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0730" windowHeight="11760" tabRatio="847"/>
  </bookViews>
  <sheets>
    <sheet name="II_B_1" sheetId="1" r:id="rId1"/>
    <sheet name="III_A_1" sheetId="2" r:id="rId2"/>
    <sheet name="III_B_1" sheetId="25" r:id="rId3"/>
    <sheet name="III_B_2" sheetId="4" r:id="rId4"/>
    <sheet name="III_B_3" sheetId="26" r:id="rId5"/>
    <sheet name="III_C_1" sheetId="6" r:id="rId6"/>
    <sheet name="III_C_2" sheetId="7" r:id="rId7"/>
    <sheet name="III_C_3" sheetId="8" r:id="rId8"/>
    <sheet name="III_C_4" sheetId="9" r:id="rId9"/>
    <sheet name="III_C_5" sheetId="10" r:id="rId10"/>
    <sheet name="III_C_6" sheetId="11" r:id="rId11"/>
    <sheet name="III_E_1" sheetId="12" r:id="rId12"/>
    <sheet name="III_E_2" sheetId="13" r:id="rId13"/>
    <sheet name="III_E_3" sheetId="14" r:id="rId14"/>
    <sheet name="III_F_1 " sheetId="27" r:id="rId15"/>
    <sheet name="III_F_2" sheetId="16" r:id="rId16"/>
    <sheet name="III_G_1" sheetId="17" r:id="rId17"/>
    <sheet name="IV_A_1" sheetId="18" r:id="rId18"/>
    <sheet name="IV_A_2" sheetId="19" r:id="rId19"/>
    <sheet name="IV_A_3 " sheetId="28" r:id="rId20"/>
    <sheet name="IV_B_1" sheetId="21" r:id="rId21"/>
    <sheet name="IV_B_2" sheetId="29" r:id="rId22"/>
    <sheet name="V_1" sheetId="23" r:id="rId23"/>
    <sheet name="VI_1" sheetId="24" r:id="rId24"/>
    <sheet name="Ark1" sheetId="30" r:id="rId25"/>
  </sheets>
  <externalReferences>
    <externalReference r:id="rId26"/>
  </externalReferences>
  <definedNames>
    <definedName name="_1Excel_BuiltIn_Print_Area_10_1_1">#REF!</definedName>
    <definedName name="_xlnm._FilterDatabase" localSheetId="5" hidden="1">III_C_1!$A$3:$O$155</definedName>
    <definedName name="_xlnm._FilterDatabase" localSheetId="6" hidden="1">III_C_2!$A$3:$J$273</definedName>
    <definedName name="_xlnm._FilterDatabase" localSheetId="7" hidden="1">III_C_3!$A$3:$T$52</definedName>
    <definedName name="_xlnm._FilterDatabase" localSheetId="8" hidden="1">III_C_4!$A$3:$X$53</definedName>
    <definedName name="_xlnm._FilterDatabase" localSheetId="9" hidden="1">III_C_5!$A$3:$T$81</definedName>
    <definedName name="_xlnm._FilterDatabase" localSheetId="10" hidden="1">III_C_6!$A$3:$N$511</definedName>
    <definedName name="_xlnm._FilterDatabase" localSheetId="13" hidden="1">III_E_3!$A$3:$T$208</definedName>
    <definedName name="Excel_BuiltIn_Print_Area_1_1">II_B_1!$A$1:$I$23</definedName>
    <definedName name="Excel_BuiltIn_Print_Area_1_1_1">II_B_1!$A$1:$G$3</definedName>
    <definedName name="Excel_BuiltIn_Print_Area_10_1">III_C_5!$A$1:$W$4</definedName>
    <definedName name="Excel_BuiltIn_Print_Area_10_1_1">#REF!</definedName>
    <definedName name="Excel_BuiltIn_Print_Area_11_1">III_C_6!$A$1:$S$63</definedName>
    <definedName name="Excel_BuiltIn_Print_Area_12_1">III_E_1!$A$1:$M$68</definedName>
    <definedName name="Excel_BuiltIn_Print_Area_12_1_1">III_E_1!$A$1:$L$68</definedName>
    <definedName name="Excel_BuiltIn_Print_Area_14_1">III_E_3!$A$1:$S$43</definedName>
    <definedName name="Excel_BuiltIn_Print_Area_15_1" localSheetId="14">'III_F_1 '!$A$1:$K$81</definedName>
    <definedName name="Excel_BuiltIn_Print_Area_15_1">#REF!</definedName>
    <definedName name="Excel_BuiltIn_Print_Area_24_1" localSheetId="2">#REF!</definedName>
    <definedName name="Excel_BuiltIn_Print_Area_24_1" localSheetId="4">#REF!</definedName>
    <definedName name="Excel_BuiltIn_Print_Area_24_1" localSheetId="14">#REF!</definedName>
    <definedName name="Excel_BuiltIn_Print_Area_24_1" localSheetId="19">#REF!</definedName>
    <definedName name="Excel_BuiltIn_Print_Area_24_1" localSheetId="21">#REF!</definedName>
    <definedName name="Excel_BuiltIn_Print_Area_24_1">#REF!</definedName>
    <definedName name="Excel_BuiltIn_Print_Area_4_1">III_B_2!$A$1:$H$42</definedName>
    <definedName name="Excel_BuiltIn_Print_Area_5_1" localSheetId="4">III_B_3!$A$1:$I$50</definedName>
    <definedName name="Excel_BuiltIn_Print_Area_5_1">#REF!</definedName>
    <definedName name="Excel_BuiltIn_Print_Area_7_1">III_C_2!$A$1:$I$60</definedName>
    <definedName name="Excel_BuiltIn_Print_Area_8_1" localSheetId="2">#REF!</definedName>
    <definedName name="Excel_BuiltIn_Print_Area_8_1" localSheetId="4">#REF!</definedName>
    <definedName name="Excel_BuiltIn_Print_Area_8_1" localSheetId="14">#REF!</definedName>
    <definedName name="Excel_BuiltIn_Print_Area_8_1" localSheetId="19">#REF!</definedName>
    <definedName name="Excel_BuiltIn_Print_Area_8_1" localSheetId="21">#REF!</definedName>
    <definedName name="Excel_BuiltIn_Print_Area_8_1">III_C_3!$A$1:$W$3</definedName>
    <definedName name="Excel_BuiltIn_Print_Area_9_1">III_C_4!$A$1:$X$3</definedName>
    <definedName name="Fleet_segments_vessels">'[1]drop down'!$B$4:$B$16</definedName>
    <definedName name="Fleet_segments_vessels_lenght_classes">'[1]drop down'!$G$4:$G$11</definedName>
    <definedName name="_xlnm.Print_Area" localSheetId="0">II_B_1!$A$1:$I$69</definedName>
    <definedName name="_xlnm.Print_Area" localSheetId="1">III_A_1!$A$1:$I$17</definedName>
    <definedName name="_xlnm.Print_Area" localSheetId="2">III_B_1!$A$1:$N$18</definedName>
    <definedName name="_xlnm.Print_Area" localSheetId="3">III_B_2!$A$1:$I$42</definedName>
    <definedName name="_xlnm.Print_Area" localSheetId="4">III_B_3!$A$1:$M$15</definedName>
    <definedName name="_xlnm.Print_Area" localSheetId="5">III_C_1!$A$1:$O$155</definedName>
    <definedName name="_xlnm.Print_Area" localSheetId="6">III_C_2!$A$1:$J$273</definedName>
    <definedName name="_xlnm.Print_Area" localSheetId="7">III_C_3!$A$1:$T$52</definedName>
    <definedName name="_xlnm.Print_Area" localSheetId="8">III_C_4!$A$1:$X$3</definedName>
    <definedName name="_xlnm.Print_Area" localSheetId="9">III_C_5!$A$1:$T$4</definedName>
    <definedName name="_xlnm.Print_Area" localSheetId="10">III_C_6!$A$1:$N$63</definedName>
    <definedName name="_xlnm.Print_Area" localSheetId="11">III_E_1!$A$1:$J$68</definedName>
    <definedName name="_xlnm.Print_Area" localSheetId="12">III_E_2!$A$1:$AJ$40</definedName>
    <definedName name="_xlnm.Print_Area" localSheetId="13">III_E_3!$A$1:$T$43</definedName>
    <definedName name="_xlnm.Print_Area" localSheetId="14">'III_F_1 '!$A$1:$K$31</definedName>
    <definedName name="_xlnm.Print_Area" localSheetId="15">III_F_2!$A$1:$D$50</definedName>
    <definedName name="_xlnm.Print_Area" localSheetId="16">III_G_1!$A$1:$T$41</definedName>
    <definedName name="_xlnm.Print_Area" localSheetId="17">IV_A_1!$A$1:$J$67</definedName>
    <definedName name="_xlnm.Print_Area" localSheetId="18">IV_A_2!$A$1:$K$17</definedName>
    <definedName name="_xlnm.Print_Area" localSheetId="19">'IV_A_3 '!$A$1:$J$16</definedName>
    <definedName name="_xlnm.Print_Area" localSheetId="20">IV_B_1!$A$1:$K$14</definedName>
    <definedName name="_xlnm.Print_Area" localSheetId="21">IV_B_2!$A$1:$J$18</definedName>
    <definedName name="_xlnm.Print_Area" localSheetId="22">V_1!$A$1:$H$61</definedName>
    <definedName name="_xlnm.Print_Area" localSheetId="23">VI_1!$A$1:$U$64</definedName>
  </definedNames>
  <calcPr calcId="145621"/>
</workbook>
</file>

<file path=xl/calcChain.xml><?xml version="1.0" encoding="utf-8"?>
<calcChain xmlns="http://schemas.openxmlformats.org/spreadsheetml/2006/main">
  <c r="N5" i="11" l="1"/>
  <c r="N509" i="11" l="1"/>
  <c r="N313" i="11"/>
  <c r="N320" i="11"/>
  <c r="N333" i="11"/>
  <c r="N335" i="11"/>
  <c r="N345" i="11"/>
  <c r="N361" i="11"/>
  <c r="N369" i="11"/>
  <c r="N377" i="11"/>
  <c r="N384" i="11"/>
  <c r="N394" i="11"/>
  <c r="N397" i="11"/>
  <c r="N401" i="11"/>
  <c r="N408" i="11"/>
  <c r="N416" i="11"/>
  <c r="N422" i="11"/>
  <c r="N425" i="11"/>
  <c r="N430" i="11"/>
  <c r="N435" i="11"/>
  <c r="N456" i="11"/>
  <c r="N459" i="11"/>
  <c r="N463" i="11"/>
  <c r="N474" i="11"/>
  <c r="N502" i="11"/>
  <c r="N510" i="11"/>
  <c r="N511" i="11"/>
  <c r="S52" i="9" l="1"/>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S5" i="9"/>
  <c r="S4" i="9"/>
  <c r="K14" i="21" l="1"/>
  <c r="J14" i="21"/>
  <c r="G14" i="21"/>
  <c r="J13" i="21"/>
  <c r="K13" i="21" s="1"/>
  <c r="G13" i="21"/>
  <c r="J12" i="21"/>
  <c r="K12" i="21" s="1"/>
  <c r="G12" i="21"/>
  <c r="J9" i="21"/>
  <c r="K9" i="21" s="1"/>
  <c r="G9" i="21"/>
  <c r="K8" i="21"/>
  <c r="J8" i="21"/>
  <c r="G8" i="21"/>
  <c r="J7" i="21"/>
  <c r="K7" i="21" s="1"/>
  <c r="G7" i="21"/>
  <c r="J6" i="21"/>
  <c r="K6" i="21" s="1"/>
  <c r="G6" i="21"/>
  <c r="J5" i="21"/>
  <c r="K5" i="21" s="1"/>
  <c r="G5" i="21"/>
  <c r="K4" i="21"/>
  <c r="J4" i="21"/>
  <c r="G4" i="21"/>
  <c r="L27" i="25" l="1"/>
  <c r="I27" i="25"/>
  <c r="L26" i="25"/>
  <c r="I26" i="25"/>
  <c r="L25" i="25"/>
  <c r="I25" i="25"/>
  <c r="L24" i="25"/>
  <c r="I24" i="25"/>
  <c r="L23" i="25"/>
  <c r="I23" i="25"/>
  <c r="M22" i="25"/>
  <c r="L22" i="25"/>
  <c r="I22" i="25"/>
  <c r="M21" i="25"/>
  <c r="L21" i="25"/>
  <c r="I21" i="25"/>
  <c r="M20" i="25"/>
  <c r="L20" i="25"/>
  <c r="I20" i="25"/>
  <c r="M19" i="25"/>
  <c r="L19" i="25"/>
  <c r="I19" i="25"/>
  <c r="M18" i="25"/>
  <c r="L18" i="25"/>
  <c r="I18" i="25"/>
  <c r="M17" i="25"/>
  <c r="L17" i="25"/>
  <c r="I17" i="25"/>
  <c r="M16" i="25"/>
  <c r="L16" i="25"/>
  <c r="I16" i="25"/>
  <c r="M15" i="25"/>
  <c r="L15" i="25"/>
  <c r="I15" i="25"/>
  <c r="M14" i="25"/>
  <c r="L14" i="25"/>
  <c r="I14" i="25"/>
  <c r="M13" i="25"/>
  <c r="L13" i="25"/>
  <c r="I13" i="25"/>
  <c r="M12" i="25"/>
  <c r="L12" i="25"/>
  <c r="I12" i="25"/>
  <c r="M11" i="25"/>
  <c r="L11" i="25"/>
  <c r="I11" i="25"/>
  <c r="M10" i="25"/>
  <c r="L10" i="25"/>
  <c r="I10" i="25"/>
  <c r="M9" i="25"/>
  <c r="L9" i="25"/>
  <c r="I9" i="25"/>
  <c r="M8" i="25"/>
  <c r="L8" i="25"/>
  <c r="I8" i="25"/>
  <c r="M7" i="25"/>
  <c r="L7" i="25"/>
  <c r="I7" i="25"/>
  <c r="M6" i="25"/>
  <c r="L6" i="25"/>
  <c r="I6" i="25"/>
  <c r="M5" i="25"/>
  <c r="L5" i="25"/>
  <c r="I5" i="25"/>
  <c r="M4" i="25"/>
  <c r="L4" i="25"/>
  <c r="I4" i="25"/>
  <c r="R6" i="8" l="1"/>
  <c r="R12" i="8"/>
  <c r="R10" i="8"/>
  <c r="R13" i="8"/>
  <c r="R14" i="8"/>
  <c r="R16" i="8"/>
  <c r="R17" i="8"/>
  <c r="R5" i="8"/>
  <c r="R7" i="8"/>
  <c r="R8" i="8"/>
  <c r="R9" i="8"/>
  <c r="R11" i="8"/>
  <c r="R15" i="8"/>
  <c r="R18" i="8"/>
  <c r="R43" i="8"/>
  <c r="R20" i="8"/>
  <c r="R24" i="8"/>
  <c r="R22" i="8"/>
  <c r="R26" i="8"/>
  <c r="R29" i="8"/>
  <c r="R37" i="8"/>
  <c r="R39" i="8"/>
  <c r="R40" i="8"/>
  <c r="R49" i="8"/>
  <c r="R51" i="8"/>
  <c r="R28" i="8"/>
  <c r="R36" i="8"/>
  <c r="R38" i="8"/>
  <c r="R42" i="8"/>
  <c r="R45" i="8"/>
  <c r="R50" i="8"/>
  <c r="R48" i="8"/>
  <c r="R19" i="8"/>
  <c r="R21" i="8"/>
  <c r="R23" i="8"/>
  <c r="R25" i="8"/>
  <c r="R27" i="8"/>
  <c r="R30" i="8"/>
  <c r="R31" i="8"/>
  <c r="R33" i="8"/>
  <c r="R35" i="8"/>
  <c r="R34" i="8"/>
  <c r="R32" i="8"/>
  <c r="R41" i="8"/>
  <c r="R44" i="8"/>
  <c r="R46" i="8"/>
  <c r="R47" i="8"/>
  <c r="R52" i="8"/>
  <c r="R4" i="8"/>
  <c r="S197" i="14" l="1"/>
  <c r="S196" i="14"/>
  <c r="S195" i="14" l="1"/>
  <c r="S194" i="14"/>
  <c r="U193" i="14"/>
  <c r="S193" i="14"/>
  <c r="U192" i="14"/>
  <c r="S192" i="14"/>
  <c r="N507" i="11" l="1"/>
  <c r="N508" i="11"/>
  <c r="N506" i="11"/>
  <c r="N505" i="11"/>
  <c r="N504" i="11"/>
  <c r="N503" i="11"/>
  <c r="N501" i="11"/>
  <c r="N500" i="11"/>
  <c r="N499" i="11"/>
  <c r="T81" i="10"/>
  <c r="T80" i="10"/>
  <c r="T79" i="10"/>
  <c r="T78" i="10"/>
  <c r="T73" i="10"/>
  <c r="T72" i="10"/>
  <c r="T71" i="10"/>
  <c r="T70" i="10"/>
  <c r="T67" i="10"/>
  <c r="T66" i="10"/>
  <c r="T65" i="10"/>
  <c r="T64" i="10"/>
  <c r="T63" i="10"/>
  <c r="T62" i="10"/>
  <c r="T61" i="10"/>
  <c r="T60" i="10"/>
  <c r="T59" i="10"/>
  <c r="T58" i="10"/>
  <c r="T57" i="10"/>
  <c r="T56" i="10"/>
  <c r="T55" i="10"/>
  <c r="T54" i="10"/>
  <c r="T53" i="10"/>
  <c r="T52" i="10"/>
  <c r="T50" i="10"/>
  <c r="T47" i="10"/>
  <c r="T44" i="10"/>
  <c r="T41" i="10"/>
  <c r="T38" i="10"/>
  <c r="T37" i="10"/>
  <c r="T36" i="10"/>
  <c r="T35" i="10"/>
  <c r="T34" i="10"/>
  <c r="T33" i="10"/>
  <c r="T32" i="10"/>
  <c r="T31" i="10"/>
  <c r="T30" i="10"/>
  <c r="T26" i="10"/>
  <c r="T25" i="10"/>
  <c r="T24" i="10"/>
  <c r="T23" i="10"/>
  <c r="T22" i="10"/>
  <c r="T21" i="10"/>
  <c r="T19" i="10" l="1"/>
  <c r="T17" i="10"/>
  <c r="T15" i="10"/>
  <c r="T13" i="10"/>
  <c r="T11" i="10"/>
  <c r="T9" i="10"/>
  <c r="T8" i="10"/>
  <c r="T7" i="10"/>
  <c r="T6" i="10"/>
  <c r="T5" i="10"/>
  <c r="S129" i="14" l="1"/>
  <c r="S176" i="14"/>
  <c r="S177" i="14"/>
  <c r="S178" i="14"/>
  <c r="S179" i="14"/>
  <c r="S180" i="14"/>
  <c r="S181" i="14"/>
  <c r="S182" i="14"/>
  <c r="S183" i="14"/>
  <c r="S188" i="14"/>
  <c r="S189" i="14"/>
  <c r="S190" i="14"/>
  <c r="S191" i="14"/>
  <c r="S105" i="14"/>
  <c r="S109" i="14"/>
  <c r="S110" i="14"/>
  <c r="S112" i="14"/>
  <c r="S114" i="14"/>
  <c r="S115" i="14"/>
  <c r="S116" i="14"/>
  <c r="S117" i="14"/>
  <c r="S118" i="14"/>
  <c r="S119" i="14"/>
  <c r="S120" i="14"/>
  <c r="S121" i="14"/>
  <c r="S124" i="14"/>
  <c r="S125" i="14"/>
  <c r="S126" i="14"/>
  <c r="S127" i="14"/>
  <c r="S128" i="14"/>
  <c r="S132" i="14"/>
  <c r="S133" i="14"/>
  <c r="S134" i="14"/>
  <c r="S135" i="14"/>
  <c r="S136" i="14"/>
  <c r="S137" i="14"/>
  <c r="S138" i="14"/>
  <c r="S139" i="14"/>
  <c r="S140" i="14"/>
  <c r="S141" i="14"/>
  <c r="S142" i="14"/>
  <c r="S143" i="14"/>
  <c r="S144" i="14"/>
  <c r="S145" i="14"/>
  <c r="S146" i="14"/>
  <c r="S147" i="14"/>
  <c r="S148" i="14"/>
  <c r="S151" i="14"/>
  <c r="S156" i="14"/>
  <c r="S157" i="14"/>
  <c r="S158" i="14"/>
  <c r="S159" i="14"/>
  <c r="S160" i="14"/>
  <c r="S161" i="14"/>
  <c r="S162" i="14"/>
  <c r="S163" i="14"/>
  <c r="S168" i="14"/>
  <c r="S169" i="14"/>
  <c r="S170" i="14"/>
  <c r="S172" i="14"/>
  <c r="S48" i="14"/>
  <c r="S49" i="14"/>
  <c r="S50" i="14"/>
  <c r="S51" i="14"/>
  <c r="S52" i="14"/>
  <c r="S53" i="14"/>
  <c r="S54" i="14"/>
  <c r="S55" i="14"/>
  <c r="S58" i="14"/>
  <c r="S61" i="14"/>
  <c r="S62" i="14"/>
  <c r="S63" i="14"/>
  <c r="S64" i="14"/>
  <c r="S65" i="14"/>
  <c r="S66" i="14"/>
  <c r="S67" i="14"/>
  <c r="S68" i="14"/>
  <c r="S69" i="14"/>
  <c r="S70" i="14"/>
  <c r="S71" i="14"/>
  <c r="S72" i="14"/>
  <c r="S73" i="14"/>
  <c r="S74" i="14"/>
  <c r="S75" i="14"/>
  <c r="S76" i="14"/>
  <c r="S77" i="14"/>
  <c r="S78" i="14"/>
  <c r="S79" i="14"/>
  <c r="S80" i="14"/>
  <c r="S81" i="14"/>
  <c r="S82" i="14"/>
  <c r="S83" i="14"/>
  <c r="S84" i="14"/>
  <c r="S85" i="14"/>
  <c r="S86" i="14"/>
  <c r="S87" i="14"/>
  <c r="S88" i="14"/>
  <c r="S89" i="14"/>
  <c r="S90" i="14"/>
  <c r="S91" i="14"/>
  <c r="S92" i="14"/>
  <c r="S93" i="14"/>
  <c r="S94" i="14"/>
  <c r="S95" i="14"/>
  <c r="S96" i="14"/>
  <c r="S97" i="14"/>
  <c r="S100" i="14"/>
  <c r="S101" i="14"/>
  <c r="S102" i="14"/>
  <c r="S103" i="14"/>
  <c r="S19" i="14"/>
  <c r="S24" i="14"/>
  <c r="S25" i="14"/>
  <c r="S26" i="14"/>
  <c r="S27" i="14"/>
  <c r="S28" i="14"/>
  <c r="S29" i="14"/>
  <c r="S30" i="14"/>
  <c r="S31" i="14"/>
  <c r="S32" i="14"/>
  <c r="S33" i="14"/>
  <c r="S34" i="14"/>
  <c r="S35" i="14"/>
  <c r="S40" i="14"/>
  <c r="S43" i="14"/>
  <c r="S7" i="14"/>
  <c r="S8" i="14"/>
  <c r="S9" i="14"/>
  <c r="S10" i="14"/>
  <c r="S11" i="14"/>
  <c r="S12" i="14"/>
  <c r="S13" i="14"/>
  <c r="S14" i="14"/>
  <c r="S15" i="14"/>
  <c r="S16" i="14"/>
  <c r="S17" i="14"/>
  <c r="S18" i="14"/>
  <c r="S4" i="14"/>
  <c r="S17" i="17" l="1"/>
  <c r="T11" i="17"/>
  <c r="S11" i="17"/>
  <c r="S15" i="17"/>
  <c r="T18" i="17"/>
  <c r="S18" i="17"/>
  <c r="T17" i="17"/>
  <c r="S16" i="17"/>
  <c r="T15" i="17"/>
  <c r="S14" i="17"/>
  <c r="T13" i="17"/>
  <c r="S13" i="17"/>
  <c r="T12" i="17"/>
  <c r="S12" i="17"/>
  <c r="T10" i="17"/>
  <c r="S10" i="17"/>
  <c r="T8" i="17"/>
  <c r="S8" i="17"/>
  <c r="T7" i="17"/>
  <c r="S7" i="17"/>
  <c r="T6" i="17"/>
  <c r="S6" i="17"/>
  <c r="T5" i="17"/>
  <c r="S5" i="17"/>
  <c r="S123" i="14" l="1"/>
  <c r="S122" i="14"/>
  <c r="U97" i="14"/>
  <c r="U93" i="14"/>
  <c r="U71" i="14"/>
  <c r="U67" i="14"/>
  <c r="U51" i="14"/>
  <c r="U50" i="14"/>
  <c r="U49" i="14"/>
  <c r="U48" i="14"/>
  <c r="U47" i="14"/>
  <c r="U44" i="14"/>
  <c r="U42" i="14"/>
  <c r="U40" i="14"/>
  <c r="U38" i="14"/>
  <c r="U34" i="14"/>
  <c r="U33" i="14"/>
  <c r="U32" i="14"/>
  <c r="U30" i="14"/>
  <c r="U29" i="14"/>
  <c r="U27" i="14"/>
  <c r="U26" i="14"/>
  <c r="U24" i="14"/>
  <c r="U19" i="14"/>
  <c r="U18" i="14"/>
  <c r="U16" i="14"/>
  <c r="U14" i="14"/>
  <c r="U13" i="14"/>
  <c r="U9" i="14"/>
  <c r="U8" i="14"/>
  <c r="U6" i="14"/>
  <c r="U4" i="14"/>
  <c r="N431" i="11" l="1"/>
  <c r="N434" i="11"/>
  <c r="N445" i="11"/>
  <c r="N446" i="11"/>
  <c r="N447" i="11"/>
  <c r="N458" i="11"/>
  <c r="N460" i="11"/>
  <c r="N461" i="11"/>
  <c r="N462" i="11"/>
  <c r="N464" i="11"/>
  <c r="N468" i="11"/>
  <c r="N469" i="11"/>
  <c r="N471" i="11"/>
  <c r="N472" i="11"/>
  <c r="N481" i="11"/>
  <c r="N482" i="11"/>
  <c r="N483" i="11"/>
  <c r="N484" i="11"/>
  <c r="N490" i="11"/>
  <c r="N491" i="11"/>
  <c r="N492" i="11"/>
  <c r="N493" i="11"/>
  <c r="N496" i="11"/>
  <c r="N62" i="11"/>
  <c r="V52" i="9" l="1"/>
  <c r="N13" i="11"/>
  <c r="N22" i="11"/>
  <c r="N36" i="11"/>
  <c r="N58" i="11"/>
  <c r="N79" i="11"/>
  <c r="N80" i="11"/>
  <c r="N97" i="11"/>
  <c r="N105" i="11"/>
  <c r="N133" i="11"/>
  <c r="N134" i="11"/>
  <c r="N155" i="11"/>
  <c r="N158" i="11"/>
  <c r="N172" i="11"/>
  <c r="N184" i="11"/>
  <c r="N195" i="11"/>
  <c r="N223" i="11"/>
  <c r="N242" i="11"/>
  <c r="N275" i="11"/>
  <c r="N295" i="11"/>
  <c r="N326" i="11"/>
  <c r="N327" i="11"/>
  <c r="N340" i="11"/>
  <c r="N341" i="11"/>
  <c r="N359" i="11"/>
  <c r="N385" i="11"/>
  <c r="N393" i="11"/>
  <c r="N395" i="11"/>
  <c r="N410" i="11"/>
  <c r="N411" i="11"/>
  <c r="N436" i="11"/>
  <c r="N437" i="11"/>
  <c r="N448" i="11"/>
  <c r="N449" i="11"/>
  <c r="N450" i="11"/>
  <c r="N135" i="11"/>
  <c r="N136" i="11"/>
  <c r="N137" i="11"/>
  <c r="N156" i="11"/>
  <c r="N243" i="11"/>
  <c r="N328" i="11"/>
  <c r="N342" i="11"/>
  <c r="N386" i="11"/>
  <c r="N451" i="11"/>
  <c r="N81" i="11"/>
  <c r="N230" i="11"/>
  <c r="N7" i="11"/>
  <c r="N12" i="11"/>
  <c r="N14" i="11"/>
  <c r="N15" i="11"/>
  <c r="N16" i="11"/>
  <c r="N23" i="11"/>
  <c r="N30" i="11"/>
  <c r="N31" i="11"/>
  <c r="N38" i="11"/>
  <c r="N39" i="11"/>
  <c r="N44" i="11"/>
  <c r="N47" i="11"/>
  <c r="N50" i="11"/>
  <c r="N51" i="11"/>
  <c r="N52" i="11"/>
  <c r="N59" i="11"/>
  <c r="N63" i="11"/>
  <c r="N67" i="11"/>
  <c r="N68" i="11"/>
  <c r="N75" i="11"/>
  <c r="N76" i="11"/>
  <c r="N82" i="11"/>
  <c r="N83" i="11"/>
  <c r="N84" i="11"/>
  <c r="N85" i="11"/>
  <c r="N86" i="11"/>
  <c r="N93" i="11"/>
  <c r="N95" i="11"/>
  <c r="N98" i="11"/>
  <c r="N99" i="11"/>
  <c r="N106" i="11"/>
  <c r="N107" i="11"/>
  <c r="N112" i="11"/>
  <c r="N116" i="11"/>
  <c r="N117" i="11"/>
  <c r="N120" i="11"/>
  <c r="N121" i="11"/>
  <c r="N122" i="11"/>
  <c r="N123" i="11"/>
  <c r="N124" i="11"/>
  <c r="N138" i="11"/>
  <c r="N139" i="11"/>
  <c r="N140" i="11"/>
  <c r="N141" i="11"/>
  <c r="N142" i="11"/>
  <c r="N152" i="11"/>
  <c r="N159" i="11"/>
  <c r="N160" i="11"/>
  <c r="N161" i="11"/>
  <c r="N162" i="11"/>
  <c r="N173" i="11"/>
  <c r="N174" i="11"/>
  <c r="N175" i="11"/>
  <c r="N182" i="11"/>
  <c r="N185" i="11"/>
  <c r="N192" i="11"/>
  <c r="N193" i="11"/>
  <c r="N196" i="11"/>
  <c r="N197" i="11"/>
  <c r="N198" i="11"/>
  <c r="N199" i="11"/>
  <c r="N200" i="11"/>
  <c r="N213" i="11"/>
  <c r="N214" i="11"/>
  <c r="N215" i="11"/>
  <c r="N216" i="11"/>
  <c r="N224" i="11"/>
  <c r="N225" i="11"/>
  <c r="N227" i="11"/>
  <c r="N231" i="11"/>
  <c r="N232" i="11"/>
  <c r="N233" i="11"/>
  <c r="N234" i="11"/>
  <c r="N244" i="11"/>
  <c r="N245" i="11"/>
  <c r="N246" i="11"/>
  <c r="N259" i="11"/>
  <c r="N260" i="11"/>
  <c r="N261" i="11"/>
  <c r="N262" i="11"/>
  <c r="N270" i="11"/>
  <c r="N271" i="11"/>
  <c r="N276" i="11"/>
  <c r="N277" i="11"/>
  <c r="N278" i="11"/>
  <c r="N279" i="11"/>
  <c r="N280" i="11"/>
  <c r="N287" i="11"/>
  <c r="N288" i="11"/>
  <c r="N289" i="11"/>
  <c r="N294" i="11"/>
  <c r="N296" i="11"/>
  <c r="N297" i="11"/>
  <c r="N298" i="11"/>
  <c r="N299" i="11"/>
  <c r="N300" i="11"/>
  <c r="N306" i="11"/>
  <c r="N307" i="11"/>
  <c r="N308" i="11"/>
  <c r="N314" i="11"/>
  <c r="N316" i="11"/>
  <c r="N318" i="11"/>
  <c r="N321" i="11"/>
  <c r="N322" i="11"/>
  <c r="N329" i="11"/>
  <c r="N330" i="11"/>
  <c r="N331" i="11"/>
  <c r="N343" i="11"/>
  <c r="N344" i="11"/>
  <c r="N346" i="11"/>
  <c r="N347" i="11"/>
  <c r="N348" i="11"/>
  <c r="N360" i="11"/>
  <c r="N362" i="11"/>
  <c r="N366" i="11"/>
  <c r="N367" i="11"/>
  <c r="N368" i="11"/>
  <c r="N370" i="11"/>
  <c r="N379" i="11"/>
  <c r="N383" i="11"/>
  <c r="N396" i="11"/>
  <c r="N398" i="11"/>
  <c r="N399" i="11"/>
  <c r="N412" i="11"/>
  <c r="N413" i="11"/>
  <c r="N414" i="11"/>
  <c r="N415" i="11"/>
  <c r="N426" i="11"/>
  <c r="N432" i="11"/>
  <c r="N433" i="11"/>
  <c r="N438" i="11"/>
  <c r="N439" i="11"/>
  <c r="N440" i="11"/>
  <c r="N441" i="11"/>
  <c r="N452" i="11"/>
  <c r="N453" i="11"/>
  <c r="N465" i="11"/>
  <c r="N466" i="11"/>
  <c r="N473" i="11"/>
  <c r="N477" i="11"/>
  <c r="N478" i="11"/>
  <c r="N479" i="11"/>
  <c r="N485" i="11"/>
  <c r="N486" i="11"/>
  <c r="N487" i="11"/>
  <c r="N494" i="11"/>
  <c r="N497" i="11"/>
  <c r="N498" i="11"/>
  <c r="N8" i="11"/>
  <c r="N9" i="11"/>
  <c r="N10" i="11"/>
  <c r="N17" i="11"/>
  <c r="N24" i="11"/>
  <c r="N32" i="11"/>
  <c r="N45" i="11"/>
  <c r="N56" i="11"/>
  <c r="N66" i="11"/>
  <c r="N53" i="11"/>
  <c r="N60" i="11"/>
  <c r="N64" i="11"/>
  <c r="N69" i="11"/>
  <c r="N74" i="11"/>
  <c r="N87" i="11"/>
  <c r="N88" i="11"/>
  <c r="N100" i="11"/>
  <c r="N101" i="11"/>
  <c r="N108" i="11"/>
  <c r="N114" i="11"/>
  <c r="N125" i="11"/>
  <c r="N143" i="11"/>
  <c r="N144" i="11"/>
  <c r="N163" i="11"/>
  <c r="N169" i="11"/>
  <c r="N176" i="11"/>
  <c r="N177" i="11"/>
  <c r="N186" i="11"/>
  <c r="N187" i="11"/>
  <c r="N201" i="11"/>
  <c r="N202" i="11"/>
  <c r="N203" i="11"/>
  <c r="N204" i="11"/>
  <c r="N217" i="11"/>
  <c r="N235" i="11"/>
  <c r="N236" i="11"/>
  <c r="N247" i="11"/>
  <c r="N248" i="11"/>
  <c r="N263" i="11"/>
  <c r="N281" i="11"/>
  <c r="N290" i="11"/>
  <c r="N301" i="11"/>
  <c r="N302" i="11"/>
  <c r="N303" i="11"/>
  <c r="N309" i="11"/>
  <c r="N323" i="11"/>
  <c r="N332" i="11"/>
  <c r="N334" i="11"/>
  <c r="N336" i="11"/>
  <c r="N349" i="11"/>
  <c r="N350" i="11"/>
  <c r="N351" i="11"/>
  <c r="N352" i="11"/>
  <c r="N363" i="11"/>
  <c r="N371" i="11"/>
  <c r="N376" i="11"/>
  <c r="N382" i="11"/>
  <c r="N400" i="11"/>
  <c r="N402" i="11"/>
  <c r="N403" i="11"/>
  <c r="N417" i="11"/>
  <c r="N418" i="11"/>
  <c r="N419" i="11"/>
  <c r="N442" i="11"/>
  <c r="N443" i="11"/>
  <c r="N444" i="11"/>
  <c r="N454" i="11"/>
  <c r="N455" i="11"/>
  <c r="N457" i="11"/>
  <c r="N467" i="11"/>
  <c r="N470" i="11"/>
  <c r="N475" i="11"/>
  <c r="N476" i="11"/>
  <c r="N480" i="11"/>
  <c r="N488" i="11"/>
  <c r="N489" i="11"/>
  <c r="N495" i="11"/>
  <c r="N11" i="11"/>
  <c r="N18" i="11"/>
  <c r="N19" i="11"/>
  <c r="N20" i="11"/>
  <c r="N21" i="11"/>
  <c r="N25" i="11"/>
  <c r="N26" i="11"/>
  <c r="N27" i="11"/>
  <c r="N28" i="11"/>
  <c r="N29" i="11"/>
  <c r="N33" i="11"/>
  <c r="N34" i="11"/>
  <c r="N35" i="11"/>
  <c r="N37" i="11"/>
  <c r="N40" i="11"/>
  <c r="N41" i="11"/>
  <c r="N42" i="11"/>
  <c r="N43" i="11"/>
  <c r="N46" i="11"/>
  <c r="N48" i="11"/>
  <c r="N49" i="11"/>
  <c r="N57" i="11"/>
  <c r="N54" i="11"/>
  <c r="N55" i="11"/>
  <c r="N61" i="11"/>
  <c r="N65" i="11"/>
  <c r="N70" i="11"/>
  <c r="N71" i="11"/>
  <c r="N72" i="11"/>
  <c r="N73" i="11"/>
  <c r="N77" i="11"/>
  <c r="N78" i="11"/>
  <c r="N89" i="11"/>
  <c r="N90" i="11"/>
  <c r="N91" i="11"/>
  <c r="N92" i="11"/>
  <c r="N94" i="11"/>
  <c r="N96" i="11"/>
  <c r="N102" i="11"/>
  <c r="N103" i="11"/>
  <c r="N104" i="11"/>
  <c r="N109" i="11"/>
  <c r="N110" i="11"/>
  <c r="N111" i="11"/>
  <c r="N113" i="11"/>
  <c r="N115" i="11"/>
  <c r="N118" i="11"/>
  <c r="N119" i="11"/>
  <c r="N126" i="11"/>
  <c r="N127" i="11"/>
  <c r="N128" i="11"/>
  <c r="N129" i="11"/>
  <c r="N130" i="11"/>
  <c r="N131" i="11"/>
  <c r="N132" i="11"/>
  <c r="N145" i="11"/>
  <c r="N146" i="11"/>
  <c r="N147" i="11"/>
  <c r="N148" i="11"/>
  <c r="N149" i="11"/>
  <c r="N150" i="11"/>
  <c r="N151" i="11"/>
  <c r="N153" i="11"/>
  <c r="N154" i="11"/>
  <c r="N157" i="11"/>
  <c r="N164" i="11"/>
  <c r="N165" i="11"/>
  <c r="N166" i="11"/>
  <c r="N167" i="11"/>
  <c r="N168" i="11"/>
  <c r="N170" i="11"/>
  <c r="N171" i="11"/>
  <c r="N178" i="11"/>
  <c r="N179" i="11"/>
  <c r="N180" i="11"/>
  <c r="N181" i="11"/>
  <c r="N183" i="11"/>
  <c r="N188" i="11"/>
  <c r="N189" i="11"/>
  <c r="N190" i="11"/>
  <c r="N191" i="11"/>
  <c r="N194" i="11"/>
  <c r="N205" i="11"/>
  <c r="N206" i="11"/>
  <c r="N207" i="11"/>
  <c r="N208" i="11"/>
  <c r="N209" i="11"/>
  <c r="N210" i="11"/>
  <c r="N211" i="11"/>
  <c r="N212" i="11"/>
  <c r="N218" i="11"/>
  <c r="N219" i="11"/>
  <c r="N220" i="11"/>
  <c r="N221" i="11"/>
  <c r="N222" i="11"/>
  <c r="N226" i="11"/>
  <c r="N228" i="11"/>
  <c r="N229" i="11"/>
  <c r="N237" i="11"/>
  <c r="N238" i="11"/>
  <c r="N239" i="11"/>
  <c r="N240" i="11"/>
  <c r="N241" i="11"/>
  <c r="N249" i="11"/>
  <c r="N250" i="11"/>
  <c r="N251" i="11"/>
  <c r="N252" i="11"/>
  <c r="N253" i="11"/>
  <c r="N254" i="11"/>
  <c r="N255" i="11"/>
  <c r="N256" i="11"/>
  <c r="N257" i="11"/>
  <c r="N258" i="11"/>
  <c r="N264" i="11"/>
  <c r="N265" i="11"/>
  <c r="N266" i="11"/>
  <c r="N267" i="11"/>
  <c r="N268" i="11"/>
  <c r="N269" i="11"/>
  <c r="N272" i="11"/>
  <c r="N273" i="11"/>
  <c r="N274" i="11"/>
  <c r="N282" i="11"/>
  <c r="N283" i="11"/>
  <c r="N284" i="11"/>
  <c r="N285" i="11"/>
  <c r="N286" i="11"/>
  <c r="N291" i="11"/>
  <c r="N292" i="11"/>
  <c r="N293" i="11"/>
  <c r="N304" i="11"/>
  <c r="N305" i="11"/>
  <c r="N310" i="11"/>
  <c r="N311" i="11"/>
  <c r="N312" i="11"/>
  <c r="N315" i="11"/>
  <c r="N317" i="11"/>
  <c r="N319" i="11"/>
  <c r="N324" i="11"/>
  <c r="N325" i="11"/>
  <c r="N337" i="11"/>
  <c r="N338" i="11"/>
  <c r="N339" i="11"/>
  <c r="N353" i="11"/>
  <c r="N354" i="11"/>
  <c r="N355" i="11"/>
  <c r="N356" i="11"/>
  <c r="N357" i="11"/>
  <c r="N358" i="11"/>
  <c r="N364" i="11"/>
  <c r="N365" i="11"/>
  <c r="N372" i="11"/>
  <c r="N373" i="11"/>
  <c r="N374" i="11"/>
  <c r="N375" i="11"/>
  <c r="N378" i="11"/>
  <c r="N380" i="11"/>
  <c r="N381" i="11"/>
  <c r="N387" i="11"/>
  <c r="N388" i="11"/>
  <c r="N389" i="11"/>
  <c r="N390" i="11"/>
  <c r="N391" i="11"/>
  <c r="N392" i="11"/>
  <c r="N404" i="11"/>
  <c r="N405" i="11"/>
  <c r="N406" i="11"/>
  <c r="N407" i="11"/>
  <c r="N409" i="11"/>
  <c r="N420" i="11"/>
  <c r="N421" i="11"/>
  <c r="N423" i="11"/>
  <c r="N424" i="11"/>
  <c r="N427" i="11"/>
  <c r="N428" i="11"/>
  <c r="N429" i="11"/>
  <c r="N6" i="11"/>
  <c r="W52" i="9"/>
  <c r="X47" i="9"/>
  <c r="V47" i="9"/>
  <c r="W46" i="9"/>
  <c r="V46" i="9"/>
  <c r="X44" i="9"/>
  <c r="V44" i="9"/>
  <c r="X41" i="9"/>
  <c r="V41" i="9"/>
  <c r="X35" i="9"/>
  <c r="V35" i="9"/>
  <c r="W34" i="9"/>
  <c r="Q34" i="9"/>
  <c r="V34" i="9" s="1"/>
  <c r="X33" i="9"/>
  <c r="V33" i="9"/>
  <c r="W32" i="9"/>
  <c r="Q32" i="9"/>
  <c r="V32" i="9" s="1"/>
  <c r="X31" i="9"/>
  <c r="V31" i="9"/>
  <c r="X30" i="9"/>
  <c r="V30" i="9"/>
  <c r="X27" i="9"/>
  <c r="V27" i="9"/>
  <c r="X25" i="9"/>
  <c r="V25" i="9"/>
  <c r="X23" i="9"/>
  <c r="V23" i="9"/>
  <c r="W21" i="9"/>
  <c r="Q21" i="9"/>
  <c r="V21" i="9" s="1"/>
  <c r="X19" i="9"/>
  <c r="V19" i="9"/>
  <c r="W48" i="9"/>
  <c r="Q48" i="9"/>
  <c r="V48" i="9" s="1"/>
  <c r="X50" i="9"/>
  <c r="V50" i="9"/>
  <c r="X45" i="9"/>
  <c r="V45" i="9"/>
  <c r="X42" i="9"/>
  <c r="V42" i="9"/>
  <c r="X38" i="9"/>
  <c r="V38" i="9"/>
  <c r="W36" i="9"/>
  <c r="Q36" i="9"/>
  <c r="V36" i="9" s="1"/>
  <c r="X51" i="9"/>
  <c r="V51" i="9"/>
  <c r="W49" i="9"/>
  <c r="Q49" i="9"/>
  <c r="V49" i="9" s="1"/>
  <c r="X40" i="9"/>
  <c r="V40" i="9"/>
  <c r="X39" i="9"/>
  <c r="V39" i="9"/>
  <c r="W37" i="9"/>
  <c r="Q37" i="9"/>
  <c r="V37" i="9" s="1"/>
  <c r="X29" i="9"/>
  <c r="V29" i="9"/>
  <c r="W26" i="9"/>
  <c r="Q26" i="9"/>
  <c r="V26" i="9" s="1"/>
  <c r="W22" i="9"/>
  <c r="Q22" i="9"/>
  <c r="V22" i="9" s="1"/>
  <c r="X24" i="9"/>
  <c r="V24" i="9"/>
  <c r="X20" i="9"/>
  <c r="V20" i="9"/>
  <c r="X43" i="9"/>
  <c r="V43" i="9"/>
  <c r="X18" i="9"/>
  <c r="V18" i="9"/>
  <c r="X15" i="9"/>
  <c r="V15" i="9"/>
  <c r="X11" i="9"/>
  <c r="V11" i="9"/>
  <c r="W9" i="9"/>
  <c r="Q9" i="9"/>
  <c r="V9" i="9" s="1"/>
  <c r="X8" i="9"/>
  <c r="V8" i="9"/>
  <c r="X7" i="9"/>
  <c r="V7" i="9"/>
  <c r="X5" i="9"/>
  <c r="V5" i="9"/>
  <c r="X17" i="9"/>
  <c r="V17" i="9"/>
  <c r="X16" i="9"/>
  <c r="V16" i="9"/>
  <c r="X14" i="9"/>
  <c r="V14" i="9"/>
  <c r="X13" i="9"/>
  <c r="V13" i="9"/>
  <c r="W10" i="9"/>
  <c r="Q10" i="9"/>
  <c r="V10" i="9" s="1"/>
  <c r="X12" i="9"/>
  <c r="V12" i="9"/>
  <c r="X6" i="9"/>
  <c r="V6" i="9"/>
  <c r="X4" i="9"/>
  <c r="V4" i="9"/>
  <c r="J60" i="6" l="1"/>
  <c r="I60" i="6"/>
  <c r="H60" i="6"/>
  <c r="Q34" i="8" l="1"/>
  <c r="Q33" i="8"/>
  <c r="Q21" i="8"/>
  <c r="Q48" i="8"/>
  <c r="Q36" i="8"/>
  <c r="Q49" i="8"/>
  <c r="Q37" i="8"/>
  <c r="Q26" i="8"/>
  <c r="Q22" i="8"/>
  <c r="Q9" i="8"/>
  <c r="Q10" i="8"/>
  <c r="J49" i="6"/>
  <c r="I49" i="6"/>
  <c r="H49" i="6"/>
  <c r="J47" i="6"/>
  <c r="I47" i="6"/>
  <c r="H47" i="6"/>
  <c r="J23" i="6"/>
  <c r="I23" i="6"/>
  <c r="H23" i="6"/>
  <c r="J15" i="6"/>
  <c r="I15" i="6"/>
  <c r="H15" i="6"/>
  <c r="J12" i="6"/>
  <c r="I12" i="6"/>
  <c r="H12" i="6"/>
  <c r="J8" i="6"/>
  <c r="I8" i="6"/>
  <c r="H8" i="6"/>
  <c r="J129" i="6"/>
  <c r="I129" i="6"/>
  <c r="H129" i="6"/>
  <c r="J130" i="6"/>
  <c r="I130" i="6"/>
  <c r="H130" i="6"/>
  <c r="J97" i="6"/>
  <c r="I97" i="6"/>
  <c r="H97" i="6"/>
  <c r="J120" i="6"/>
  <c r="H120" i="6"/>
  <c r="J68" i="6"/>
  <c r="I68" i="6"/>
  <c r="H68" i="6"/>
  <c r="J67" i="6"/>
  <c r="I67" i="6"/>
  <c r="H67" i="6"/>
</calcChain>
</file>

<file path=xl/sharedStrings.xml><?xml version="1.0" encoding="utf-8"?>
<sst xmlns="http://schemas.openxmlformats.org/spreadsheetml/2006/main" count="20909" uniqueCount="1454">
  <si>
    <t xml:space="preserve">  NP years</t>
  </si>
  <si>
    <t>MS</t>
  </si>
  <si>
    <t>Expert group</t>
  </si>
  <si>
    <t>RFMO</t>
  </si>
  <si>
    <t>Year</t>
  </si>
  <si>
    <t>Years for which a chairperson is provided by MS</t>
  </si>
  <si>
    <t>MS Participation</t>
  </si>
  <si>
    <t>Eligible under DCF</t>
  </si>
  <si>
    <t>Attendance</t>
  </si>
  <si>
    <t>2011-2013</t>
  </si>
  <si>
    <t>X</t>
  </si>
  <si>
    <t>ICES</t>
  </si>
  <si>
    <t>Table III.A.1 – General description of the fishing sector</t>
  </si>
  <si>
    <t>Region</t>
  </si>
  <si>
    <t>Sub-area</t>
  </si>
  <si>
    <t>Target assemblages or species assemblages</t>
  </si>
  <si>
    <t>Demersal (a)</t>
  </si>
  <si>
    <t>Pelagic
(a)</t>
  </si>
  <si>
    <t>Industrial 
(b)</t>
  </si>
  <si>
    <t>Deep-water 
(a)</t>
  </si>
  <si>
    <t>Tuna and 
tuna-like</t>
  </si>
  <si>
    <t>Other highly
migratory</t>
  </si>
  <si>
    <t>Baltic Sea</t>
  </si>
  <si>
    <t>ICES areas III b-d</t>
  </si>
  <si>
    <t>North Sea and Eastern Arctic</t>
  </si>
  <si>
    <t>ICES Sub-areas I, II, IIIa, IV and VIId</t>
  </si>
  <si>
    <t>North Atlantic</t>
  </si>
  <si>
    <t>ICES Sub-areas V, XIV (excl. VIId), and NAFO area</t>
  </si>
  <si>
    <t>Mediterranean Sea and Black Sea</t>
  </si>
  <si>
    <t>All geographical sub-areas</t>
  </si>
  <si>
    <t>Other regions where fisheries are operated by EU vessels and managed by RFMOs</t>
  </si>
  <si>
    <t>Central East Atlantic</t>
  </si>
  <si>
    <t>Antarctic</t>
  </si>
  <si>
    <t>Central West Atlantic</t>
  </si>
  <si>
    <t>Indian Ocean</t>
  </si>
  <si>
    <t>Pacific Ocean</t>
  </si>
  <si>
    <t xml:space="preserve">  (a) Including fish, crustaceans and molluscs</t>
  </si>
  <si>
    <t xml:space="preserve">  (b) Fisheries targeting species for the production of fish meal, fish oil, etc. </t>
  </si>
  <si>
    <t>Table III.B.1 - Population segments for collection of economic data</t>
  </si>
  <si>
    <t>Supra region</t>
  </si>
  <si>
    <t>Reference years</t>
  </si>
  <si>
    <t>Type of data collection scheme</t>
  </si>
  <si>
    <t>Achieved Sample  no.</t>
  </si>
  <si>
    <t>Achieved Sample rate</t>
  </si>
  <si>
    <t>Achieved Sample no. / Planned sampled no.</t>
  </si>
  <si>
    <t>Baltic Sea, North Sea and Eastern Arctic, and North Atlantic</t>
  </si>
  <si>
    <t>A</t>
  </si>
  <si>
    <t>B</t>
  </si>
  <si>
    <t>5</t>
  </si>
  <si>
    <t>C</t>
  </si>
  <si>
    <t>(b) planned sample can be modified based on updated information on the total population (fleet register)</t>
  </si>
  <si>
    <t>Table III.B.2 - Economic Clustering of fleet segments</t>
  </si>
  <si>
    <t>Name of the clustered fleet segments</t>
  </si>
  <si>
    <t>Total number of vessels in the cluster from the most recent information</t>
  </si>
  <si>
    <r>
      <t>Total number of vessels in the cluster by the 1</t>
    </r>
    <r>
      <rPr>
        <b/>
        <vertAlign val="superscript"/>
        <sz val="10"/>
        <rFont val="Arial"/>
        <family val="2"/>
      </rPr>
      <t>st</t>
    </r>
    <r>
      <rPr>
        <b/>
        <sz val="10"/>
        <rFont val="Arial"/>
        <family val="2"/>
      </rPr>
      <t xml:space="preserve"> of January of the sampling year</t>
    </r>
  </si>
  <si>
    <t>Fleet segments which have been clustered</t>
  </si>
  <si>
    <t>Number of vessels in the segment from the most recent information</t>
  </si>
  <si>
    <t>Table III.B.3 - Economic Data collection strategy</t>
  </si>
  <si>
    <t>NP years</t>
  </si>
  <si>
    <t>Variable group</t>
  </si>
  <si>
    <t>Variables</t>
  </si>
  <si>
    <t>Data sources</t>
  </si>
  <si>
    <t>Income</t>
  </si>
  <si>
    <t>Gross value of landings</t>
  </si>
  <si>
    <t>all segments</t>
  </si>
  <si>
    <t>Other income</t>
  </si>
  <si>
    <t>CV</t>
  </si>
  <si>
    <t>Table III.C.1 - List of identified metiers</t>
  </si>
  <si>
    <t>Fishing ground</t>
  </si>
  <si>
    <t>Gear LVL4</t>
  </si>
  <si>
    <t>Target Assemblage LVL5</t>
  </si>
  <si>
    <t>Metier LVL6</t>
  </si>
  <si>
    <t>Effort Days</t>
  </si>
  <si>
    <t>Total Landings (tonnes)</t>
  </si>
  <si>
    <t>Total Value (euros)</t>
  </si>
  <si>
    <t>Selected Effort</t>
  </si>
  <si>
    <t>Selected Landings</t>
  </si>
  <si>
    <t>Selected Value</t>
  </si>
  <si>
    <t>Selected Discards</t>
  </si>
  <si>
    <t>IV, VIId</t>
  </si>
  <si>
    <t>Demersal fish</t>
  </si>
  <si>
    <t>Y</t>
  </si>
  <si>
    <t>N</t>
  </si>
  <si>
    <t>Table III.C.2 - Merging and disaggregation of metiers (re-arrangement)</t>
  </si>
  <si>
    <t>Sampling year</t>
  </si>
  <si>
    <t>Is metier merged with other metiers for sampling purposes?</t>
  </si>
  <si>
    <t>Metiers that will be merged for sampling  purposes (Table III_C_1 column G)</t>
  </si>
  <si>
    <t>Metiers that will be further disaggregated</t>
  </si>
  <si>
    <t>Name of metier to sample (Table III_C_3 column H)</t>
  </si>
  <si>
    <t>Agreement at Regional level</t>
  </si>
  <si>
    <t>Baltic</t>
  </si>
  <si>
    <t>Yes</t>
  </si>
  <si>
    <t>Table III.C.3 - Expected sampled trips by metier</t>
  </si>
  <si>
    <t>MS participating in sampling</t>
  </si>
  <si>
    <t>Sampling Year</t>
  </si>
  <si>
    <t>Sampling frame codes</t>
  </si>
  <si>
    <t>Sampling strategy</t>
  </si>
  <si>
    <t>Sampling scheme</t>
  </si>
  <si>
    <t>Average total no. of trips in the reference years</t>
  </si>
  <si>
    <t>Total No. of trips during the Sampling year</t>
  </si>
  <si>
    <t>Expected no. trips to be sampled at sea by MS</t>
  </si>
  <si>
    <t>Expected no. trips sampled on shore by MS</t>
  </si>
  <si>
    <t>Achieved number of trips</t>
  </si>
  <si>
    <t>Achieved no. trips at sea</t>
  </si>
  <si>
    <t>Achieved no. trips landings on shore</t>
  </si>
  <si>
    <t>OTB_DEF_100-119_0_0</t>
  </si>
  <si>
    <t>Other [Market stock specific sampling]</t>
  </si>
  <si>
    <t>Table III.C.4 -  Metier sampling strategy</t>
  </si>
  <si>
    <t>Sampling frame code</t>
  </si>
  <si>
    <t>Sampling frame (fishing activities)</t>
  </si>
  <si>
    <t>Sampling frame (geographical location)</t>
  </si>
  <si>
    <t>Sampling frame (seasonality)</t>
  </si>
  <si>
    <t>Planned no. trips to be sampled at sea by MS</t>
  </si>
  <si>
    <t>Planned no. trips sampled on shore by MS</t>
  </si>
  <si>
    <t>Time stratification</t>
  </si>
  <si>
    <t>% achieved number of trips   ----- A/P*100</t>
  </si>
  <si>
    <t>% achieved number of trips at sea             ----- A/P*100</t>
  </si>
  <si>
    <t>% achieved number of trips on shore             ----- A/P*100</t>
  </si>
  <si>
    <t>A1</t>
  </si>
  <si>
    <t>Q</t>
  </si>
  <si>
    <t>A2</t>
  </si>
  <si>
    <t>A3</t>
  </si>
  <si>
    <t>All year</t>
  </si>
  <si>
    <t>MS partcipating in sampling</t>
  </si>
  <si>
    <t>Species</t>
  </si>
  <si>
    <t>Species Group</t>
  </si>
  <si>
    <t>Required annual Precision target (CV)</t>
  </si>
  <si>
    <t>Intensity agreed at the regional level</t>
  </si>
  <si>
    <t>From the unsorted
catches</t>
  </si>
  <si>
    <t>Precision (CV) achieved on unsorted catches</t>
  </si>
  <si>
    <t>From the retained
catches and/or landings</t>
  </si>
  <si>
    <t>Precision (CV) achieved on retained catches and/or landings</t>
  </si>
  <si>
    <t>From the discards</t>
  </si>
  <si>
    <t>Precision (CV) achieved on discards</t>
  </si>
  <si>
    <t>Solea solea</t>
  </si>
  <si>
    <t>No</t>
  </si>
  <si>
    <t>Pleuronectes platessa</t>
  </si>
  <si>
    <t>Age</t>
  </si>
  <si>
    <t>-</t>
  </si>
  <si>
    <t>Bilateral agreement</t>
  </si>
  <si>
    <t>Metier level 6</t>
  </si>
  <si>
    <t>Achieved length sampling</t>
  </si>
  <si>
    <t>OTB_DEF_70-99_0_0</t>
  </si>
  <si>
    <t>Table III.E.1 – List of required stocks (Appendix VII)</t>
  </si>
  <si>
    <t>Area / Stock</t>
  </si>
  <si>
    <t>Average
landings
---
tons</t>
  </si>
  <si>
    <t>Share in 
EU TAC
---
%</t>
  </si>
  <si>
    <t>Share in
EU landings
---
%</t>
  </si>
  <si>
    <t>Selected for sampling</t>
  </si>
  <si>
    <t>Gadus morhua</t>
  </si>
  <si>
    <t>8</t>
  </si>
  <si>
    <t>VIIa</t>
  </si>
  <si>
    <t>16</t>
  </si>
  <si>
    <t>VIIe</t>
  </si>
  <si>
    <t>3</t>
  </si>
  <si>
    <t>Nephrops norvegicus</t>
  </si>
  <si>
    <t>6</t>
  </si>
  <si>
    <t>7</t>
  </si>
  <si>
    <t>Merluccius merluccius</t>
  </si>
  <si>
    <t>1</t>
  </si>
  <si>
    <t>60</t>
  </si>
  <si>
    <t>Table III.E.2 - Long-term planning of sampling for stock-based variables</t>
  </si>
  <si>
    <t>NP Years</t>
  </si>
  <si>
    <t>Weight</t>
  </si>
  <si>
    <t>Sex ratio</t>
  </si>
  <si>
    <t>Sexual maturity</t>
  </si>
  <si>
    <t>Fecundity</t>
  </si>
  <si>
    <t>IV</t>
  </si>
  <si>
    <t>Not applicable</t>
  </si>
  <si>
    <t>Table III.E.3 - Sampling intensity for stock-based variables</t>
  </si>
  <si>
    <t>Variable (*)</t>
  </si>
  <si>
    <t>Required precision target (CV)</t>
  </si>
  <si>
    <t>Achieved precision target (CV)</t>
  </si>
  <si>
    <t>Is target precision achieved at a regional level?</t>
  </si>
  <si>
    <t>Achieved No of individuals at a national level</t>
  </si>
  <si>
    <t>Achieved  No of individuals at the regional level</t>
  </si>
  <si>
    <t>% achievement at national (100*Q/M)</t>
  </si>
  <si>
    <t>% achievement regional (100*R/N)</t>
  </si>
  <si>
    <t>Weight @age</t>
  </si>
  <si>
    <t>Sex-ratio @age</t>
  </si>
  <si>
    <t>Maturity @age</t>
  </si>
  <si>
    <t>Weight @length</t>
  </si>
  <si>
    <t>Maturity @length</t>
  </si>
  <si>
    <t>Sex-ratio @length</t>
  </si>
  <si>
    <t>Table III.F.1 – Transversal Variables Data collection strategy</t>
  </si>
  <si>
    <t>Capacity</t>
  </si>
  <si>
    <t>Number of vessels</t>
  </si>
  <si>
    <t>GT, kW, vessel age,</t>
  </si>
  <si>
    <t>Effort</t>
  </si>
  <si>
    <t>Days at sea</t>
  </si>
  <si>
    <t>Hours fished</t>
  </si>
  <si>
    <t>Fishing days</t>
  </si>
  <si>
    <t>kW* fishing days</t>
  </si>
  <si>
    <t>Landings</t>
  </si>
  <si>
    <t>Value of landings total and per species</t>
  </si>
  <si>
    <t>Live weight of landings total and per species</t>
  </si>
  <si>
    <t>Table III.F.2 - Conversion factors</t>
  </si>
  <si>
    <t>Presentation</t>
  </si>
  <si>
    <t>Conversion factor</t>
  </si>
  <si>
    <t>Gutted</t>
  </si>
  <si>
    <t>Whole</t>
  </si>
  <si>
    <t>Tails</t>
  </si>
  <si>
    <t>Table III.G.1-  List of surveys</t>
  </si>
  <si>
    <t>Year of the survey</t>
  </si>
  <si>
    <t>Name of survey</t>
  </si>
  <si>
    <t>Aim of survey</t>
  </si>
  <si>
    <t>Area(s)
covered</t>
  </si>
  <si>
    <t>Period (Month)</t>
  </si>
  <si>
    <t>Days at sea planned</t>
  </si>
  <si>
    <t>Max. days eligible</t>
  </si>
  <si>
    <t>Type of Sampling activities</t>
  </si>
  <si>
    <t>Planned target</t>
  </si>
  <si>
    <t>Ecosystem indicators collected</t>
  </si>
  <si>
    <t>Map</t>
  </si>
  <si>
    <t>Relevant international planning group</t>
  </si>
  <si>
    <t>Upload in international database</t>
  </si>
  <si>
    <t>Achieved Days at sea</t>
  </si>
  <si>
    <t>Achieved Target</t>
  </si>
  <si>
    <t>% achievement no days ----- A/P %</t>
  </si>
  <si>
    <t>% achievement target ----- A/P %</t>
  </si>
  <si>
    <t>Fish Hauls</t>
  </si>
  <si>
    <t>12</t>
  </si>
  <si>
    <t>37</t>
  </si>
  <si>
    <t>NS Herring Acoustic Survey</t>
  </si>
  <si>
    <t>IIIa, IV</t>
  </si>
  <si>
    <t>Echo Nm</t>
  </si>
  <si>
    <t>NA</t>
  </si>
  <si>
    <t>13</t>
  </si>
  <si>
    <t>15</t>
  </si>
  <si>
    <t>14</t>
  </si>
  <si>
    <t>Table IV.A.1 - General overview of aquaculture activities</t>
  </si>
  <si>
    <t xml:space="preserve">Fish farming techniques </t>
  </si>
  <si>
    <t>Shellfish farming techniques</t>
  </si>
  <si>
    <t>Land based farms</t>
  </si>
  <si>
    <t>Cages</t>
  </si>
  <si>
    <t>Hatcheries and Nurseries</t>
  </si>
  <si>
    <t>On growing</t>
  </si>
  <si>
    <t>Combined</t>
  </si>
  <si>
    <t>Rafts</t>
  </si>
  <si>
    <t>Long line</t>
  </si>
  <si>
    <t>Bottom</t>
  </si>
  <si>
    <t>Other</t>
  </si>
  <si>
    <t>LTL</t>
  </si>
  <si>
    <t>Salmon (a)</t>
  </si>
  <si>
    <t>Eel (b)</t>
  </si>
  <si>
    <t>Sea bass and Sea Bream (c)</t>
  </si>
  <si>
    <t>Other marine fish (d)</t>
  </si>
  <si>
    <t xml:space="preserve">  Tuna (e)</t>
  </si>
  <si>
    <t xml:space="preserve">       Haddock (f)</t>
  </si>
  <si>
    <t xml:space="preserve">    Turbot (g)</t>
  </si>
  <si>
    <t xml:space="preserve"> Cod (h)</t>
  </si>
  <si>
    <t>Mussel (i)</t>
  </si>
  <si>
    <t>Oyster (j)</t>
  </si>
  <si>
    <t>Clam (k)</t>
  </si>
  <si>
    <t>Other shellfish (l)</t>
  </si>
  <si>
    <t>Fresh water fish (m)</t>
  </si>
  <si>
    <t xml:space="preserve"> Trout (n)</t>
  </si>
  <si>
    <t>Carp (o)</t>
  </si>
  <si>
    <t>(a) Salmo salar</t>
  </si>
  <si>
    <t>(b) Anguila anguilla</t>
  </si>
  <si>
    <t>(c) Dicentrarchus labrax and Sparus aurata</t>
  </si>
  <si>
    <t>(d) This row contains all other not listed marine species</t>
  </si>
  <si>
    <t>(e) Thunnus thynnus</t>
  </si>
  <si>
    <t>(f) Melanogrammus aeglefinus</t>
  </si>
  <si>
    <t>(g) Psetta maxima</t>
  </si>
  <si>
    <t>(h) Gadus morhua</t>
  </si>
  <si>
    <t>(i) Mytilus edulis, Mytilus galoprovincialis</t>
  </si>
  <si>
    <t>(j) Ostrea edulis, Crassostrea gigas</t>
  </si>
  <si>
    <t>(k) Venus verucosa or Veneridae</t>
  </si>
  <si>
    <t>(l) This row contains all other not listed shellfish species</t>
  </si>
  <si>
    <t>(m) This row contains all other not listed fresh water species</t>
  </si>
  <si>
    <t>(n) Salmo trutta and ....</t>
  </si>
  <si>
    <t>(o) Latin name</t>
  </si>
  <si>
    <t>Table IV.A.2 - Population segments for collection of aquaculture data</t>
  </si>
  <si>
    <t>Segment</t>
  </si>
  <si>
    <t xml:space="preserve">Frame population no. F </t>
  </si>
  <si>
    <t>Achieved no.sample</t>
  </si>
  <si>
    <t>Achieved Sample rate / Planned sampled rate</t>
  </si>
  <si>
    <t>Table IV.A.3 – Sampling strategy  - Aquaculture sector</t>
  </si>
  <si>
    <t>Variables (as listed in Appendix X)</t>
  </si>
  <si>
    <t>Turnover</t>
  </si>
  <si>
    <t>Financial accounts</t>
  </si>
  <si>
    <t>Energy costs</t>
  </si>
  <si>
    <t>Table IV.B.1 - Processing industry: Population segments for collection of economic data</t>
  </si>
  <si>
    <t>Total 
population no.
-----
N</t>
  </si>
  <si>
    <t>Planned
sample no. (a)
-----
P</t>
  </si>
  <si>
    <t>Achieved no. sample</t>
  </si>
  <si>
    <t>Companies &lt;= 10</t>
  </si>
  <si>
    <t>Companies 11-49</t>
  </si>
  <si>
    <t>(c) A - Census; B - Probability Sample Survey; C - Non-Probability Sample Survey</t>
  </si>
  <si>
    <t>Table IV.B.2 – Sampling strategy - Processing industry</t>
  </si>
  <si>
    <t>Variables (as listed in Appendix XII)</t>
  </si>
  <si>
    <t>financial accounts</t>
  </si>
  <si>
    <t>Other operational costs</t>
  </si>
  <si>
    <t xml:space="preserve">Table V.1 - Indicators to measure the effects of fisheries on the marine ecosystem </t>
  </si>
  <si>
    <t>Code specification</t>
  </si>
  <si>
    <t>Data required</t>
  </si>
  <si>
    <t>Data collection</t>
  </si>
  <si>
    <t>Effective time lag for availability</t>
  </si>
  <si>
    <t>Time interval for position reports</t>
  </si>
  <si>
    <t xml:space="preserve">Position and vessel registration </t>
  </si>
  <si>
    <t>Discarding rates of commercially exploited species</t>
  </si>
  <si>
    <t xml:space="preserve">Species of catches and discards </t>
  </si>
  <si>
    <t>length of catches and discards</t>
  </si>
  <si>
    <t>Value of landings and cost of fuel.</t>
  </si>
  <si>
    <t>Types of data transmitted</t>
  </si>
  <si>
    <t>Expert group
or
Project</t>
  </si>
  <si>
    <t>Species
or
Fleet segment</t>
  </si>
  <si>
    <t>Species specific effort</t>
  </si>
  <si>
    <t>Quantities landed</t>
  </si>
  <si>
    <t>Quantities discarded</t>
  </si>
  <si>
    <t>CPUE data</t>
  </si>
  <si>
    <t>Survey data</t>
  </si>
  <si>
    <t>Length comp landings</t>
  </si>
  <si>
    <t>Age comp landings</t>
  </si>
  <si>
    <t>Length comp discards</t>
  </si>
  <si>
    <t>Age comp discards</t>
  </si>
  <si>
    <t>Growth</t>
  </si>
  <si>
    <t>Sex ratios</t>
  </si>
  <si>
    <t>Economic data fleets</t>
  </si>
  <si>
    <t>Fish processing industry</t>
  </si>
  <si>
    <t>ICES WGNSSK</t>
  </si>
  <si>
    <t>VII, VIII</t>
  </si>
  <si>
    <t>Achieved no of fish measured at a national level by metier 
(= J + K + L)</t>
  </si>
  <si>
    <t>VI.1 – Achieved Data transmission</t>
  </si>
  <si>
    <t>Target 
population no. (b)
-----
N</t>
  </si>
  <si>
    <t>Planned minimum No of individuals to be measured at a national level</t>
  </si>
  <si>
    <t>Planned minimum No of individuals to be measured at the regional level</t>
  </si>
  <si>
    <t xml:space="preserve">Frame population no. 
----
F </t>
  </si>
  <si>
    <t>Metiers picked up by ranking system (Table III_C_1 column G)</t>
  </si>
  <si>
    <t>Reference year</t>
  </si>
  <si>
    <t>Crustaceans</t>
  </si>
  <si>
    <t>Concurrent-at-sea</t>
  </si>
  <si>
    <t>Small pelagic fish</t>
  </si>
  <si>
    <t>Planned total no. trips to be sampled by MS</t>
  </si>
  <si>
    <t>Expected total no. trips to be sampled by MS</t>
  </si>
  <si>
    <t>Type of data collection scheme  (a)</t>
  </si>
  <si>
    <t>Response rate</t>
  </si>
  <si>
    <t>Length class</t>
  </si>
  <si>
    <t>18-&lt; 24 m</t>
  </si>
  <si>
    <t>40 m or larger</t>
  </si>
  <si>
    <t>12-&lt; 18 m</t>
  </si>
  <si>
    <t>INFO dropdown list</t>
  </si>
  <si>
    <t>Table III.B.3</t>
  </si>
  <si>
    <t>Variable group (a)</t>
  </si>
  <si>
    <t>Fleet segments vessels (b)</t>
  </si>
  <si>
    <t>Fleet segments vessels lenght classes (b)</t>
  </si>
  <si>
    <t>Type of data collection scheme (c)</t>
  </si>
  <si>
    <t>Achieved sample rate</t>
  </si>
  <si>
    <t>Other variability indicators (d)</t>
  </si>
  <si>
    <t>Fleet segments vessels</t>
  </si>
  <si>
    <t>Fleet segments vessels lenght classes</t>
  </si>
  <si>
    <t>Beam trawlers</t>
  </si>
  <si>
    <t>0-&lt; 10 m</t>
  </si>
  <si>
    <t>Demersal trawlers and/or demersal seiners</t>
  </si>
  <si>
    <t>10-&lt; 12 m</t>
  </si>
  <si>
    <t>Purse seiners</t>
  </si>
  <si>
    <t>Dredgers</t>
  </si>
  <si>
    <t>Vessel using other active gears</t>
  </si>
  <si>
    <t>Vessels using Polyvalent ‘active’ gears only</t>
  </si>
  <si>
    <t>24-&lt; 40 m</t>
  </si>
  <si>
    <t>Vessels using hooks</t>
  </si>
  <si>
    <t>Drift and/or fixed netters</t>
  </si>
  <si>
    <t>(b) MS should specify the segments for which a specific sampling strategy has been used. CV, achieved sample rate and response rate have to be reported for each segment and each variable</t>
  </si>
  <si>
    <t>Vessels using Pots and/or traps</t>
  </si>
  <si>
    <t>Vessels using other Passive gears</t>
  </si>
  <si>
    <t>Vessels using Polyvalent ‘passive’ gears only</t>
  </si>
  <si>
    <t>Vessels using active and passive gears</t>
  </si>
  <si>
    <t>Fleet segments (a)</t>
  </si>
  <si>
    <t>Type of data collection scheme (b)</t>
  </si>
  <si>
    <t>Achieved sample rate (c )</t>
  </si>
  <si>
    <t>Response rate (c )</t>
  </si>
  <si>
    <t>CV (c )</t>
  </si>
  <si>
    <t>(a) MS should specify the segments for which a specific sampling strategy has been used. CV, achieved sample rate and response rate have to be reported for each segment and each variable</t>
  </si>
  <si>
    <t>(b) A - Census; B - Probability Sample Survey; C - Non-Probability Sample Survey</t>
  </si>
  <si>
    <t>Segments (b)</t>
  </si>
  <si>
    <t>(a) A - Census; B - Probability Sample Survey; C - Non-Probability Sample Survey</t>
  </si>
  <si>
    <t>(c ) DCF data quality requirements have not to be addressed for data which is mandatory to be collected under a different EU legislation. This applies in particular to all capacity data, which are regulated under Commission Regulation No 26/2004, and to the data that are derived from logbooks and sales notes, which are regulated under Council Regulation (EC) No 1224/2009.</t>
  </si>
  <si>
    <t>Other variability indicators (c )</t>
  </si>
  <si>
    <t>(c) only in case of Non Probability Sampling, measures of variability other than CV could be provided and explained in the text</t>
  </si>
  <si>
    <t>Other variability indicators (b)</t>
  </si>
  <si>
    <t>Segments (c)</t>
  </si>
  <si>
    <t>(b) only in case of Non Probability Sampling, measures of variability other than CV could be provided and explained in the text</t>
  </si>
  <si>
    <t>Table III.C.5 – Sampling intensity for length compositions (all metiers combined)</t>
  </si>
  <si>
    <t>Frame population no. 
----
F</t>
  </si>
  <si>
    <t>National name of the survey (d)</t>
  </si>
  <si>
    <t xml:space="preserve">Achieved sample rate </t>
  </si>
  <si>
    <t xml:space="preserve">Response rate </t>
  </si>
  <si>
    <t xml:space="preserve">CV </t>
  </si>
  <si>
    <t>(c ) segments can be reported as "all segments" in the case the sampling strategy is the same for all segments, otherwise MS should specify the segments for which a specific sampling strategy has been used</t>
  </si>
  <si>
    <t>(d) name of the survey as reported in the NP if applicable. Not mandatory</t>
  </si>
  <si>
    <t xml:space="preserve">  AR year</t>
  </si>
  <si>
    <t>AR year</t>
  </si>
  <si>
    <t>AR Year</t>
  </si>
  <si>
    <t>National name of the survey (c)</t>
  </si>
  <si>
    <t>Fleet segment ( a)</t>
  </si>
  <si>
    <t>Planned
sample no. (b)
-----
P</t>
  </si>
  <si>
    <t xml:space="preserve"> Planned 
sample rate (b)
-----
(P/F)*100 (%)</t>
  </si>
  <si>
    <t>(a) put an asterisk in the case the segment has been clustered with other segment(s)</t>
  </si>
  <si>
    <t xml:space="preserve">(a) planned sample can be modified based on updated information on the total population </t>
  </si>
  <si>
    <t>Total 
population no. (a)
----
N</t>
  </si>
  <si>
    <t xml:space="preserve"> Planned 
sample rate
-----
P/F*100 (%)</t>
  </si>
  <si>
    <t>Type of data collection scheme  (b)</t>
  </si>
  <si>
    <t>(c) name of the survey as reported in the NP if applicable. Not mandatory</t>
  </si>
  <si>
    <t>Planned
sample no. 
-----
P</t>
  </si>
  <si>
    <t xml:space="preserve"> Planned 
sample rate 
-----
P/F*100 (%)</t>
  </si>
  <si>
    <t>Segment (a)</t>
  </si>
  <si>
    <t>(a) in case of no stratification, put all the population</t>
  </si>
  <si>
    <t>Number of stock co-ordinators provided by MS</t>
  </si>
  <si>
    <t>Table III.C.6 - Achieved length sampling of catches, landings and discards by metier and species</t>
  </si>
  <si>
    <t>Conservation status of fish species</t>
  </si>
  <si>
    <t>Proportion of large fish</t>
  </si>
  <si>
    <t>Mean maximum length of fishes</t>
  </si>
  <si>
    <t>Size at maturation of exploited fish species</t>
  </si>
  <si>
    <t>LLS_DEF_0_0_0</t>
  </si>
  <si>
    <r>
      <t xml:space="preserve">Table II.B.1 - </t>
    </r>
    <r>
      <rPr>
        <b/>
        <sz val="12"/>
        <rFont val="Antique Olive"/>
        <family val="2"/>
      </rPr>
      <t>International co-ordination</t>
    </r>
  </si>
  <si>
    <t>(a) capital value (apart from the value of quota and other fishing rights), capital costs and transversal variables should not be reported in this table.  Transversal variables have to be reported only in table III.F.1.</t>
  </si>
  <si>
    <t>Achieved Sampled rate
-----
A/F</t>
  </si>
  <si>
    <t>DNK</t>
  </si>
  <si>
    <t>2009-2010</t>
  </si>
  <si>
    <t>27.I+II</t>
  </si>
  <si>
    <t>Midwater otter trawl [OTM]</t>
  </si>
  <si>
    <t>OTM_SPF_32-69_0_0</t>
  </si>
  <si>
    <t>Purse seine [PS_]</t>
  </si>
  <si>
    <t>PS__SPF_ALL_0_0</t>
  </si>
  <si>
    <t>27.IIIaN</t>
  </si>
  <si>
    <t>Set gillnet [GNS]</t>
  </si>
  <si>
    <t>GNS_CRU_&gt;0_0_0</t>
  </si>
  <si>
    <t>GNS_DEF_&gt;=220_0_0</t>
  </si>
  <si>
    <t>GNS_DEF_100-119_0_0</t>
  </si>
  <si>
    <t>GNS_DEF_120-219_0_0</t>
  </si>
  <si>
    <t>GNS_DEF_50-70_0_0</t>
  </si>
  <si>
    <t>GNS_DEF_90-99_0_0</t>
  </si>
  <si>
    <t>GNS_SPF_100-119_0_0</t>
  </si>
  <si>
    <t>GNS_SPF_120-219_0_0</t>
  </si>
  <si>
    <t>GNS_SPF_50-70_0_0</t>
  </si>
  <si>
    <t>Hand and pole lines [LHP]</t>
  </si>
  <si>
    <t>Finfish</t>
  </si>
  <si>
    <t>LHP_FIF_0_0_0</t>
  </si>
  <si>
    <t>Bottom otter trawl [OTB]</t>
  </si>
  <si>
    <t>OTB_CRU_32-69_0_0</t>
  </si>
  <si>
    <t>OTB_DEF_&lt;16_0_0</t>
  </si>
  <si>
    <t>OTB_DEF_32-69_0_0</t>
  </si>
  <si>
    <t>OTB_SPF_16-31_0_0</t>
  </si>
  <si>
    <t>OTB_SPF_32-69_0_0</t>
  </si>
  <si>
    <t>OTM_DEF_&lt;16_0_0</t>
  </si>
  <si>
    <t>OTM_SPF_16-31_0_0</t>
  </si>
  <si>
    <t>Bottom pair trawl [PTB]</t>
  </si>
  <si>
    <t>PTB_DEF_&lt;16_0_0</t>
  </si>
  <si>
    <t>Pelagic pair trawl [PTM]</t>
  </si>
  <si>
    <t>PTM_DEF_&lt;16_0_0</t>
  </si>
  <si>
    <t>PTM_SPF_16-31_0_0</t>
  </si>
  <si>
    <t>PTM_SPF_32-69_0_0</t>
  </si>
  <si>
    <t>Anchored seine [SDN]</t>
  </si>
  <si>
    <t>SDN_DEF_&gt;=120_0_0</t>
  </si>
  <si>
    <t>SDN_DEF_90-119_0_0</t>
  </si>
  <si>
    <t>Fly shooting seine [SSC]</t>
  </si>
  <si>
    <t>SSC_DEF_&gt;=120_0_0</t>
  </si>
  <si>
    <t>Beam trawl [TBB]</t>
  </si>
  <si>
    <t>TBB_DEF_&gt;=120_0_0</t>
  </si>
  <si>
    <t>TBB_DEF_90-119_0_0</t>
  </si>
  <si>
    <t>27.IIIaS</t>
  </si>
  <si>
    <t>Stationary uncovered pound nets [FPN]</t>
  </si>
  <si>
    <t>Catadromous</t>
  </si>
  <si>
    <t>FPN_CAT_&gt;0_0_0</t>
  </si>
  <si>
    <t>GNS_SPF_10-30_0_0</t>
  </si>
  <si>
    <t>OTB_CRU_70-89_2_35</t>
  </si>
  <si>
    <t>OTB_DEF_70-89_2_35</t>
  </si>
  <si>
    <t>OTM_SPF_&lt;16_0_0</t>
  </si>
  <si>
    <t>PTB_SPF_16-31_0_0</t>
  </si>
  <si>
    <t>PTB_SPF_32-69_0_0</t>
  </si>
  <si>
    <t>27.IV+VIId</t>
  </si>
  <si>
    <t>Set longlines [LLS]</t>
  </si>
  <si>
    <t>LLS_FIF_0_0_0</t>
  </si>
  <si>
    <t>OTB_DEF_16-31_0_0</t>
  </si>
  <si>
    <t>OTM_DEF_16-31_0_0</t>
  </si>
  <si>
    <t>SDN_DEF_100-119_0_0</t>
  </si>
  <si>
    <t>SSC_DEF_70-99_0_0</t>
  </si>
  <si>
    <t>TBB_CRU_16-31_0_0</t>
  </si>
  <si>
    <t>TBB_DEF_100-119_0_0</t>
  </si>
  <si>
    <t>27.SD22-24</t>
  </si>
  <si>
    <t>Anadromous</t>
  </si>
  <si>
    <t>FPN_ANA_&gt;0_0_0</t>
  </si>
  <si>
    <t>FPN_DEF_&gt;0_0_0</t>
  </si>
  <si>
    <t>Freshwater species</t>
  </si>
  <si>
    <t>FPN_FWS_&gt;0_0_0</t>
  </si>
  <si>
    <t>FPN_SPF_&gt;0_0_0</t>
  </si>
  <si>
    <t>GNS_CAT_&gt;0_0_0</t>
  </si>
  <si>
    <t>GNS_DEF_&gt;=157_0_0</t>
  </si>
  <si>
    <t>GNS_DEF_110-156_0_0</t>
  </si>
  <si>
    <t>GNS_DEF_90-109_0_0</t>
  </si>
  <si>
    <t>GNS_FWS_&gt;0_0_0</t>
  </si>
  <si>
    <t>GNS_SPF_110-156_0_0</t>
  </si>
  <si>
    <t>GNS_SPF_32-109_0_0</t>
  </si>
  <si>
    <t>Drifting longlines [LLD]</t>
  </si>
  <si>
    <t>LLD_ANA_0_0_0</t>
  </si>
  <si>
    <t>LLS_CAT_0_0_0</t>
  </si>
  <si>
    <t>OTB_CRU_&gt;0_0_0</t>
  </si>
  <si>
    <t>OTB_DEF_&gt;=105_1_120</t>
  </si>
  <si>
    <t>OTB_DEF_90-104_0_0</t>
  </si>
  <si>
    <t>OTB_SPF_32-104_0_0</t>
  </si>
  <si>
    <t>OTB_SPF_32-89_0_0</t>
  </si>
  <si>
    <t>OTM_DEF_&gt;=105_1_120</t>
  </si>
  <si>
    <t>PTB_DEF_&gt;=105_1_120</t>
  </si>
  <si>
    <t>PTB_SPF_32-104_0_0</t>
  </si>
  <si>
    <t>PTB_SPF_32-89_0_0</t>
  </si>
  <si>
    <t>PTM_DEF_16-31_0_0</t>
  </si>
  <si>
    <t>PTM_DEF_90-104_0_0</t>
  </si>
  <si>
    <t>PTM_SPF_32-104_0_0</t>
  </si>
  <si>
    <t>PTM_SPF_32-89_0_0</t>
  </si>
  <si>
    <t>SDN_DEF_&gt;=105_1_120</t>
  </si>
  <si>
    <t>SSC_DEF_&gt;=105_1_110</t>
  </si>
  <si>
    <t>SSC_DEF_&gt;=105_1_120</t>
  </si>
  <si>
    <t>27.SD25-32</t>
  </si>
  <si>
    <t>OTM_SPF_16-104_0_0</t>
  </si>
  <si>
    <t>PTM_SPF_16-104_0_0</t>
  </si>
  <si>
    <t>27.VII-VIII</t>
  </si>
  <si>
    <t>OTB_MCD_&gt;=120_0_0</t>
  </si>
  <si>
    <t>OTB_MCD_90-119_0_0</t>
  </si>
  <si>
    <t>PTB_MCD_&gt;=120_0_0</t>
  </si>
  <si>
    <t>PTB_MCD_90-119_0_0</t>
  </si>
  <si>
    <t>OTB_MCD_100-119_0_0</t>
  </si>
  <si>
    <t>(updated 2011/10/31 with figures from 2009 and 2010)</t>
  </si>
  <si>
    <t>(updated 2011/10/31)</t>
  </si>
  <si>
    <t>FPN_CAT_&gt;0_0_0  FPN_DEF_&gt;0_0_0</t>
  </si>
  <si>
    <t>FPN_MDC_&gt;0_0_0</t>
  </si>
  <si>
    <t>GNS_DEF_110-156_0_0  GNS_DEF_&gt;=157_0_0</t>
  </si>
  <si>
    <t>OTB_DEF_&lt;16_0_0  PTB_DEF_&lt;16_0_0  PTM_DEF_&lt;16_0_0</t>
  </si>
  <si>
    <t>OTM_SPF_16-31_0_0  PTB_SPF_16-31_0_0  PTM_SPF_16-31_0_0</t>
  </si>
  <si>
    <t>OTB_SPF_32-104_0_0  OTB_SPF_32-89_0_0  PTB_SPF_32-104_0_0  PTB_SPF_32-89_0_0  PTM_SPF_32-104_0_0  PTM_SPF_32-89_0_0</t>
  </si>
  <si>
    <t>OTB_SPF_16-31_0_0  OTM_SPF_16-104_0_0  OTM_SPF_16-31_0_0  PTB_SPF_16-31_0_0  PTM_SPF_16-104_0_0  PTM_SPF_16-31_0_0</t>
  </si>
  <si>
    <t>OTM_SPF_32-69_0_0  PS__SPF_ALL_0_0</t>
  </si>
  <si>
    <t>27.IIIa</t>
  </si>
  <si>
    <t>GNS_DEF_100-119_0_0 (IIIaS)</t>
  </si>
  <si>
    <t>GNS_DEF_120-219_0_0 (IIIaN)</t>
  </si>
  <si>
    <t>GNS_DEF_120-219_0_0 (IIIaN)    GNS_DEF_120-219_0_0 (IIIaS)</t>
  </si>
  <si>
    <t>GNS_DEF_120-219_0_0 (IIIaS)</t>
  </si>
  <si>
    <t>OTB_DEF_&lt;16_0_0  OTM_DEF_&lt;16_0_0  PTB_DEF_&lt;16_0_0  PTM_DEF_&lt;16_0_0</t>
  </si>
  <si>
    <t>OTB_SPF_32-69_0_0  OTM_SPF_32-69_0_0  PS__SPF_ALL_0_0  PTM_SPF_32-69_0_0</t>
  </si>
  <si>
    <t>SDN_DEF_90-119_0_0  SDN_DEF_&gt;=120_0_0</t>
  </si>
  <si>
    <t>OTB_SPF_16-31_0_0  OTM_SPF_16-31_0_0  PTB_SPF_16-31_0_0  PTM_SPF_16-31_0_0</t>
  </si>
  <si>
    <t>OTB_SPF_32-69_0_0  PTB_SPF_32-69_0_0  PTM_SPF_32-69_0_0</t>
  </si>
  <si>
    <t>GNS_DEF_100-119_0_0  GNS_DEF_90-99_0_0</t>
  </si>
  <si>
    <t>OTB_DEF_16-31_0_0  OTM_DEF_16-31_0_0</t>
  </si>
  <si>
    <t>OTB_MCD_70-99_0_0</t>
  </si>
  <si>
    <t>SDN_DEF_100-119_0_0  SDN_DEF_&gt;=120_0_0</t>
  </si>
  <si>
    <t>FPN_MCD_&gt;0_0_0</t>
  </si>
  <si>
    <t>OTB_MCD_90-119_0_0  OTB_MCD_&gt;=120_0_0   PTB_MCD_&gt;=120_0_0</t>
  </si>
  <si>
    <t>OTB_MCD_90-119_0_0  PTB_MCD_90-119_0_0</t>
  </si>
  <si>
    <t xml:space="preserve"> OTB_MCD_100-119_0_0  OTB_MCD_&gt;=120_0_0  PTB_DEF_&gt;=120_0_0</t>
  </si>
  <si>
    <t>B1</t>
  </si>
  <si>
    <t>Other sampling</t>
  </si>
  <si>
    <t>Area</t>
  </si>
  <si>
    <t>Season</t>
  </si>
  <si>
    <t>East Baltic</t>
  </si>
  <si>
    <t>West Baltic</t>
  </si>
  <si>
    <t>Q123</t>
  </si>
  <si>
    <t>Kattegat</t>
  </si>
  <si>
    <t>April-June</t>
  </si>
  <si>
    <t>D</t>
  </si>
  <si>
    <t>Skagerrak</t>
  </si>
  <si>
    <t>B3</t>
  </si>
  <si>
    <t>E</t>
  </si>
  <si>
    <t>NorthSea</t>
  </si>
  <si>
    <t>B2</t>
  </si>
  <si>
    <t>F</t>
  </si>
  <si>
    <t>G</t>
  </si>
  <si>
    <t>I and II</t>
  </si>
  <si>
    <t>H</t>
  </si>
  <si>
    <t>F2</t>
  </si>
  <si>
    <t>G2</t>
  </si>
  <si>
    <t>H1</t>
  </si>
  <si>
    <t>D1</t>
  </si>
  <si>
    <t>D3</t>
  </si>
  <si>
    <t>Mixed crustaceans and demersal fish</t>
  </si>
  <si>
    <t>C1</t>
  </si>
  <si>
    <t>C2</t>
  </si>
  <si>
    <t>E1</t>
  </si>
  <si>
    <t>E3</t>
  </si>
  <si>
    <t>E2</t>
  </si>
  <si>
    <t>Western Baltic</t>
  </si>
  <si>
    <t>quarterly</t>
  </si>
  <si>
    <t>Eastern Baltic</t>
  </si>
  <si>
    <t>Follows the fishery</t>
  </si>
  <si>
    <t>IIIa</t>
  </si>
  <si>
    <t>Selected Other</t>
  </si>
  <si>
    <t>OTB_DEF_&gt;=105_1_120  OTM_DEF_&gt;=105_1_120  PTB_DEF_&gt;=105_1_120  SDN_DEF_&gt;=105_1_120</t>
  </si>
  <si>
    <t>OTB_DEF_&gt;=105_1_120  OTM_DEF_&gt;=105_1_120  PTB_DEF_&gt;=105_1_120</t>
  </si>
  <si>
    <t>Achieved Sampled rate
-----
A/P</t>
  </si>
  <si>
    <t>“Cod, flatfish etc.”, provides more than 50% of the enterprises turnover.</t>
  </si>
  <si>
    <t xml:space="preserve">The National Danish Account Statistics </t>
  </si>
  <si>
    <t>“Mackerel”and "Herring", provides more than 50% of the enterprises turnover.</t>
  </si>
  <si>
    <t>“Molluscs”and “Shrimps and crustaceans”, provides more than 50% of the enterprises turnover.</t>
  </si>
  <si>
    <t>“Mixed species production”, provides more than 50% of the enterprises turnover.</t>
  </si>
  <si>
    <t>“Salmonoids”, provides more than 50% of the enterprises turnover.</t>
  </si>
  <si>
    <t>“Fish meal factories”</t>
  </si>
  <si>
    <t>Segment by company size (b)</t>
  </si>
  <si>
    <t>Companies 50-249</t>
  </si>
  <si>
    <t>Companies 250-</t>
  </si>
  <si>
    <t>100%</t>
  </si>
  <si>
    <t>Wages and salaries of staff</t>
  </si>
  <si>
    <t xml:space="preserve">Imputed value of labour </t>
  </si>
  <si>
    <t>Purchase of fish and other raw materials for production (Note 1)</t>
  </si>
  <si>
    <t>Other operational costs (Note 1)</t>
  </si>
  <si>
    <t>Depreciation of capital</t>
  </si>
  <si>
    <t>Financial costs, net</t>
  </si>
  <si>
    <t>Exstarordinary costs, net</t>
  </si>
  <si>
    <t>Capital value (Total value of assets)</t>
  </si>
  <si>
    <t>Net investments</t>
  </si>
  <si>
    <t>Debt</t>
  </si>
  <si>
    <t>Number of persons employed</t>
  </si>
  <si>
    <t>FTE National</t>
  </si>
  <si>
    <t>Number of interprises</t>
  </si>
  <si>
    <t>Note 1: The distribution of "other operational costs" on "raw material costs" and "other operational costs" is calculated based on Denmarks Statistics Commodity Statistics.</t>
  </si>
  <si>
    <t xml:space="preserve"> 0 -&lt; 10 m</t>
  </si>
  <si>
    <t>Vessels using polyvalent passive gears only</t>
  </si>
  <si>
    <t>Dredges</t>
  </si>
  <si>
    <t xml:space="preserve"> 10 -&lt; 12 m</t>
  </si>
  <si>
    <t xml:space="preserve"> 12 -&lt; 18 m</t>
  </si>
  <si>
    <t>Vessels using active and passive gear</t>
  </si>
  <si>
    <t>Beam trawlers (shrimp trawlers)</t>
  </si>
  <si>
    <t xml:space="preserve"> 18 -&lt; 24 m</t>
  </si>
  <si>
    <t xml:space="preserve"> 24 -&lt; 40 m</t>
  </si>
  <si>
    <t xml:space="preserve"> 40 m or larger</t>
  </si>
  <si>
    <t>Demersal trawlers 10-12m</t>
  </si>
  <si>
    <t>Demersal trawlers and/or demersal seiners 18-&lt; 24 m</t>
  </si>
  <si>
    <t>Pelagic trawlers 18-24m</t>
  </si>
  <si>
    <t>Demersal trawlers 18-24m</t>
  </si>
  <si>
    <t>Demersal trawlers and/or demersal seiners 24-&lt; 40 m</t>
  </si>
  <si>
    <t>Pelagic trawlers 24-40m</t>
  </si>
  <si>
    <t>Demersal trawlers 24-40m</t>
  </si>
  <si>
    <t>Demersal trawlers and/or demersal seiners &gt;= 40 m</t>
  </si>
  <si>
    <t>Purse Seine &gt;=  40m</t>
  </si>
  <si>
    <t>Pelagic trawlers &gt;=  40m</t>
  </si>
  <si>
    <t>Demersal trawlers &gt;= 40m</t>
  </si>
  <si>
    <t>Beam trawlers &gt;= 40m</t>
  </si>
  <si>
    <t>Vessels using polyvalent 'passive' gears only</t>
  </si>
  <si>
    <t>Direct subsidies</t>
  </si>
  <si>
    <t>Rights income</t>
  </si>
  <si>
    <t>Personnel costs</t>
  </si>
  <si>
    <t>Wages and salaries of crew</t>
  </si>
  <si>
    <t>Imputed value of unpaid labour</t>
  </si>
  <si>
    <t>Repair and maintenance</t>
  </si>
  <si>
    <t>Repair and maintenance costs</t>
  </si>
  <si>
    <t>Variable costs</t>
  </si>
  <si>
    <t>Non-variable costs</t>
  </si>
  <si>
    <t>Lease/rental payments for quota or other fishing rights</t>
  </si>
  <si>
    <t>Capital costs</t>
  </si>
  <si>
    <t>Annual depreciation</t>
  </si>
  <si>
    <t>Capital value</t>
  </si>
  <si>
    <t>Replacement value of physical capital</t>
  </si>
  <si>
    <t>Total value of fishing rights</t>
  </si>
  <si>
    <t>Investments</t>
  </si>
  <si>
    <t>Investments in physical capital</t>
  </si>
  <si>
    <t>Financial position</t>
  </si>
  <si>
    <t>Debt/asset ratio</t>
  </si>
  <si>
    <t>Employment</t>
  </si>
  <si>
    <t>FTE harmonized  (2000 hours/year)</t>
  </si>
  <si>
    <t>FTE national    (1665 hours/year)</t>
  </si>
  <si>
    <t>Engaged crew</t>
  </si>
  <si>
    <t>Energy consumption</t>
  </si>
  <si>
    <t>DEN</t>
  </si>
  <si>
    <t>Fish farming - Land based farms - Combined - Trout</t>
  </si>
  <si>
    <t>A and C</t>
  </si>
  <si>
    <t>Fish farming - Land based farms - Combined - Eel</t>
  </si>
  <si>
    <t>4-8</t>
  </si>
  <si>
    <t>50-100%</t>
  </si>
  <si>
    <t>Fish farming - Cages - Cages - Trout</t>
  </si>
  <si>
    <t>5-6</t>
  </si>
  <si>
    <t>83-100%</t>
  </si>
  <si>
    <t>Shellfish farming - Long line - Mussel</t>
  </si>
  <si>
    <t>Register data</t>
  </si>
  <si>
    <t>Subsidies</t>
  </si>
  <si>
    <t>N.A.</t>
  </si>
  <si>
    <t>Imputed value of labour</t>
  </si>
  <si>
    <t>Calculated from register data</t>
  </si>
  <si>
    <t>Livestock costs</t>
  </si>
  <si>
    <t>Feed costs</t>
  </si>
  <si>
    <t>Exstraordinary costs, net</t>
  </si>
  <si>
    <t>Total value of assets</t>
  </si>
  <si>
    <t>Livestock</t>
  </si>
  <si>
    <t>Fish Feed</t>
  </si>
  <si>
    <t>Volume of sales</t>
  </si>
  <si>
    <t>(b) fleet segments can be reported as "all segments" in the case the sampling strategy is the same for all segments, otherwise MS should specify the segments for which a specific sampling strategy has been used</t>
  </si>
  <si>
    <t>Fleet register</t>
  </si>
  <si>
    <t>All registered vessels</t>
  </si>
  <si>
    <t>Logbook register</t>
  </si>
  <si>
    <t>All vessel keeping a logbook</t>
  </si>
  <si>
    <t>GT* fishing days</t>
  </si>
  <si>
    <t>Number of trips</t>
  </si>
  <si>
    <t>Number of rigs</t>
  </si>
  <si>
    <t>Number of fishing operations</t>
  </si>
  <si>
    <t>Number of nets/length</t>
  </si>
  <si>
    <t>Number of hooks, number of lines</t>
  </si>
  <si>
    <t>Number of pots and traps</t>
  </si>
  <si>
    <t>Soaking time</t>
  </si>
  <si>
    <t>Sales note register</t>
  </si>
  <si>
    <t>All active vessels</t>
  </si>
  <si>
    <t>Prices by commercial species</t>
  </si>
  <si>
    <t>Annual update</t>
  </si>
  <si>
    <t>Melanogrammus aeglefinus</t>
  </si>
  <si>
    <t>Merlangius merlangus</t>
  </si>
  <si>
    <t>Molva molva</t>
  </si>
  <si>
    <t>Pollachius virens</t>
  </si>
  <si>
    <t xml:space="preserve">Pollachius pollachius </t>
  </si>
  <si>
    <t>Platichthys flesus</t>
  </si>
  <si>
    <t>Limanda limanda</t>
  </si>
  <si>
    <t>Lophius piscatorius</t>
  </si>
  <si>
    <t>Psetta maxima</t>
  </si>
  <si>
    <t>Scopthalmus rhombus</t>
  </si>
  <si>
    <t xml:space="preserve">Glyptocephalus  cynoglossus  </t>
  </si>
  <si>
    <t>Microstomus kitt</t>
  </si>
  <si>
    <t xml:space="preserve">Hippoglossus hippoglossus </t>
  </si>
  <si>
    <t>Lamna nasus</t>
  </si>
  <si>
    <t>Salmo salar</t>
  </si>
  <si>
    <t>Gutted without head</t>
  </si>
  <si>
    <t>NP Nears</t>
  </si>
  <si>
    <t>For indicators 1-4, see table III.G.1</t>
  </si>
  <si>
    <t>AR Near</t>
  </si>
  <si>
    <t xml:space="preserve"> IYdicator</t>
  </si>
  <si>
    <t>assesment on stock</t>
  </si>
  <si>
    <t>3-4 month</t>
  </si>
  <si>
    <t>not relevant</t>
  </si>
  <si>
    <t>survey / commercial data</t>
  </si>
  <si>
    <t>Distribution of fishing activities</t>
  </si>
  <si>
    <t>3 month</t>
  </si>
  <si>
    <t>1 hours</t>
  </si>
  <si>
    <t>Aggregation of fishing activities</t>
  </si>
  <si>
    <t>Areas not impacted by mobile bottom gears</t>
  </si>
  <si>
    <t>Fuel efficiencN of fish capture</t>
  </si>
  <si>
    <t>12 month</t>
  </si>
  <si>
    <t>Areas not impacted bymobile bottom gears</t>
  </si>
  <si>
    <t>Stock/Area</t>
  </si>
  <si>
    <t>ICES HAWG</t>
  </si>
  <si>
    <t>Clupea harengus (Herring)</t>
  </si>
  <si>
    <t>IIa, IIIaN, IIIaS, IIIb-d, IV</t>
  </si>
  <si>
    <t>Sprattus sprattus (Sprat)</t>
  </si>
  <si>
    <t>IIId, IIIaN, IIIaS, IV</t>
  </si>
  <si>
    <t>ICES WGBAST</t>
  </si>
  <si>
    <t>Salmo salar (Salmon)</t>
  </si>
  <si>
    <t>IIIb-d</t>
  </si>
  <si>
    <t>ICES WGBFAS</t>
  </si>
  <si>
    <t>Gadus morhua (Cod)</t>
  </si>
  <si>
    <t>IIIaS, IIIb-d</t>
  </si>
  <si>
    <t>Platichthys flesus (flounder)</t>
  </si>
  <si>
    <t>Pleuronectes platessa (Plaice)</t>
  </si>
  <si>
    <t>Limanda limanda (Dab)</t>
  </si>
  <si>
    <t>Psetta maxima (Turbut)</t>
  </si>
  <si>
    <t>Solea solea (Sole)</t>
  </si>
  <si>
    <t>IIIaN, IIIaS</t>
  </si>
  <si>
    <t>III, IV</t>
  </si>
  <si>
    <t>ICES WGDEEP</t>
  </si>
  <si>
    <t>Argentina silus (Greater silver smelt)</t>
  </si>
  <si>
    <t xml:space="preserve">IIIa </t>
  </si>
  <si>
    <t>Coryphaenoides rupestris (Roundnose grenadier)</t>
  </si>
  <si>
    <t>Brosme brosme (Tusk)</t>
  </si>
  <si>
    <t>Molva molva (Ling)</t>
  </si>
  <si>
    <t>ICES WGHMM</t>
  </si>
  <si>
    <t>Merluccius merluccius (Hake)</t>
  </si>
  <si>
    <t>Engraulis encrasicholus (Anchovy)</t>
  </si>
  <si>
    <t>IIIa, IV, V, VII</t>
  </si>
  <si>
    <t>Scomber scombrus (Mackerel)</t>
  </si>
  <si>
    <t>Sardina pilchardus (Sardine)</t>
  </si>
  <si>
    <t>Trachurus spp. (Horse mackerel)</t>
  </si>
  <si>
    <t>IIa</t>
  </si>
  <si>
    <t>Micromestitius poutassou (Blue whiting)</t>
  </si>
  <si>
    <t>IIa, IIIa, IV, V, VIa</t>
  </si>
  <si>
    <t>Nephrops norvegicus (Norway lobster)</t>
  </si>
  <si>
    <t>ICES WGCRAN</t>
  </si>
  <si>
    <t>Crangon crangon</t>
  </si>
  <si>
    <t>ICES WGNSDS</t>
  </si>
  <si>
    <t>Lophius piscatorius (Anglerfish)</t>
  </si>
  <si>
    <t>IIIa, IV, VI</t>
  </si>
  <si>
    <t>Ammodytidae (Sandeel)</t>
  </si>
  <si>
    <t>IIIaN, IV, VIId</t>
  </si>
  <si>
    <t>x</t>
  </si>
  <si>
    <t>Melanogrammus aeglefinus (Haddock)</t>
  </si>
  <si>
    <t>Merlangius merlangus (Whiting)</t>
  </si>
  <si>
    <t>Pollachius virens (Saithe)</t>
  </si>
  <si>
    <t>Trisopterus esmarki (Norway pout)</t>
  </si>
  <si>
    <t>Pandalus spp. (Shrimp)</t>
  </si>
  <si>
    <t>IIIaN, IV</t>
  </si>
  <si>
    <t>STECF EWG 11-13</t>
  </si>
  <si>
    <t>Other species</t>
  </si>
  <si>
    <t>DRB-VL1218</t>
  </si>
  <si>
    <t>DTS-VL1218</t>
  </si>
  <si>
    <t>PGP-VL1218</t>
  </si>
  <si>
    <t>PMP-VL1218</t>
  </si>
  <si>
    <t>TBB-VL1218</t>
  </si>
  <si>
    <t>DTS-VL1824</t>
  </si>
  <si>
    <t>PMP-VL1824</t>
  </si>
  <si>
    <t>TBB-VL1824</t>
  </si>
  <si>
    <t>STECF SGECA 10-04</t>
  </si>
  <si>
    <t>Anguilla anguilla</t>
  </si>
  <si>
    <t>22-32</t>
  </si>
  <si>
    <t>G1</t>
  </si>
  <si>
    <t>Clupea harengus</t>
  </si>
  <si>
    <r>
      <t>22-24</t>
    </r>
    <r>
      <rPr>
        <vertAlign val="superscript"/>
        <sz val="10"/>
        <rFont val="Arial"/>
        <family val="2"/>
      </rPr>
      <t>b</t>
    </r>
  </si>
  <si>
    <t>25-32</t>
  </si>
  <si>
    <t>22-24</t>
  </si>
  <si>
    <t>Pleuronectes platesca</t>
  </si>
  <si>
    <t>22-31</t>
  </si>
  <si>
    <t>22</t>
  </si>
  <si>
    <t>Sprattus sprattus</t>
  </si>
  <si>
    <t xml:space="preserve">Micromesistius poutassou </t>
  </si>
  <si>
    <t>I-IX, XII, XIV</t>
  </si>
  <si>
    <t xml:space="preserve">Ammodytidae </t>
  </si>
  <si>
    <t xml:space="preserve">Clupea harengus </t>
  </si>
  <si>
    <r>
      <t>Ivab</t>
    </r>
    <r>
      <rPr>
        <vertAlign val="superscript"/>
        <sz val="10"/>
        <rFont val="Arial"/>
        <family val="2"/>
      </rPr>
      <t>b</t>
    </r>
  </si>
  <si>
    <r>
      <t>I, II</t>
    </r>
    <r>
      <rPr>
        <vertAlign val="superscript"/>
        <sz val="10"/>
        <rFont val="Arial"/>
        <family val="2"/>
      </rPr>
      <t>b</t>
    </r>
  </si>
  <si>
    <r>
      <t>IIIa</t>
    </r>
    <r>
      <rPr>
        <vertAlign val="superscript"/>
        <sz val="10"/>
        <rFont val="Arial"/>
        <family val="2"/>
      </rPr>
      <t>b</t>
    </r>
  </si>
  <si>
    <t xml:space="preserve">Crangon crangon </t>
  </si>
  <si>
    <t xml:space="preserve">Gadus morhua </t>
  </si>
  <si>
    <r>
      <t>IV</t>
    </r>
    <r>
      <rPr>
        <vertAlign val="superscript"/>
        <sz val="10"/>
        <rFont val="Arial"/>
        <family val="2"/>
      </rPr>
      <t>b</t>
    </r>
  </si>
  <si>
    <r>
      <t>IIIaN</t>
    </r>
    <r>
      <rPr>
        <vertAlign val="superscript"/>
        <sz val="10"/>
        <rFont val="Arial"/>
        <family val="2"/>
      </rPr>
      <t>b</t>
    </r>
  </si>
  <si>
    <r>
      <t>IIIaS</t>
    </r>
    <r>
      <rPr>
        <vertAlign val="superscript"/>
        <sz val="10"/>
        <rFont val="Arial"/>
        <family val="2"/>
      </rPr>
      <t>b</t>
    </r>
  </si>
  <si>
    <t xml:space="preserve">Glyptocephalus cynoglossus </t>
  </si>
  <si>
    <t xml:space="preserve">Microstomus kitt </t>
  </si>
  <si>
    <t xml:space="preserve">Limanda limanda </t>
  </si>
  <si>
    <t xml:space="preserve">Lophius piscatorius </t>
  </si>
  <si>
    <t>IIa, IV</t>
  </si>
  <si>
    <t xml:space="preserve">Melanogrammus aeglefinus </t>
  </si>
  <si>
    <t xml:space="preserve">Merlangius merlangus </t>
  </si>
  <si>
    <t xml:space="preserve">Merluccius merluccius </t>
  </si>
  <si>
    <r>
      <t>IIIabcd, IV, IIa</t>
    </r>
    <r>
      <rPr>
        <vertAlign val="superscript"/>
        <sz val="10"/>
        <rFont val="Arial"/>
        <family val="2"/>
      </rPr>
      <t>b</t>
    </r>
  </si>
  <si>
    <t xml:space="preserve">Molva molva </t>
  </si>
  <si>
    <t>IV, IIIa</t>
  </si>
  <si>
    <t xml:space="preserve">Nephrops norvegicus </t>
  </si>
  <si>
    <t xml:space="preserve">Pandalus borealis </t>
  </si>
  <si>
    <t xml:space="preserve">Pleuronectes platessa </t>
  </si>
  <si>
    <t xml:space="preserve">Pollachius virens </t>
  </si>
  <si>
    <t>IV, IIIa, VI</t>
  </si>
  <si>
    <t xml:space="preserve">Psetta maxima </t>
  </si>
  <si>
    <t xml:space="preserve">Scomber scombrus </t>
  </si>
  <si>
    <t>II, IIIa, IV, V, VI, VII, VIII, IX</t>
  </si>
  <si>
    <t xml:space="preserve">Solea solea </t>
  </si>
  <si>
    <t xml:space="preserve">Sprattus sprattus </t>
  </si>
  <si>
    <t xml:space="preserve">Trisopterus esmarki </t>
  </si>
  <si>
    <t>b. Management area</t>
  </si>
  <si>
    <t>44</t>
  </si>
  <si>
    <t>28.1</t>
  </si>
  <si>
    <t>None</t>
  </si>
  <si>
    <t>0</t>
  </si>
  <si>
    <t>30</t>
  </si>
  <si>
    <t>31</t>
  </si>
  <si>
    <t>19</t>
  </si>
  <si>
    <t>25-27,28.2,29,32</t>
  </si>
  <si>
    <t>3039</t>
  </si>
  <si>
    <t>2</t>
  </si>
  <si>
    <t>Coregorius lavaretus</t>
  </si>
  <si>
    <t>IIId</t>
  </si>
  <si>
    <t>Esox lucius</t>
  </si>
  <si>
    <t>10929</t>
  </si>
  <si>
    <t>23</t>
  </si>
  <si>
    <t>6222</t>
  </si>
  <si>
    <t>846</t>
  </si>
  <si>
    <t>Perca fluviatilis</t>
  </si>
  <si>
    <t>10</t>
  </si>
  <si>
    <t>1567</t>
  </si>
  <si>
    <t>1760</t>
  </si>
  <si>
    <t>72</t>
  </si>
  <si>
    <t>125</t>
  </si>
  <si>
    <t>32</t>
  </si>
  <si>
    <t>50</t>
  </si>
  <si>
    <t>21</t>
  </si>
  <si>
    <t>Salmo trutta</t>
  </si>
  <si>
    <t>4</t>
  </si>
  <si>
    <t>Sander lucioperca</t>
  </si>
  <si>
    <t>Scophthalmus rhombus</t>
  </si>
  <si>
    <t>78</t>
  </si>
  <si>
    <t>88</t>
  </si>
  <si>
    <t>113</t>
  </si>
  <si>
    <r>
      <t>Note</t>
    </r>
    <r>
      <rPr>
        <vertAlign val="superscript"/>
        <sz val="10"/>
        <rFont val="Arial"/>
        <family val="2"/>
      </rPr>
      <t>c</t>
    </r>
  </si>
  <si>
    <t>97</t>
  </si>
  <si>
    <t>47941</t>
  </si>
  <si>
    <t>Alepocephalus bairdii</t>
  </si>
  <si>
    <t>VI, XII</t>
  </si>
  <si>
    <t>VIa</t>
  </si>
  <si>
    <t xml:space="preserve">Anguilla anguilla </t>
  </si>
  <si>
    <t>all areas</t>
  </si>
  <si>
    <t>Aphanopus spp.</t>
  </si>
  <si>
    <t>Argentina spp.</t>
  </si>
  <si>
    <t xml:space="preserve">Argyrosomus regius </t>
  </si>
  <si>
    <t>Aspitrigla cuculus</t>
  </si>
  <si>
    <t>Beryx spp.</t>
  </si>
  <si>
    <t>all areas, excluding X and IXa</t>
  </si>
  <si>
    <t>IXa and X</t>
  </si>
  <si>
    <t xml:space="preserve">Cancer pagurus </t>
  </si>
  <si>
    <t xml:space="preserve">Centrophorus granulosus </t>
  </si>
  <si>
    <t xml:space="preserve">Centrophorus squamosus </t>
  </si>
  <si>
    <t xml:space="preserve">Centroscymnus coelolepis </t>
  </si>
  <si>
    <t>VIaN</t>
  </si>
  <si>
    <t>VIa S, VIIbc</t>
  </si>
  <si>
    <t>VIIj</t>
  </si>
  <si>
    <t xml:space="preserve">Conger conger </t>
  </si>
  <si>
    <t>all areas, excluding X</t>
  </si>
  <si>
    <t xml:space="preserve">Coryphaenoides rupestris </t>
  </si>
  <si>
    <t>Deania calcea</t>
  </si>
  <si>
    <t xml:space="preserve">Dicentrarchus labrax </t>
  </si>
  <si>
    <t>all areas, excluding IX</t>
  </si>
  <si>
    <t>IX</t>
  </si>
  <si>
    <t>Dicologoglosa cuneata</t>
  </si>
  <si>
    <t>VIIIc, IX</t>
  </si>
  <si>
    <t xml:space="preserve">Engraulis encrasicolus </t>
  </si>
  <si>
    <t>IXa (only Cádiz)</t>
  </si>
  <si>
    <t>VIII</t>
  </si>
  <si>
    <t xml:space="preserve">Eutrigla gurnardus </t>
  </si>
  <si>
    <t>VIId,e</t>
  </si>
  <si>
    <t>Va/Vb/VIa/VIb/VIIa/VIIe-k</t>
  </si>
  <si>
    <t>NAFO</t>
  </si>
  <si>
    <t>2J 3KL</t>
  </si>
  <si>
    <t>3M</t>
  </si>
  <si>
    <t>3NO</t>
  </si>
  <si>
    <t>3Ps</t>
  </si>
  <si>
    <t>SA 1</t>
  </si>
  <si>
    <t>VI, VII</t>
  </si>
  <si>
    <t xml:space="preserve">Helicolenus dactylopterus </t>
  </si>
  <si>
    <t xml:space="preserve">Hippoglossoides platessoides </t>
  </si>
  <si>
    <t>3LNO</t>
  </si>
  <si>
    <t xml:space="preserve">Homarus gammarus </t>
  </si>
  <si>
    <t xml:space="preserve">Hoplostethus atlanticus </t>
  </si>
  <si>
    <t>Lepidopus caudatus</t>
  </si>
  <si>
    <t>IXa</t>
  </si>
  <si>
    <t xml:space="preserve">Lepidorhombus boscii </t>
  </si>
  <si>
    <t>VIIIc, IXa</t>
  </si>
  <si>
    <t xml:space="preserve">Lepidorhombus whiffiagonis </t>
  </si>
  <si>
    <t>VI/VII, VIIIabd/VIIIc, IXa</t>
  </si>
  <si>
    <t xml:space="preserve">Limanda ferruginea </t>
  </si>
  <si>
    <t>VIIe/VIIa,f-h</t>
  </si>
  <si>
    <t xml:space="preserve">Loligo vulgaris </t>
  </si>
  <si>
    <t>all areas, excluding VIIIc, IXa</t>
  </si>
  <si>
    <t xml:space="preserve">Lophius budegassa </t>
  </si>
  <si>
    <t>IV, VI/VIIb-k, VIIIabd</t>
  </si>
  <si>
    <t xml:space="preserve">Lophius piscatorious </t>
  </si>
  <si>
    <t xml:space="preserve">Macrouridae </t>
  </si>
  <si>
    <t>SA 2+3</t>
  </si>
  <si>
    <t xml:space="preserve">Mallotus villosus </t>
  </si>
  <si>
    <t>XIV</t>
  </si>
  <si>
    <t>Va/Vb</t>
  </si>
  <si>
    <t>VIa/VIb/VIIa/VIIb-k</t>
  </si>
  <si>
    <t>VIII/IX, X</t>
  </si>
  <si>
    <t>Vb/VIa/VIb/VIIa/VIIe-k</t>
  </si>
  <si>
    <t>IIIa, IV, VI, VII, VIIIab / VIIIc, IXa</t>
  </si>
  <si>
    <t xml:space="preserve">Microchirus variegatus </t>
  </si>
  <si>
    <r>
      <t>20</t>
    </r>
    <r>
      <rPr>
        <vertAlign val="superscript"/>
        <sz val="10"/>
        <rFont val="Arial"/>
        <family val="2"/>
      </rPr>
      <t>d</t>
    </r>
  </si>
  <si>
    <t xml:space="preserve">Molva dypterygia </t>
  </si>
  <si>
    <t xml:space="preserve">Mullus surmuletus </t>
  </si>
  <si>
    <t>VI Fuctional unit</t>
  </si>
  <si>
    <t>VII Functional unit</t>
  </si>
  <si>
    <t>VIII, IX Functional unit</t>
  </si>
  <si>
    <t xml:space="preserve">Octopus vulgaris </t>
  </si>
  <si>
    <t>Pagellus bogaraveo</t>
  </si>
  <si>
    <t>IXa, X</t>
  </si>
  <si>
    <t>Pandalus spp.</t>
  </si>
  <si>
    <t>All areas</t>
  </si>
  <si>
    <t>3L</t>
  </si>
  <si>
    <t xml:space="preserve">Parapenaeus longirostris </t>
  </si>
  <si>
    <t xml:space="preserve">Phycis blennoides </t>
  </si>
  <si>
    <t xml:space="preserve">Phycis phycis </t>
  </si>
  <si>
    <t>VIIa/VIIe/VIIfg</t>
  </si>
  <si>
    <t>VIIbc/VIIh-k/VIII, IX, X</t>
  </si>
  <si>
    <t>all areas except IX, X</t>
  </si>
  <si>
    <t xml:space="preserve">IX, X </t>
  </si>
  <si>
    <t>Va</t>
  </si>
  <si>
    <t>Vb</t>
  </si>
  <si>
    <t xml:space="preserve">Polyprion americanus </t>
  </si>
  <si>
    <t xml:space="preserve">Raja brachyura </t>
  </si>
  <si>
    <t xml:space="preserve">Raja clavata </t>
  </si>
  <si>
    <t xml:space="preserve">Raja montagui </t>
  </si>
  <si>
    <t xml:space="preserve">Raja naevus </t>
  </si>
  <si>
    <t>Raja spp.</t>
  </si>
  <si>
    <t>SA 3</t>
  </si>
  <si>
    <t xml:space="preserve">Rajidae </t>
  </si>
  <si>
    <t xml:space="preserve">Reinhardtius hippoglossoides </t>
  </si>
  <si>
    <t>V, XIV/VI</t>
  </si>
  <si>
    <t>3KLMNO</t>
  </si>
  <si>
    <t xml:space="preserve">Salmo salar </t>
  </si>
  <si>
    <t>ICES Sub-area XIV &amp;NAFO Sub-area 1</t>
  </si>
  <si>
    <t xml:space="preserve">Sardina pilchardus </t>
  </si>
  <si>
    <t>VIIIabd</t>
  </si>
  <si>
    <t>29</t>
  </si>
  <si>
    <t xml:space="preserve">Scomber japonicus </t>
  </si>
  <si>
    <t>VIII, IX</t>
  </si>
  <si>
    <t xml:space="preserve">Scophthalmus rhombus </t>
  </si>
  <si>
    <t>Sebastes marinus</t>
  </si>
  <si>
    <t>ICES Sub areas V, VI, XII, XIV &amp; NAFO SA 2 + (Div. 1F + 3K).</t>
  </si>
  <si>
    <t>Sebastes mentella</t>
  </si>
  <si>
    <t>ICES Sub areas V, VI, XII, XIV &amp; NAFO SA 2 + (Div. 1F + 3K)</t>
  </si>
  <si>
    <t>Sebastes mentella.</t>
  </si>
  <si>
    <t>Sebastes spp.</t>
  </si>
  <si>
    <t>3LN</t>
  </si>
  <si>
    <t>3O</t>
  </si>
  <si>
    <t xml:space="preserve">Sepia officinalis </t>
  </si>
  <si>
    <t>VIIa/VIIfg</t>
  </si>
  <si>
    <t>VIIbc / VIIhjk / Ixa / VIIIc</t>
  </si>
  <si>
    <t>VIIIab</t>
  </si>
  <si>
    <t xml:space="preserve">Sparidae </t>
  </si>
  <si>
    <t xml:space="preserve">Squalus acanthias </t>
  </si>
  <si>
    <t xml:space="preserve">Trachurus mediterraneus </t>
  </si>
  <si>
    <t xml:space="preserve">Trachurus picturatus </t>
  </si>
  <si>
    <t xml:space="preserve">Trachurus trachurus </t>
  </si>
  <si>
    <r>
      <t>VI, VII, VIIIabde, Vb, XII, XIV</t>
    </r>
    <r>
      <rPr>
        <vertAlign val="superscript"/>
        <sz val="10"/>
        <rFont val="Arial"/>
        <family val="2"/>
      </rPr>
      <t>1</t>
    </r>
  </si>
  <si>
    <t>9</t>
  </si>
  <si>
    <t>Trisopterus spp.</t>
  </si>
  <si>
    <t>Zeus faber</t>
  </si>
  <si>
    <t>224380</t>
  </si>
  <si>
    <t>94</t>
  </si>
  <si>
    <t>92</t>
  </si>
  <si>
    <t>14261</t>
  </si>
  <si>
    <t>Anarhichas spp.</t>
  </si>
  <si>
    <t>123</t>
  </si>
  <si>
    <t>87</t>
  </si>
  <si>
    <t>24</t>
  </si>
  <si>
    <t>I, II</t>
  </si>
  <si>
    <t>46</t>
  </si>
  <si>
    <t>89</t>
  </si>
  <si>
    <t xml:space="preserve">Brosme brosme </t>
  </si>
  <si>
    <t>68</t>
  </si>
  <si>
    <r>
      <t>56</t>
    </r>
    <r>
      <rPr>
        <vertAlign val="superscript"/>
        <sz val="10"/>
        <rFont val="Arial"/>
        <family val="2"/>
      </rPr>
      <t>h</t>
    </r>
  </si>
  <si>
    <t>33</t>
  </si>
  <si>
    <t>54347</t>
  </si>
  <si>
    <t>28</t>
  </si>
  <si>
    <t>40</t>
  </si>
  <si>
    <t>28787</t>
  </si>
  <si>
    <t>34</t>
  </si>
  <si>
    <t>24163</t>
  </si>
  <si>
    <t>56</t>
  </si>
  <si>
    <t>3486</t>
  </si>
  <si>
    <t>1031</t>
  </si>
  <si>
    <t>61</t>
  </si>
  <si>
    <t>83</t>
  </si>
  <si>
    <t>3944</t>
  </si>
  <si>
    <t>20</t>
  </si>
  <si>
    <t>2613</t>
  </si>
  <si>
    <r>
      <t>83</t>
    </r>
    <r>
      <rPr>
        <vertAlign val="superscript"/>
        <sz val="10"/>
        <rFont val="Arial"/>
        <family val="2"/>
      </rPr>
      <t>k</t>
    </r>
  </si>
  <si>
    <t>272</t>
  </si>
  <si>
    <t>62</t>
  </si>
  <si>
    <t>413</t>
  </si>
  <si>
    <r>
      <t>15</t>
    </r>
    <r>
      <rPr>
        <vertAlign val="superscript"/>
        <sz val="10"/>
        <rFont val="Arial"/>
        <family val="2"/>
      </rPr>
      <t>f</t>
    </r>
  </si>
  <si>
    <t>987</t>
  </si>
  <si>
    <t>677</t>
  </si>
  <si>
    <r>
      <t>10</t>
    </r>
    <r>
      <rPr>
        <i/>
        <vertAlign val="superscript"/>
        <sz val="10"/>
        <rFont val="Arial"/>
        <family val="2"/>
      </rPr>
      <t>e</t>
    </r>
  </si>
  <si>
    <t>G3</t>
  </si>
  <si>
    <t>524</t>
  </si>
  <si>
    <t>91</t>
  </si>
  <si>
    <t>1274</t>
  </si>
  <si>
    <t>90</t>
  </si>
  <si>
    <t xml:space="preserve">Macrourus berglax </t>
  </si>
  <si>
    <t>1149</t>
  </si>
  <si>
    <t>84</t>
  </si>
  <si>
    <t>74</t>
  </si>
  <si>
    <r>
      <t>IIa, IV</t>
    </r>
    <r>
      <rPr>
        <vertAlign val="superscript"/>
        <sz val="10"/>
        <rFont val="Arial"/>
        <family val="2"/>
      </rPr>
      <t>b</t>
    </r>
  </si>
  <si>
    <t>664</t>
  </si>
  <si>
    <t>1264</t>
  </si>
  <si>
    <t>304</t>
  </si>
  <si>
    <t>1692</t>
  </si>
  <si>
    <t>1959</t>
  </si>
  <si>
    <r>
      <t>Note</t>
    </r>
    <r>
      <rPr>
        <vertAlign val="superscript"/>
        <sz val="10"/>
        <rFont val="Arial"/>
        <family val="2"/>
      </rPr>
      <t>d</t>
    </r>
  </si>
  <si>
    <t>99</t>
  </si>
  <si>
    <t>67</t>
  </si>
  <si>
    <t>574</t>
  </si>
  <si>
    <t xml:space="preserve">Mullus barbatus </t>
  </si>
  <si>
    <t>3216</t>
  </si>
  <si>
    <t>1122</t>
  </si>
  <si>
    <t>2113</t>
  </si>
  <si>
    <t>65</t>
  </si>
  <si>
    <t>49</t>
  </si>
  <si>
    <t>149</t>
  </si>
  <si>
    <t xml:space="preserve">Pecten maximus </t>
  </si>
  <si>
    <t>VIId</t>
  </si>
  <si>
    <t>8172</t>
  </si>
  <si>
    <t>18</t>
  </si>
  <si>
    <t>6875</t>
  </si>
  <si>
    <t>81</t>
  </si>
  <si>
    <t>7436</t>
  </si>
  <si>
    <t>117</t>
  </si>
  <si>
    <t>118</t>
  </si>
  <si>
    <t>439</t>
  </si>
  <si>
    <r>
      <t>17</t>
    </r>
    <r>
      <rPr>
        <vertAlign val="superscript"/>
        <sz val="10"/>
        <rFont val="Arial"/>
        <family val="2"/>
      </rPr>
      <t>g</t>
    </r>
  </si>
  <si>
    <t>79</t>
  </si>
  <si>
    <t xml:space="preserve">Raja radiata </t>
  </si>
  <si>
    <t>25338</t>
  </si>
  <si>
    <t>Sebastes marinus.</t>
  </si>
  <si>
    <r>
      <t>Shark-like Selachii (Deepwater)</t>
    </r>
    <r>
      <rPr>
        <vertAlign val="superscript"/>
        <sz val="10"/>
        <rFont val="Arial"/>
        <family val="2"/>
      </rPr>
      <t>a</t>
    </r>
  </si>
  <si>
    <t>Shark-like Selachii (Small)</t>
  </si>
  <si>
    <t>460</t>
  </si>
  <si>
    <t>447</t>
  </si>
  <si>
    <r>
      <t>84</t>
    </r>
    <r>
      <rPr>
        <vertAlign val="superscript"/>
        <sz val="10"/>
        <rFont val="Arial"/>
        <family val="2"/>
      </rPr>
      <t>c</t>
    </r>
  </si>
  <si>
    <t>VIIde</t>
  </si>
  <si>
    <t>86646</t>
  </si>
  <si>
    <t>7545</t>
  </si>
  <si>
    <t>77</t>
  </si>
  <si>
    <t xml:space="preserve">Squalidae </t>
  </si>
  <si>
    <t>IIIa N</t>
  </si>
  <si>
    <t>43</t>
  </si>
  <si>
    <t>Trachurus trachurus.</t>
  </si>
  <si>
    <r>
      <t>IV, VIId</t>
    </r>
    <r>
      <rPr>
        <vertAlign val="superscript"/>
        <sz val="10"/>
        <rFont val="Arial"/>
        <family val="2"/>
      </rPr>
      <t>b</t>
    </r>
  </si>
  <si>
    <t>183</t>
  </si>
  <si>
    <t xml:space="preserve">Trigla lucerna </t>
  </si>
  <si>
    <t>17424</t>
  </si>
  <si>
    <t>100</t>
  </si>
  <si>
    <r>
      <t xml:space="preserve">a. </t>
    </r>
    <r>
      <rPr>
        <i/>
        <sz val="10"/>
        <rFont val="Arial"/>
        <family val="2"/>
      </rPr>
      <t>Etmopterus spinax</t>
    </r>
  </si>
  <si>
    <r>
      <t xml:space="preserve">c. The quota for </t>
    </r>
    <r>
      <rPr>
        <i/>
        <sz val="10"/>
        <rFont val="Arial"/>
        <family val="2"/>
      </rPr>
      <t>Solea solea</t>
    </r>
    <r>
      <rPr>
        <sz val="10"/>
        <rFont val="Arial"/>
        <family val="2"/>
      </rPr>
      <t xml:space="preserve"> is common for IIIa and IIIbcd</t>
    </r>
  </si>
  <si>
    <r>
      <t>d. The quota for</t>
    </r>
    <r>
      <rPr>
        <i/>
        <sz val="10"/>
        <rFont val="Arial"/>
        <family val="2"/>
      </rPr>
      <t xml:space="preserve"> Micromesistius poutassou</t>
    </r>
    <r>
      <rPr>
        <sz val="10"/>
        <rFont val="Arial"/>
        <family val="2"/>
      </rPr>
      <t xml:space="preserve"> is common in EU and International water for area I-VII, VIIIabcde, XII-XIV</t>
    </r>
  </si>
  <si>
    <r>
      <t>e. The quota for</t>
    </r>
    <r>
      <rPr>
        <i/>
        <sz val="10"/>
        <rFont val="Arial"/>
        <family val="2"/>
      </rPr>
      <t xml:space="preserve"> Limanda limanda </t>
    </r>
    <r>
      <rPr>
        <sz val="10"/>
        <rFont val="Arial"/>
        <family val="2"/>
      </rPr>
      <t xml:space="preserve">and </t>
    </r>
    <r>
      <rPr>
        <i/>
        <sz val="10"/>
        <rFont val="Arial"/>
        <family val="2"/>
      </rPr>
      <t>Platichthys flesus</t>
    </r>
    <r>
      <rPr>
        <sz val="10"/>
        <rFont val="Arial"/>
        <family val="2"/>
      </rPr>
      <t xml:space="preserve"> is common in IV</t>
    </r>
  </si>
  <si>
    <r>
      <t xml:space="preserve">f. The quota for </t>
    </r>
    <r>
      <rPr>
        <i/>
        <sz val="10"/>
        <rFont val="Arial"/>
        <family val="2"/>
      </rPr>
      <t>Microstomus kitt</t>
    </r>
    <r>
      <rPr>
        <sz val="10"/>
        <rFont val="Arial"/>
        <family val="2"/>
      </rPr>
      <t xml:space="preserve"> and </t>
    </r>
    <r>
      <rPr>
        <i/>
        <sz val="10"/>
        <rFont val="Arial"/>
        <family val="2"/>
      </rPr>
      <t>Glyptocephalus cynoglossus</t>
    </r>
    <r>
      <rPr>
        <sz val="10"/>
        <rFont val="Arial"/>
        <family val="2"/>
      </rPr>
      <t xml:space="preserve"> is common in IV</t>
    </r>
  </si>
  <si>
    <r>
      <t>g. The quota for</t>
    </r>
    <r>
      <rPr>
        <i/>
        <sz val="10"/>
        <rFont val="Arial"/>
        <family val="2"/>
      </rPr>
      <t xml:space="preserve"> Psetta maxima </t>
    </r>
    <r>
      <rPr>
        <sz val="10"/>
        <rFont val="Arial"/>
        <family val="2"/>
      </rPr>
      <t xml:space="preserve">and </t>
    </r>
    <r>
      <rPr>
        <i/>
        <sz val="10"/>
        <rFont val="Arial"/>
        <family val="2"/>
      </rPr>
      <t>Scophthalmus rhombus</t>
    </r>
    <r>
      <rPr>
        <sz val="10"/>
        <rFont val="Arial"/>
        <family val="2"/>
      </rPr>
      <t xml:space="preserve">  is common in IV</t>
    </r>
  </si>
  <si>
    <t xml:space="preserve">h. The majority of the stock is taken by Norway </t>
  </si>
  <si>
    <t>i. Based on data from EUROSTAT. Since data for 2009 are not available in EUROSTAT - the ratios are based on data from 2008.</t>
  </si>
  <si>
    <t>k. The figures in EOROSTAT are for IIIa.</t>
  </si>
  <si>
    <t>Achieved length/ age sampling</t>
  </si>
  <si>
    <t>Planned minimum no. of fish to be measured/aged at national level</t>
  </si>
  <si>
    <t>Planned minimum no. of fish to be measured/aged at the regional level</t>
  </si>
  <si>
    <t>27. SD22-24</t>
  </si>
  <si>
    <t>27. SD25-32</t>
  </si>
  <si>
    <t>?</t>
  </si>
  <si>
    <t>Scophthalmus maximus</t>
  </si>
  <si>
    <t>Capros aper</t>
  </si>
  <si>
    <t>a) Data not in the database</t>
  </si>
  <si>
    <t xml:space="preserve">b) Not colleted at harbour sampling </t>
  </si>
  <si>
    <t>d) No discard sampling in the area</t>
  </si>
  <si>
    <t>f) CV not calculated, since only one sample has been obtained</t>
  </si>
  <si>
    <t>Scophthalmus maximus (formerly known as Psetta maxima)</t>
  </si>
  <si>
    <t>Agonus cataphractus</t>
  </si>
  <si>
    <t>Amblyraja radiata</t>
  </si>
  <si>
    <t>Ammodytidae</t>
  </si>
  <si>
    <t>Callionymus maculatus</t>
  </si>
  <si>
    <t>Cyclopterus lumpus</t>
  </si>
  <si>
    <t>Enchelyopus cimbrius</t>
  </si>
  <si>
    <t>Gasterosteus aculeatus</t>
  </si>
  <si>
    <t>Glyptocephalus cynoglossus</t>
  </si>
  <si>
    <t>Hippoglossoides platessoides</t>
  </si>
  <si>
    <t>Hippoglossus hippoglossus</t>
  </si>
  <si>
    <t>Hyperoplus lanceolatus</t>
  </si>
  <si>
    <t>Lumpenus lumpretaeformis</t>
  </si>
  <si>
    <t>Myoxocephalus scorpius</t>
  </si>
  <si>
    <t>Pollachius pollachius</t>
  </si>
  <si>
    <t>Scomber scombrus</t>
  </si>
  <si>
    <t>Zoarces viviparus</t>
  </si>
  <si>
    <t>Mallotus villosus</t>
  </si>
  <si>
    <t>Alosa fallax</t>
  </si>
  <si>
    <t>Anarhichas lupus</t>
  </si>
  <si>
    <t>Arnoglossus laterna</t>
  </si>
  <si>
    <t>Buglossidium luteum</t>
  </si>
  <si>
    <t>Callionymus lyra</t>
  </si>
  <si>
    <t>Cephalopoda</t>
  </si>
  <si>
    <t>Chelidonichthys lucerna</t>
  </si>
  <si>
    <t>Chimaera monstrosa</t>
  </si>
  <si>
    <t>Coryphaenoides rupestris</t>
  </si>
  <si>
    <t>Engraulis encrasicolus</t>
  </si>
  <si>
    <t>Etmopterus spinax</t>
  </si>
  <si>
    <t>Eutrigla gurnardus</t>
  </si>
  <si>
    <t>Gadiculus argenteus</t>
  </si>
  <si>
    <t>Gaidropsarus vulgaris</t>
  </si>
  <si>
    <t>Lepidorhombus whiffiagonis</t>
  </si>
  <si>
    <t>Lycodes vahlii</t>
  </si>
  <si>
    <t>Micromesistius poutassou</t>
  </si>
  <si>
    <t>Myxine glutinosa</t>
  </si>
  <si>
    <t>Notoscopelus elongatus</t>
  </si>
  <si>
    <t>Pandalus borealis</t>
  </si>
  <si>
    <t>Pholis gunnellus</t>
  </si>
  <si>
    <t>Phycis blennoides</t>
  </si>
  <si>
    <t>Raja batis</t>
  </si>
  <si>
    <t>Reinhardtius hippoglossoides</t>
  </si>
  <si>
    <t>Scyliorhinus canicula</t>
  </si>
  <si>
    <t>Squalus acanthias</t>
  </si>
  <si>
    <t>Trachinus draco</t>
  </si>
  <si>
    <t>Trachurus trachurus</t>
  </si>
  <si>
    <t>Trisopterus esmarkii</t>
  </si>
  <si>
    <t>Trisopterus luscus</t>
  </si>
  <si>
    <t>Trisopterus minutus</t>
  </si>
  <si>
    <t>Zeugopterus punctatus</t>
  </si>
  <si>
    <t>Callionymidae</t>
  </si>
  <si>
    <t>Entelurus aequoreus</t>
  </si>
  <si>
    <t>Gobiidae</t>
  </si>
  <si>
    <t>Pomatoschistus spp.</t>
  </si>
  <si>
    <t>Raja clavata</t>
  </si>
  <si>
    <t>Raniceps raninus</t>
  </si>
  <si>
    <t>Brosme brosme</t>
  </si>
  <si>
    <t>Galeus melastomus</t>
  </si>
  <si>
    <t>Gobius niger</t>
  </si>
  <si>
    <t>Osmerus eperlanus</t>
  </si>
  <si>
    <t>Syngnathidae sp.</t>
  </si>
  <si>
    <t>Syngnathus typhle</t>
  </si>
  <si>
    <t>Concurrent-at-sea (OBS Changed from Market - mistake)</t>
  </si>
  <si>
    <t>ICES WGEF</t>
  </si>
  <si>
    <t>ICES WGNEW</t>
  </si>
  <si>
    <t>C3</t>
  </si>
  <si>
    <t>27.SD22-24         27.SD25-32</t>
  </si>
  <si>
    <t>Length @age</t>
  </si>
  <si>
    <t>Survey and harbour sampling</t>
  </si>
  <si>
    <t>Not collected</t>
  </si>
  <si>
    <t>Survey</t>
  </si>
  <si>
    <t>Harbour sampling      Survey            Observer at sea</t>
  </si>
  <si>
    <t xml:space="preserve">Survey </t>
  </si>
  <si>
    <t>maturity @age</t>
  </si>
  <si>
    <t xml:space="preserve"> Harbour sampling</t>
  </si>
  <si>
    <t>All</t>
  </si>
  <si>
    <t>Harbour sampling</t>
  </si>
  <si>
    <t>Survey and        Observer at sea</t>
  </si>
  <si>
    <t>G4</t>
  </si>
  <si>
    <t>G5</t>
  </si>
  <si>
    <t>27.IIIaN                        27.IIIaS</t>
  </si>
  <si>
    <t>Harbour sampling  Observer at sea</t>
  </si>
  <si>
    <t>Harbour sampling Survey Observer at sea</t>
  </si>
  <si>
    <r>
      <t>IIIa</t>
    </r>
    <r>
      <rPr>
        <vertAlign val="superscript"/>
        <sz val="8"/>
        <rFont val="Arial"/>
        <family val="2"/>
      </rPr>
      <t>1</t>
    </r>
  </si>
  <si>
    <r>
      <t>IIIaN</t>
    </r>
    <r>
      <rPr>
        <vertAlign val="superscript"/>
        <sz val="8"/>
        <rFont val="Arial"/>
        <family val="2"/>
      </rPr>
      <t>1</t>
    </r>
  </si>
  <si>
    <r>
      <t>IIIaS</t>
    </r>
    <r>
      <rPr>
        <vertAlign val="superscript"/>
        <sz val="8"/>
        <rFont val="Arial"/>
        <family val="2"/>
      </rPr>
      <t>1</t>
    </r>
  </si>
  <si>
    <r>
      <t>IV</t>
    </r>
    <r>
      <rPr>
        <vertAlign val="superscript"/>
        <sz val="8"/>
        <rFont val="Arial"/>
        <family val="2"/>
      </rPr>
      <t>1</t>
    </r>
  </si>
  <si>
    <r>
      <t>IV (norweigian waters)</t>
    </r>
    <r>
      <rPr>
        <vertAlign val="superscript"/>
        <sz val="8"/>
        <rFont val="Arial"/>
        <family val="2"/>
      </rPr>
      <t>1</t>
    </r>
  </si>
  <si>
    <t>Observer at sea</t>
  </si>
  <si>
    <t>IIIa, IV, VI, VII, VIIIab</t>
  </si>
  <si>
    <r>
      <t>IIa, IV</t>
    </r>
    <r>
      <rPr>
        <vertAlign val="superscript"/>
        <sz val="8"/>
        <rFont val="Arial"/>
        <family val="2"/>
      </rPr>
      <t>1</t>
    </r>
  </si>
  <si>
    <t>27.IV+VIId              27.IIIaN                        27.IIIaS</t>
  </si>
  <si>
    <t>Harbour sampling  Survey</t>
  </si>
  <si>
    <t>IIIa, IVbc, VIId</t>
  </si>
  <si>
    <t>Baltic International Trawl Survey</t>
  </si>
  <si>
    <t xml:space="preserve">Indices for recruitment and stock abundance for Cod </t>
  </si>
  <si>
    <r>
      <t>1</t>
    </r>
    <r>
      <rPr>
        <vertAlign val="superscript"/>
        <sz val="10"/>
        <rFont val="Calibri"/>
        <family val="2"/>
      </rPr>
      <t>st</t>
    </r>
    <r>
      <rPr>
        <sz val="10"/>
        <rFont val="Arial"/>
        <family val="2"/>
      </rPr>
      <t xml:space="preserve"> quarter</t>
    </r>
  </si>
  <si>
    <t>1-4</t>
  </si>
  <si>
    <t xml:space="preserve">Figure III.G.1 </t>
  </si>
  <si>
    <t>ICES WGBIFS</t>
  </si>
  <si>
    <t>Indices for stock abundance for Cod and flatfish</t>
  </si>
  <si>
    <t>IIIaS, IIIb-c</t>
  </si>
  <si>
    <t xml:space="preserve">Figure III.G.2 </t>
  </si>
  <si>
    <r>
      <t>4</t>
    </r>
    <r>
      <rPr>
        <vertAlign val="superscript"/>
        <sz val="10"/>
        <rFont val="Arial"/>
        <family val="2"/>
      </rPr>
      <t>th</t>
    </r>
    <r>
      <rPr>
        <sz val="10"/>
        <rFont val="Arial"/>
        <family val="2"/>
      </rPr>
      <t xml:space="preserve"> quarter</t>
    </r>
  </si>
  <si>
    <t xml:space="preserve">Figure III.G.3 </t>
  </si>
  <si>
    <t xml:space="preserve">Figure III.G.4 </t>
  </si>
  <si>
    <t>Baltic International Acoustic survey</t>
  </si>
  <si>
    <t>Acoustic abundance estimate of herring stocks</t>
  </si>
  <si>
    <t>IIIa, IIIb-d</t>
  </si>
  <si>
    <t>Sept. -Oct.</t>
  </si>
  <si>
    <t>Denmark participates on other MS research vessel</t>
  </si>
  <si>
    <t>International Bottom Trawl Survey</t>
  </si>
  <si>
    <t>Indices for recruitment and stock abundance for commercial and non-commercial species</t>
  </si>
  <si>
    <r>
      <t>1</t>
    </r>
    <r>
      <rPr>
        <vertAlign val="superscript"/>
        <sz val="10"/>
        <rFont val="Calibri"/>
        <family val="2"/>
      </rPr>
      <t>st</t>
    </r>
    <r>
      <rPr>
        <sz val="10"/>
        <rFont val="Arial"/>
        <family val="2"/>
      </rPr>
      <t>quarter</t>
    </r>
  </si>
  <si>
    <t xml:space="preserve">Figure III.G.5 </t>
  </si>
  <si>
    <t>ICES IBTSWG</t>
  </si>
  <si>
    <r>
      <t>3</t>
    </r>
    <r>
      <rPr>
        <vertAlign val="superscript"/>
        <sz val="10"/>
        <rFont val="Arial"/>
        <family val="2"/>
      </rPr>
      <t>th</t>
    </r>
    <r>
      <rPr>
        <sz val="10"/>
        <rFont val="Arial"/>
        <family val="2"/>
      </rPr>
      <t xml:space="preserve"> quarter</t>
    </r>
  </si>
  <si>
    <t xml:space="preserve">Figure III.G.6 </t>
  </si>
  <si>
    <t>17</t>
  </si>
  <si>
    <t>North Sea Sandeels Survey</t>
  </si>
  <si>
    <t>Abundance and recruitment estimate of Sand eel</t>
  </si>
  <si>
    <t>IVa, IVb</t>
  </si>
  <si>
    <t xml:space="preserve">Figure III.G.10 </t>
  </si>
  <si>
    <t>International Ecosystem Survey in the Nordic Sea</t>
  </si>
  <si>
    <t>IIa-IIb</t>
  </si>
  <si>
    <r>
      <t>2</t>
    </r>
    <r>
      <rPr>
        <vertAlign val="superscript"/>
        <sz val="10"/>
        <rFont val="Arial"/>
        <family val="2"/>
      </rPr>
      <t>nd</t>
    </r>
    <r>
      <rPr>
        <sz val="10"/>
        <rFont val="Arial"/>
        <family val="2"/>
      </rPr>
      <t xml:space="preserve"> quarter</t>
    </r>
  </si>
  <si>
    <t>Not known</t>
  </si>
  <si>
    <t>Figure III.G.7</t>
  </si>
  <si>
    <t>ICES PGNAPES</t>
  </si>
  <si>
    <r>
      <t>2</t>
    </r>
    <r>
      <rPr>
        <vertAlign val="superscript"/>
        <sz val="10"/>
        <rFont val="Arial"/>
        <family val="2"/>
      </rPr>
      <t>nd</t>
    </r>
    <r>
      <rPr>
        <sz val="10"/>
        <rFont val="Arial"/>
        <family val="2"/>
      </rPr>
      <t xml:space="preserve"> and 3</t>
    </r>
    <r>
      <rPr>
        <vertAlign val="superscript"/>
        <sz val="10"/>
        <rFont val="Arial"/>
        <family val="2"/>
      </rPr>
      <t>th</t>
    </r>
    <r>
      <rPr>
        <sz val="10"/>
        <rFont val="Arial"/>
        <family val="2"/>
      </rPr>
      <t xml:space="preserve"> quarter</t>
    </r>
  </si>
  <si>
    <t xml:space="preserve">Figure III.G.8 </t>
  </si>
  <si>
    <t>ICES HERSUR</t>
  </si>
  <si>
    <t>Nephrops TV survey (FU 3&amp;4)</t>
  </si>
  <si>
    <t>Estimate of Nephrops biomass</t>
  </si>
  <si>
    <t>TV-tracks</t>
  </si>
  <si>
    <t xml:space="preserve">Figure III.G.9 </t>
  </si>
  <si>
    <t>Blue Whiting Survey</t>
  </si>
  <si>
    <t>Acoustic abundance estimate of blue whiting stocks</t>
  </si>
  <si>
    <r>
      <t>1</t>
    </r>
    <r>
      <rPr>
        <vertAlign val="superscript"/>
        <sz val="10"/>
        <rFont val="Calibri"/>
        <family val="2"/>
      </rPr>
      <t>st</t>
    </r>
    <r>
      <rPr>
        <sz val="10"/>
        <rFont val="Arial"/>
        <family val="2"/>
      </rPr>
      <t xml:space="preserve"> and 2</t>
    </r>
    <r>
      <rPr>
        <vertAlign val="superscript"/>
        <sz val="10"/>
        <rFont val="Arial"/>
        <family val="2"/>
      </rPr>
      <t xml:space="preserve">nd </t>
    </r>
    <r>
      <rPr>
        <sz val="10"/>
        <rFont val="Arial"/>
        <family val="2"/>
      </rPr>
      <t>quarter</t>
    </r>
  </si>
  <si>
    <t>Denmark participates on other MS research vessels</t>
  </si>
  <si>
    <t>2013</t>
  </si>
  <si>
    <t>Indices for recruitment  for herring</t>
  </si>
  <si>
    <t>International Herring Larvae survey</t>
  </si>
  <si>
    <t>Positions</t>
  </si>
  <si>
    <t>Figure III.G.11</t>
  </si>
  <si>
    <t xml:space="preserve">Study Group on Recruitment Forecasting </t>
  </si>
  <si>
    <t xml:space="preserve">Annual Meeting of Advisory Working Group Chairs </t>
  </si>
  <si>
    <t xml:space="preserve">ICES/IOC/IMO Working Group on Ballast and Other Ship Vectors </t>
  </si>
  <si>
    <t>Planning Group on Commercial Catches, Discards and Biological Sampling</t>
  </si>
  <si>
    <t xml:space="preserve">Working Group on Bycatch of Protected Species </t>
  </si>
  <si>
    <t xml:space="preserve">Benchmark Workshop on Pelagic Stocks </t>
  </si>
  <si>
    <t xml:space="preserve">Benchmark Workshop on Western Waters Roundfish </t>
  </si>
  <si>
    <t xml:space="preserve">Working Group on Marine Mammal Ecology </t>
  </si>
  <si>
    <t xml:space="preserve">Working Group on Assessment of New MoU Species </t>
  </si>
  <si>
    <t xml:space="preserve">Herring Assessment Working Group for the Area South of 62ºN </t>
  </si>
  <si>
    <t xml:space="preserve">Baltic Salmon and Trout Assessment Working Group </t>
  </si>
  <si>
    <t xml:space="preserve">Fishery Statistics Liaison Working Group </t>
  </si>
  <si>
    <t xml:space="preserve">ICES/NAFO Joint Working Group on Deep-water Ecology </t>
  </si>
  <si>
    <t xml:space="preserve">Working Group on North Atlantic Salmon </t>
  </si>
  <si>
    <t>Working Group on the Biology and Assessment of Deep-Sea Fisheries Resources</t>
  </si>
  <si>
    <t xml:space="preserve">Working Group on the Ecosystem Effects of Fishing Activities </t>
  </si>
  <si>
    <t xml:space="preserve">Baltic Fisheries Assessment Working Group </t>
  </si>
  <si>
    <t xml:space="preserve">The Arctic Fisheries Working Group </t>
  </si>
  <si>
    <t>Working Group on the Assessment of Demersal Stocks in the North Sea and Skagerrak</t>
  </si>
  <si>
    <t xml:space="preserve">Working Group on Recreational Fisheries Surveys </t>
  </si>
  <si>
    <t xml:space="preserve">Working Group for the Celtic Seas Ecoregion </t>
  </si>
  <si>
    <t xml:space="preserve">Working Group on the Assessment of Southern Shelf Stocks of Hake, Monk and Megrim </t>
  </si>
  <si>
    <t>Ad Hoc Group on the Distribution and Migration of Northeast Atlantic Mackerel</t>
  </si>
  <si>
    <t xml:space="preserve">Working Group on Elasmobranch Fishes </t>
  </si>
  <si>
    <t xml:space="preserve">Working Group on Southern Horse Mackerel, Anchovy and Sardine </t>
  </si>
  <si>
    <t xml:space="preserve">Study Group on Practical Implementation of Discard Sampling Plans </t>
  </si>
  <si>
    <t xml:space="preserve">Workshop on Eel and Salmon DCF Data </t>
  </si>
  <si>
    <t xml:space="preserve">Working Group on Widely Distributed Stocks </t>
  </si>
  <si>
    <t xml:space="preserve">Joint EIFAC/ICES Working Group on Eels </t>
  </si>
  <si>
    <t>Inter Benchmark Protocol for turbot and sea bass</t>
  </si>
  <si>
    <t xml:space="preserve">Joint NAFO/ICES Pandalus Assessment Working Group </t>
  </si>
  <si>
    <t xml:space="preserve">Workshop on Age Estimation Methods of Deep Water Species </t>
  </si>
  <si>
    <t xml:space="preserve">Second Workshop on practical implementation of statistical sound catch sampling programmes </t>
  </si>
  <si>
    <t>Workshop on Sexual Maturity Staging of Cod, Whiting, Haddock, Saithe and Hake</t>
  </si>
  <si>
    <t>Advisory Committee</t>
  </si>
  <si>
    <t xml:space="preserve">Workshop on sexual maturity staging of elasmobranchs </t>
  </si>
  <si>
    <t xml:space="preserve">Inter Benchmark Protocol for Baltic salmon </t>
  </si>
  <si>
    <t>Inter Benchmark Protocol for Nephrops on Divissions VIIIa,b: FU 23-24 and Nephrops in FU 28-29</t>
  </si>
  <si>
    <t xml:space="preserve">Inter Benchmark Protocol for Norway pout North Sea stock </t>
  </si>
  <si>
    <t>Working Group on Improving use of Survey Data for Assessment and Advice</t>
  </si>
  <si>
    <t>Working Group of International Pelagic Surveys</t>
  </si>
  <si>
    <t>Workshop on implementing a new TS relationship for blue whiting abundance estimates</t>
  </si>
  <si>
    <t>Workshop on Regional Database</t>
  </si>
  <si>
    <t>Study Group on Nephrops Surveys</t>
  </si>
  <si>
    <t>Baltic International Fish Survey Working Group</t>
  </si>
  <si>
    <t>International Bottom Trawl Survey Working Group</t>
  </si>
  <si>
    <t>Study Group on Standards in Ichthyoplankton Surveys</t>
  </si>
  <si>
    <t>ICES WGBYC</t>
  </si>
  <si>
    <t>All fleets (metiers)</t>
  </si>
  <si>
    <t>Elasmobranchii (Sharks, rays and skates)</t>
  </si>
  <si>
    <t>Achieved no of fish measured at national level</t>
  </si>
  <si>
    <t>Glyptocephalus cynoglossus (Witch flounder)</t>
  </si>
  <si>
    <t>ICES WGWIDE</t>
  </si>
  <si>
    <t>Capros aper (Boarfish)</t>
  </si>
  <si>
    <t>LLS_ANA_0_0_0</t>
  </si>
  <si>
    <t>her-noss</t>
  </si>
  <si>
    <t>her-47d3</t>
  </si>
  <si>
    <t>her-2529+32(-GOR)</t>
  </si>
  <si>
    <t>her-3a22</t>
  </si>
  <si>
    <t>27.SD22-24        27.IIIaN                        27.IIIaS</t>
  </si>
  <si>
    <t>BEL</t>
  </si>
  <si>
    <t>SWE</t>
  </si>
  <si>
    <t>Survey and observer at sea</t>
  </si>
  <si>
    <t xml:space="preserve">OTB_MCD_&gt;=120_0_0 </t>
  </si>
  <si>
    <t>Demersal trawlers and/or demersal seiners (*)</t>
  </si>
  <si>
    <t>Pelagic trawlers</t>
  </si>
  <si>
    <t>Vessels using active and passive gear (*)</t>
  </si>
  <si>
    <t>Inactive</t>
  </si>
  <si>
    <t>Demersal trawlers and/or demersal seiners 10-&lt; 12 m</t>
  </si>
  <si>
    <t>Pelagic trawlers 10-12m</t>
  </si>
  <si>
    <t>Vessels using active and passive gears      18-&lt; 24 m</t>
  </si>
  <si>
    <t>Vessels using polyvalent passive gears 18-24m</t>
  </si>
  <si>
    <t>Vessels using active and passive gears 18-24m</t>
  </si>
  <si>
    <t>Pelegic trawlers and Purse seiners &gt;= 40 m</t>
  </si>
  <si>
    <t>(d) This column shows the CV of the observed values from the sampled accounting forms.</t>
  </si>
  <si>
    <t>Type of data collection scheme  (b), (d)</t>
  </si>
  <si>
    <t>39-103</t>
  </si>
  <si>
    <t>38-100%</t>
  </si>
  <si>
    <t>40-100%</t>
  </si>
  <si>
    <t>4-10</t>
  </si>
  <si>
    <t>(d) Please note that by a mistake column H of tabel IV.A.2 in our NP 2011-2013 was not filled in correctly as it contained only the value A. Here in the AR we have corrected the filling of column H.</t>
  </si>
  <si>
    <t>Type of data collection scheme  (a), (d)</t>
  </si>
  <si>
    <t>(d) Please note that by a mistake column E of tabel IV.A.3 in our NP 2011-2013 was not filled in correctly as it contained only tha value A. Here in the AR we have corrected the filling of column E</t>
  </si>
  <si>
    <t>MARE/A3/AC(2013)</t>
  </si>
  <si>
    <t>DTS-VL0010</t>
  </si>
  <si>
    <t>PGP-VL0010</t>
  </si>
  <si>
    <t>DRB-VL1012</t>
  </si>
  <si>
    <t>PGP-VL1012</t>
  </si>
  <si>
    <t>PMP-VL1012</t>
  </si>
  <si>
    <t>DTS-VL2440</t>
  </si>
  <si>
    <t>DTS-VL40XX</t>
  </si>
  <si>
    <t>2011</t>
  </si>
  <si>
    <t>Total income</t>
  </si>
  <si>
    <t>Number of persons employed (Male and female)</t>
  </si>
  <si>
    <t>FTE National  (Male and female)</t>
  </si>
  <si>
    <t>Number of interprises (Divided on size classes in terms of numbers of employees)</t>
  </si>
  <si>
    <t/>
  </si>
  <si>
    <t>Galeorhinus galeus</t>
  </si>
  <si>
    <t>Survey            Observer at sea</t>
  </si>
  <si>
    <t>Leucoraja naevus</t>
  </si>
  <si>
    <t>Raja montagui</t>
  </si>
  <si>
    <t>45</t>
  </si>
  <si>
    <t>47</t>
  </si>
  <si>
    <t>39</t>
  </si>
  <si>
    <t>73</t>
  </si>
  <si>
    <t>1864</t>
  </si>
  <si>
    <t>116</t>
  </si>
  <si>
    <t>55</t>
  </si>
  <si>
    <t>Red - By a mistake the 'Expected no. trips sampled on shore by MS' were switched between OTB_MCD_70-99_0_0 and OTB_MCD_&gt;=120_0_0 in the National program. This have been corrected in the Annual report for 2013.</t>
  </si>
  <si>
    <t>Red text - By a mistake the 'Expected no. trips sampled on shore by MS' were switched between OTB_MCD_70-99_0_0 and OTB_MCD_&gt;=120_0_0 in the National program. This have been corrected in the Annual report for 2013.</t>
  </si>
  <si>
    <t>Red text- Species not in the national program</t>
  </si>
  <si>
    <t>Economic data on aquaculture</t>
  </si>
  <si>
    <t>Not read</t>
  </si>
  <si>
    <t>Only one trip</t>
  </si>
  <si>
    <t>No discard smaping in the area</t>
  </si>
  <si>
    <t>0.225 &amp; 0.036</t>
  </si>
  <si>
    <t>0.067 &amp; 0.118</t>
  </si>
  <si>
    <t>RCM Baltic</t>
  </si>
  <si>
    <t>RCM NS&amp;EA</t>
  </si>
  <si>
    <t>Liaison meeting</t>
  </si>
  <si>
    <t>Planning Group on Economic Issues (PGECON)</t>
  </si>
  <si>
    <t>DCF workshop “Evaluation of data collection connected to Fishing Rights and Capital Costs”</t>
  </si>
  <si>
    <t>Workshop on tranversal data from SSCF</t>
  </si>
  <si>
    <t>NC meetings</t>
  </si>
  <si>
    <t>Working Group on Mixed Fisheries Advice</t>
  </si>
  <si>
    <r>
      <t>Workshop on Age reading red mullet (</t>
    </r>
    <r>
      <rPr>
        <i/>
        <sz val="11"/>
        <rFont val="Calibri"/>
        <family val="2"/>
        <scheme val="minor"/>
      </rPr>
      <t>Mullus barbatus</t>
    </r>
    <r>
      <rPr>
        <sz val="11"/>
        <rFont val="Calibri"/>
        <family val="2"/>
        <scheme val="minor"/>
      </rPr>
      <t>) and striped red mullet (</t>
    </r>
    <r>
      <rPr>
        <i/>
        <sz val="11"/>
        <rFont val="Calibri"/>
        <family val="2"/>
        <scheme val="minor"/>
      </rPr>
      <t>Mullus surmuletus</t>
    </r>
    <r>
      <rPr>
        <sz val="11"/>
        <rFont val="Calibri"/>
        <family val="2"/>
        <scheme val="minor"/>
      </rPr>
      <t xml:space="preserve">) </t>
    </r>
  </si>
  <si>
    <r>
      <t xml:space="preserve">Inter Benchmark Protocol for </t>
    </r>
    <r>
      <rPr>
        <i/>
        <sz val="11"/>
        <rFont val="Calibri"/>
        <family val="2"/>
        <scheme val="minor"/>
      </rPr>
      <t>Pandalus</t>
    </r>
    <r>
      <rPr>
        <sz val="11"/>
        <rFont val="Calibri"/>
        <family val="2"/>
        <scheme val="minor"/>
      </rPr>
      <t xml:space="preserve"> in Skagerrak and Norwegian Deep </t>
    </r>
  </si>
  <si>
    <t>Workshop on DATRAS data Review Priorities and checking Procedures</t>
  </si>
  <si>
    <t>Working Group on Redfish Surveys</t>
  </si>
  <si>
    <t xml:space="preserve">Benchmark Workshop on Baltic Multispecies Assessments </t>
  </si>
  <si>
    <t xml:space="preserve">Benchmark Workshop on Sprat Stocks </t>
  </si>
  <si>
    <t xml:space="preserve">Working Group on Biodiversity Science </t>
  </si>
  <si>
    <t xml:space="preserve">Working Group on Small Pelagic Fishes, their Ecosystems and Climate Impact </t>
  </si>
  <si>
    <t>Workshop on Northeast Atlantic mackerel monitoring and methodologies including science and industry involvement</t>
  </si>
  <si>
    <t xml:space="preserve">Benchmark Workshop on Nephrops Stocks </t>
  </si>
  <si>
    <t xml:space="preserve">Working Group on Improving use of Survey Data for Assessment and Advice </t>
  </si>
  <si>
    <t xml:space="preserve">Working Group for Marine Planning and Coastal Zone Management </t>
  </si>
  <si>
    <t xml:space="preserve">Working Group on Oceanic Hydrography </t>
  </si>
  <si>
    <t xml:space="preserve">Working Group on Fisheries Acoustics Science and Technology </t>
  </si>
  <si>
    <t>Study Group on Calibration of Acoustic Instruments in Fisheries Science</t>
  </si>
  <si>
    <t xml:space="preserve">Benthos Ecology Working Group </t>
  </si>
  <si>
    <t>North Western Working Group</t>
  </si>
  <si>
    <t>ICES-FAO Working Group on Fishing Technology and Fish Behaviour</t>
  </si>
  <si>
    <t xml:space="preserve">Workshop on age validation studies of Gadoids </t>
  </si>
  <si>
    <t>Working Group on Application of Genetics in Fisheries and Mariculture</t>
  </si>
  <si>
    <t xml:space="preserve">Workshop of National Age Readings Coordinators </t>
  </si>
  <si>
    <t xml:space="preserve">X </t>
  </si>
  <si>
    <t>Data and Information Group</t>
  </si>
  <si>
    <t xml:space="preserve">Working Group on Marine Habitat Mapping </t>
  </si>
  <si>
    <t xml:space="preserve">Working Group on the value of Coastal Habitats for Exploited Species </t>
  </si>
  <si>
    <t>Working Group on Elasmobranch Fishes</t>
  </si>
  <si>
    <t>The World Conference on Stock Assessment Methods for Sustainable Fisheries</t>
  </si>
  <si>
    <t xml:space="preserve">Stock Identification Methods Working Group </t>
  </si>
  <si>
    <t xml:space="preserve">Working Group on Spatial Fisheries Data </t>
  </si>
  <si>
    <t>Steering Group on Ecosystem Surveys Science and Technology</t>
  </si>
  <si>
    <t>Steering Group on Human Interactions on Ecosystems</t>
  </si>
  <si>
    <t>Workshop on the Development of Quantitative Assessment Methodologies based on Life-history traits, exploitation characteristics, and other key parameters for data-limited stocks</t>
  </si>
  <si>
    <t xml:space="preserve">The third Workshop on practical implementation of statistical sound catch sampling programmes </t>
  </si>
  <si>
    <t xml:space="preserve">Workshop on indicators for multiannual advice </t>
  </si>
  <si>
    <t xml:space="preserve">Workshop on sea trout </t>
  </si>
  <si>
    <t>Working Group on Multispecies Assessment Methods</t>
  </si>
  <si>
    <t>Platichthys flesus x Pleuronectes platessa</t>
  </si>
  <si>
    <t>Ciliata mustela</t>
  </si>
  <si>
    <t>Alosa alosa</t>
  </si>
  <si>
    <t>Cancer pagurus</t>
  </si>
  <si>
    <t>Labrus bergylta</t>
  </si>
  <si>
    <t>Lithodes maja</t>
  </si>
  <si>
    <t>Lycenchelys sarsi</t>
  </si>
  <si>
    <t>Sebastes viviparus</t>
  </si>
  <si>
    <t>Sepia officinalis</t>
  </si>
  <si>
    <t>Abramis brama</t>
  </si>
  <si>
    <t>Carcinus maenas</t>
  </si>
  <si>
    <t>Chelidonichthys cuculus</t>
  </si>
  <si>
    <t>Belone belone</t>
  </si>
  <si>
    <t>Liocarcinus depurator</t>
  </si>
  <si>
    <t>Mullus barbatus</t>
  </si>
  <si>
    <t>Mustelus mustelus</t>
  </si>
  <si>
    <t>Phalacrocorax carbo</t>
  </si>
  <si>
    <t>Phocoena phocoena</t>
  </si>
  <si>
    <t>Taurulus bubalis</t>
  </si>
  <si>
    <t>Not in database</t>
  </si>
  <si>
    <t>Only one sample</t>
  </si>
  <si>
    <t>No discard sampling in the area</t>
  </si>
  <si>
    <t>ICES NIPAG</t>
  </si>
  <si>
    <r>
      <t>Number of vessels in the segment by the 1</t>
    </r>
    <r>
      <rPr>
        <b/>
        <vertAlign val="superscript"/>
        <sz val="10"/>
        <color rgb="FFFF0000"/>
        <rFont val="Arial"/>
        <family val="2"/>
      </rPr>
      <t>st</t>
    </r>
    <r>
      <rPr>
        <b/>
        <sz val="10"/>
        <color rgb="FFFF0000"/>
        <rFont val="Arial"/>
        <family val="2"/>
      </rPr>
      <t xml:space="preserve"> of January of the sampling year</t>
    </r>
  </si>
  <si>
    <t>MARE/A3/(2013)</t>
  </si>
  <si>
    <t>3027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</si>
</sst>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000"/>
    <numFmt numFmtId="166" formatCode="\ \ @"/>
    <numFmt numFmtId="167" formatCode="dddd"/>
  </numFmts>
  <fonts count="7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0"/>
      <color indexed="17"/>
      <name val="Arial"/>
      <family val="2"/>
    </font>
    <font>
      <sz val="11"/>
      <color indexed="20"/>
      <name val="Calibri"/>
      <family val="2"/>
    </font>
    <font>
      <sz val="10"/>
      <color indexed="60"/>
      <name val="Arial"/>
      <family val="2"/>
    </font>
    <font>
      <sz val="10"/>
      <color indexed="20"/>
      <name val="Arial"/>
      <family val="2"/>
    </font>
    <font>
      <i/>
      <sz val="11"/>
      <color indexed="23"/>
      <name val="Calibri"/>
      <family val="2"/>
    </font>
    <font>
      <b/>
      <sz val="11"/>
      <color indexed="8"/>
      <name val="Calibri"/>
      <family val="2"/>
    </font>
    <font>
      <b/>
      <sz val="12"/>
      <name val="Antique Olive"/>
      <family val="2"/>
    </font>
    <font>
      <b/>
      <sz val="11"/>
      <name val="Antique Olive"/>
      <family val="2"/>
    </font>
    <font>
      <b/>
      <sz val="10"/>
      <name val="Arial"/>
      <family val="2"/>
    </font>
    <font>
      <sz val="10"/>
      <color indexed="23"/>
      <name val="Arial"/>
      <family val="2"/>
    </font>
    <font>
      <b/>
      <sz val="12"/>
      <name val="Arial"/>
      <family val="2"/>
    </font>
    <font>
      <b/>
      <sz val="11"/>
      <name val="Arial"/>
      <family val="2"/>
    </font>
    <font>
      <sz val="10"/>
      <color indexed="19"/>
      <name val="Arial"/>
      <family val="2"/>
    </font>
    <font>
      <sz val="8"/>
      <name val="Arial"/>
      <family val="2"/>
    </font>
    <font>
      <b/>
      <vertAlign val="superscript"/>
      <sz val="10"/>
      <name val="Arial"/>
      <family val="2"/>
    </font>
    <font>
      <sz val="14"/>
      <name val="Arial"/>
      <family val="2"/>
    </font>
    <font>
      <i/>
      <sz val="10"/>
      <name val="Arial"/>
      <family val="2"/>
    </font>
    <font>
      <b/>
      <sz val="14"/>
      <name val="Arial"/>
      <family val="2"/>
    </font>
    <font>
      <b/>
      <sz val="11"/>
      <color indexed="8"/>
      <name val="Arial"/>
      <family val="2"/>
    </font>
    <font>
      <sz val="10"/>
      <name val="Arial"/>
      <family val="2"/>
    </font>
    <font>
      <b/>
      <sz val="8"/>
      <name val="Arial"/>
      <family val="2"/>
    </font>
    <font>
      <b/>
      <sz val="10"/>
      <name val="Arial"/>
      <family val="2"/>
      <charset val="186"/>
    </font>
    <font>
      <sz val="12"/>
      <name val="Arial"/>
      <family val="2"/>
    </font>
    <font>
      <sz val="10"/>
      <color rgb="FF80808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sz val="12"/>
      <color rgb="FFFF0000"/>
      <name val="Arial"/>
      <family val="2"/>
    </font>
    <font>
      <sz val="11"/>
      <name val="Calibri"/>
      <family val="2"/>
    </font>
    <font>
      <sz val="11"/>
      <name val="Arial"/>
      <family val="2"/>
    </font>
    <font>
      <sz val="10"/>
      <color rgb="FFFF0000"/>
      <name val="Arial"/>
      <family val="2"/>
    </font>
    <font>
      <sz val="10"/>
      <color theme="1"/>
      <name val="Arial"/>
      <family val="2"/>
    </font>
    <font>
      <sz val="8"/>
      <color indexed="8"/>
      <name val="Arial"/>
      <family val="2"/>
    </font>
    <font>
      <i/>
      <sz val="8"/>
      <color indexed="8"/>
      <name val="Arial"/>
      <family val="2"/>
    </font>
    <font>
      <i/>
      <sz val="8"/>
      <name val="Arial"/>
      <family val="2"/>
    </font>
    <font>
      <sz val="10"/>
      <color rgb="FF00B050"/>
      <name val="Arial"/>
      <family val="2"/>
    </font>
    <font>
      <vertAlign val="superscript"/>
      <sz val="10"/>
      <name val="Arial"/>
      <family val="2"/>
    </font>
    <font>
      <i/>
      <vertAlign val="superscript"/>
      <sz val="10"/>
      <name val="Arial"/>
      <family val="2"/>
    </font>
    <font>
      <sz val="11"/>
      <name val="Calibri"/>
      <family val="2"/>
      <scheme val="minor"/>
    </font>
    <font>
      <vertAlign val="superscript"/>
      <sz val="8"/>
      <name val="Arial"/>
      <family val="2"/>
    </font>
    <font>
      <vertAlign val="superscript"/>
      <sz val="10"/>
      <name val="Calibri"/>
      <family val="2"/>
    </font>
    <font>
      <sz val="16"/>
      <color rgb="FFFF0000"/>
      <name val="Arial"/>
      <family val="2"/>
    </font>
    <font>
      <b/>
      <sz val="11"/>
      <color theme="3"/>
      <name val="Calibri"/>
      <family val="2"/>
      <scheme val="minor"/>
    </font>
    <font>
      <sz val="8"/>
      <color rgb="FFFF0000"/>
      <name val="Arial"/>
      <family val="2"/>
    </font>
    <font>
      <sz val="9"/>
      <name val="Arial"/>
      <family val="2"/>
    </font>
    <font>
      <sz val="11"/>
      <color rgb="FFFF0000"/>
      <name val="Calibri"/>
      <family val="2"/>
      <scheme val="minor"/>
    </font>
    <font>
      <b/>
      <sz val="10"/>
      <color rgb="FFFF0000"/>
      <name val="Arial"/>
      <family val="2"/>
    </font>
    <font>
      <i/>
      <sz val="11"/>
      <name val="Calibri"/>
      <family val="2"/>
      <scheme val="minor"/>
    </font>
    <font>
      <b/>
      <sz val="12"/>
      <color rgb="FFFF0000"/>
      <name val="Arial"/>
      <family val="2"/>
    </font>
    <font>
      <b/>
      <vertAlign val="superscript"/>
      <sz val="10"/>
      <color rgb="FFFF0000"/>
      <name val="Arial"/>
      <family val="2"/>
    </font>
    <font>
      <b/>
      <sz val="8"/>
      <color rgb="FFFF0000"/>
      <name val="Arial"/>
      <family val="2"/>
    </font>
  </fonts>
  <fills count="6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0"/>
      </patternFill>
    </fill>
    <fill>
      <patternFill patternType="solid">
        <fgColor indexed="55"/>
        <bgColor indexed="23"/>
      </patternFill>
    </fill>
    <fill>
      <patternFill patternType="solid">
        <fgColor indexed="54"/>
        <bgColor indexed="19"/>
      </patternFill>
    </fill>
    <fill>
      <patternFill patternType="solid">
        <fgColor indexed="9"/>
        <bgColor indexed="26"/>
      </patternFill>
    </fill>
    <fill>
      <patternFill patternType="solid">
        <fgColor theme="0"/>
        <bgColor indexed="41"/>
      </patternFill>
    </fill>
    <fill>
      <patternFill patternType="solid">
        <fgColor rgb="FFDDDDDD"/>
        <bgColor indexed="41"/>
      </patternFill>
    </fill>
    <fill>
      <patternFill patternType="solid">
        <fgColor rgb="FFDDDDDD"/>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indexed="24"/>
      </patternFill>
    </fill>
    <fill>
      <patternFill patternType="solid">
        <fgColor theme="0" tint="-0.34998626667073579"/>
        <bgColor indexed="64"/>
      </patternFill>
    </fill>
    <fill>
      <patternFill patternType="solid">
        <fgColor theme="0" tint="-0.34998626667073579"/>
        <bgColor indexed="24"/>
      </patternFill>
    </fill>
    <fill>
      <patternFill patternType="solid">
        <fgColor theme="0" tint="-0.14999847407452621"/>
        <bgColor indexed="41"/>
      </patternFill>
    </fill>
    <fill>
      <patternFill patternType="solid">
        <fgColor theme="0"/>
        <bgColor indexed="26"/>
      </patternFill>
    </fill>
    <fill>
      <patternFill patternType="solid">
        <fgColor theme="0" tint="-0.14999847407452621"/>
        <bgColor indexed="64"/>
      </patternFill>
    </fill>
    <fill>
      <patternFill patternType="lightUp">
        <fgColor theme="1"/>
      </patternFill>
    </fill>
    <fill>
      <patternFill patternType="solid">
        <fgColor theme="0" tint="-0.249977111117893"/>
        <bgColor indexed="64"/>
      </patternFill>
    </fill>
  </fills>
  <borders count="1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left/>
      <right/>
      <top style="thin">
        <color indexed="8"/>
      </top>
      <bottom/>
      <diagonal/>
    </border>
    <border>
      <left/>
      <right style="medium">
        <color indexed="8"/>
      </right>
      <top/>
      <bottom/>
      <diagonal/>
    </border>
    <border>
      <left style="thin">
        <color indexed="8"/>
      </left>
      <right style="thin">
        <color indexed="8"/>
      </right>
      <top style="medium">
        <color indexed="8"/>
      </top>
      <bottom style="thin">
        <color indexed="8"/>
      </bottom>
      <diagonal/>
    </border>
    <border>
      <left style="hair">
        <color indexed="8"/>
      </left>
      <right style="hair">
        <color indexed="8"/>
      </right>
      <top style="hair">
        <color indexed="8"/>
      </top>
      <bottom style="medium">
        <color indexed="8"/>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style="thin">
        <color indexed="8"/>
      </left>
      <right/>
      <top/>
      <bottom/>
      <diagonal/>
    </border>
    <border>
      <left style="thin">
        <color indexed="8"/>
      </left>
      <right style="thin">
        <color indexed="8"/>
      </right>
      <top/>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medium">
        <color indexed="8"/>
      </top>
      <bottom style="medium">
        <color indexed="8"/>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right style="thin">
        <color indexed="8"/>
      </right>
      <top style="thin">
        <color indexed="8"/>
      </top>
      <bottom/>
      <diagonal/>
    </border>
    <border>
      <left style="thin">
        <color indexed="8"/>
      </left>
      <right style="medium">
        <color indexed="8"/>
      </right>
      <top style="medium">
        <color indexed="8"/>
      </top>
      <bottom style="medium">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8"/>
      </left>
      <right style="thin">
        <color indexed="64"/>
      </right>
      <top style="medium">
        <color indexed="8"/>
      </top>
      <bottom style="thin">
        <color indexed="64"/>
      </bottom>
      <diagonal/>
    </border>
    <border>
      <left style="medium">
        <color indexed="64"/>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8"/>
      </left>
      <right style="medium">
        <color indexed="8"/>
      </right>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style="thin">
        <color indexed="8"/>
      </right>
      <top/>
      <bottom/>
      <diagonal/>
    </border>
    <border>
      <left style="medium">
        <color indexed="8"/>
      </left>
      <right style="medium">
        <color indexed="8"/>
      </right>
      <top/>
      <bottom/>
      <diagonal/>
    </border>
    <border>
      <left style="medium">
        <color indexed="8"/>
      </left>
      <right/>
      <top style="thin">
        <color indexed="8"/>
      </top>
      <bottom style="medium">
        <color indexed="8"/>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right/>
      <top/>
      <bottom style="medium">
        <color theme="4" tint="0.39997558519241921"/>
      </bottom>
      <diagonal/>
    </border>
    <border>
      <left style="thin">
        <color indexed="64"/>
      </left>
      <right style="thin">
        <color indexed="8"/>
      </right>
      <top style="medium">
        <color indexed="8"/>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8"/>
      </bottom>
      <diagonal/>
    </border>
    <border>
      <left/>
      <right style="thin">
        <color indexed="8"/>
      </right>
      <top/>
      <bottom style="medium">
        <color indexed="8"/>
      </bottom>
      <diagonal/>
    </border>
    <border>
      <left/>
      <right style="medium">
        <color indexed="64"/>
      </right>
      <top style="thin">
        <color indexed="64"/>
      </top>
      <bottom style="thin">
        <color indexed="64"/>
      </bottom>
      <diagonal/>
    </border>
  </borders>
  <cellStyleXfs count="18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7" borderId="0" applyNumberFormat="0" applyBorder="0" applyAlignment="0" applyProtection="0"/>
    <xf numFmtId="0" fontId="7" fillId="16"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18"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9" fillId="14" borderId="1" applyNumberFormat="0" applyAlignment="0" applyProtection="0"/>
    <xf numFmtId="0" fontId="10" fillId="14" borderId="2" applyNumberFormat="0" applyAlignment="0" applyProtection="0"/>
    <xf numFmtId="0" fontId="11" fillId="4" borderId="0" applyNumberFormat="0" applyBorder="0" applyAlignment="0" applyProtection="0"/>
    <xf numFmtId="0" fontId="12" fillId="8" borderId="2" applyNumberFormat="0" applyAlignment="0" applyProtection="0"/>
    <xf numFmtId="0" fontId="13" fillId="24" borderId="3" applyNumberFormat="0" applyAlignment="0" applyProtection="0"/>
    <xf numFmtId="0" fontId="14" fillId="0" borderId="4" applyNumberFormat="0" applyFill="0" applyAlignment="0" applyProtection="0"/>
    <xf numFmtId="164" fontId="4" fillId="0" borderId="0" applyFill="0" applyBorder="0" applyAlignment="0" applyProtection="0"/>
    <xf numFmtId="0" fontId="15" fillId="7" borderId="2" applyNumberFormat="0" applyAlignment="0" applyProtection="0"/>
    <xf numFmtId="0" fontId="16" fillId="0" borderId="0" applyNumberFormat="0" applyFill="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7" fillId="7" borderId="2" applyNumberFormat="0" applyAlignment="0" applyProtection="0"/>
    <xf numFmtId="0" fontId="18" fillId="0" borderId="5"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3" borderId="0" applyNumberFormat="0" applyBorder="0" applyAlignment="0" applyProtection="0"/>
    <xf numFmtId="0" fontId="22" fillId="15" borderId="0" applyNumberFormat="0" applyBorder="0" applyAlignment="0" applyProtection="0"/>
    <xf numFmtId="0" fontId="39" fillId="0" borderId="0"/>
    <xf numFmtId="0" fontId="39" fillId="0" borderId="0"/>
    <xf numFmtId="0" fontId="39" fillId="0" borderId="0"/>
    <xf numFmtId="0" fontId="39" fillId="0" borderId="0"/>
    <xf numFmtId="9" fontId="39" fillId="0" borderId="0" applyFill="0" applyBorder="0" applyAlignment="0" applyProtection="0"/>
    <xf numFmtId="0" fontId="23" fillId="3" borderId="0" applyNumberFormat="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44" fillId="30" borderId="0" applyNumberFormat="0" applyBorder="0" applyAlignment="0" applyProtection="0"/>
    <xf numFmtId="0" fontId="45" fillId="31" borderId="0" applyNumberFormat="0" applyBorder="0" applyAlignment="0" applyProtection="0"/>
    <xf numFmtId="0" fontId="46" fillId="32" borderId="63" applyNumberFormat="0" applyAlignment="0" applyProtection="0"/>
    <xf numFmtId="0" fontId="47" fillId="33" borderId="64" applyNumberFormat="0" applyAlignment="0" applyProtection="0"/>
    <xf numFmtId="0" fontId="48" fillId="33" borderId="63" applyNumberFormat="0" applyAlignment="0" applyProtection="0"/>
    <xf numFmtId="0" fontId="49" fillId="0" borderId="0" applyNumberFormat="0" applyFill="0" applyBorder="0" applyAlignment="0" applyProtection="0"/>
    <xf numFmtId="0" fontId="50" fillId="34" borderId="0" applyNumberFormat="0" applyBorder="0" applyAlignment="0" applyProtection="0"/>
    <xf numFmtId="0" fontId="51" fillId="35" borderId="0" applyNumberFormat="0" applyBorder="0" applyAlignment="0" applyProtection="0"/>
    <xf numFmtId="0" fontId="51"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0" fillId="53" borderId="0" applyNumberFormat="0" applyBorder="0" applyAlignment="0" applyProtection="0"/>
    <xf numFmtId="0" fontId="50" fillId="54"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0" fillId="57" borderId="0" applyNumberFormat="0" applyBorder="0" applyAlignment="0" applyProtection="0"/>
    <xf numFmtId="0" fontId="39" fillId="0" borderId="0"/>
    <xf numFmtId="0" fontId="39" fillId="0" borderId="0"/>
    <xf numFmtId="0" fontId="3" fillId="0" borderId="0"/>
    <xf numFmtId="0" fontId="3" fillId="0" borderId="0"/>
    <xf numFmtId="0" fontId="3" fillId="0" borderId="0"/>
    <xf numFmtId="0" fontId="67" fillId="0" borderId="107" applyNumberFormat="0" applyFill="0" applyAlignment="0" applyProtection="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9" fontId="4" fillId="0" borderId="0" applyFill="0" applyBorder="0" applyAlignment="0" applyProtection="0"/>
    <xf numFmtId="0" fontId="6" fillId="0" borderId="0"/>
    <xf numFmtId="0" fontId="44" fillId="30" borderId="0" applyNumberFormat="0" applyBorder="0" applyAlignment="0" applyProtection="0"/>
    <xf numFmtId="0" fontId="45" fillId="31" borderId="0" applyNumberFormat="0" applyBorder="0" applyAlignment="0" applyProtection="0"/>
    <xf numFmtId="0" fontId="46" fillId="32" borderId="63" applyNumberFormat="0" applyAlignment="0" applyProtection="0"/>
    <xf numFmtId="0" fontId="47" fillId="33" borderId="64" applyNumberFormat="0" applyAlignment="0" applyProtection="0"/>
    <xf numFmtId="0" fontId="48" fillId="33" borderId="63" applyNumberFormat="0" applyAlignment="0" applyProtection="0"/>
    <xf numFmtId="0" fontId="49" fillId="0" borderId="0" applyNumberFormat="0" applyFill="0" applyBorder="0" applyAlignment="0" applyProtection="0"/>
    <xf numFmtId="0" fontId="5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50" fillId="53" borderId="0" applyNumberFormat="0" applyBorder="0" applyAlignment="0" applyProtection="0"/>
    <xf numFmtId="0" fontId="50"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50" fillId="5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4" fillId="30" borderId="0" applyNumberFormat="0" applyBorder="0" applyAlignment="0" applyProtection="0"/>
    <xf numFmtId="0" fontId="45" fillId="31" borderId="0" applyNumberFormat="0" applyBorder="0" applyAlignment="0" applyProtection="0"/>
    <xf numFmtId="0" fontId="46" fillId="32" borderId="63" applyNumberFormat="0" applyAlignment="0" applyProtection="0"/>
    <xf numFmtId="0" fontId="47" fillId="33" borderId="64" applyNumberFormat="0" applyAlignment="0" applyProtection="0"/>
    <xf numFmtId="0" fontId="48" fillId="33" borderId="63" applyNumberFormat="0" applyAlignment="0" applyProtection="0"/>
    <xf numFmtId="0" fontId="49" fillId="0" borderId="0" applyNumberFormat="0" applyFill="0" applyBorder="0" applyAlignment="0" applyProtection="0"/>
    <xf numFmtId="0" fontId="5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50" fillId="53" borderId="0" applyNumberFormat="0" applyBorder="0" applyAlignment="0" applyProtection="0"/>
    <xf numFmtId="0" fontId="50"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50" fillId="57" borderId="0" applyNumberFormat="0" applyBorder="0" applyAlignment="0" applyProtection="0"/>
  </cellStyleXfs>
  <cellXfs count="976">
    <xf numFmtId="0" fontId="0" fillId="0" borderId="0" xfId="0"/>
    <xf numFmtId="0" fontId="0" fillId="0" borderId="0" xfId="0" applyFont="1"/>
    <xf numFmtId="49" fontId="26" fillId="0" borderId="0" xfId="0" applyNumberFormat="1" applyFont="1" applyFill="1" applyBorder="1" applyAlignment="1">
      <alignment vertical="center"/>
    </xf>
    <xf numFmtId="49" fontId="27" fillId="0" borderId="0" xfId="0" applyNumberFormat="1" applyFont="1" applyFill="1" applyBorder="1" applyAlignment="1">
      <alignment vertical="center"/>
    </xf>
    <xf numFmtId="0" fontId="27" fillId="0" borderId="7" xfId="0" applyFont="1" applyFill="1" applyBorder="1" applyAlignment="1">
      <alignment horizontal="left" vertical="center"/>
    </xf>
    <xf numFmtId="0" fontId="0" fillId="0" borderId="9" xfId="0" applyFont="1" applyBorder="1"/>
    <xf numFmtId="0" fontId="0" fillId="0" borderId="0" xfId="0" applyFont="1" applyFill="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49" fontId="30" fillId="0" borderId="10" xfId="0" applyNumberFormat="1" applyFont="1" applyFill="1" applyBorder="1" applyAlignment="1">
      <alignment vertical="center"/>
    </xf>
    <xf numFmtId="0" fontId="0" fillId="0" borderId="11" xfId="0" applyFont="1" applyFill="1" applyBorder="1" applyAlignment="1">
      <alignment horizontal="center" vertical="center"/>
    </xf>
    <xf numFmtId="49" fontId="30" fillId="0" borderId="11" xfId="0" applyNumberFormat="1" applyFont="1" applyFill="1" applyBorder="1" applyAlignment="1">
      <alignment vertical="center"/>
    </xf>
    <xf numFmtId="49" fontId="30" fillId="0" borderId="12" xfId="0" applyNumberFormat="1"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horizontal="center" vertical="center"/>
    </xf>
    <xf numFmtId="0" fontId="0" fillId="0" borderId="15" xfId="0" applyFont="1" applyBorder="1"/>
    <xf numFmtId="49" fontId="30" fillId="0" borderId="16" xfId="0" applyNumberFormat="1" applyFont="1" applyFill="1" applyBorder="1" applyAlignment="1">
      <alignment vertical="center"/>
    </xf>
    <xf numFmtId="49" fontId="30" fillId="0" borderId="17" xfId="0" applyNumberFormat="1" applyFont="1" applyFill="1" applyBorder="1" applyAlignment="1">
      <alignment vertical="center"/>
    </xf>
    <xf numFmtId="0" fontId="0" fillId="0" borderId="7" xfId="0" applyFont="1" applyBorder="1"/>
    <xf numFmtId="49" fontId="0" fillId="0" borderId="7" xfId="0" applyNumberFormat="1" applyFont="1" applyFill="1" applyBorder="1" applyAlignment="1">
      <alignment horizontal="center" vertical="center"/>
    </xf>
    <xf numFmtId="0" fontId="0" fillId="0" borderId="0" xfId="0" applyFont="1" applyFill="1" applyBorder="1" applyAlignment="1">
      <alignment vertical="center"/>
    </xf>
    <xf numFmtId="0" fontId="33" fillId="0" borderId="0" xfId="0" applyFont="1" applyFill="1" applyBorder="1" applyAlignment="1">
      <alignment horizontal="left" vertical="center"/>
    </xf>
    <xf numFmtId="0" fontId="0" fillId="0" borderId="0" xfId="0" applyFont="1" applyBorder="1"/>
    <xf numFmtId="0" fontId="0" fillId="0" borderId="16" xfId="0" applyFont="1" applyBorder="1"/>
    <xf numFmtId="0" fontId="28" fillId="0" borderId="13" xfId="0" applyFont="1" applyBorder="1" applyAlignment="1">
      <alignment horizontal="center"/>
    </xf>
    <xf numFmtId="0" fontId="0" fillId="0" borderId="20" xfId="0" applyBorder="1"/>
    <xf numFmtId="0" fontId="31" fillId="0" borderId="13" xfId="66" applyFont="1" applyFill="1" applyBorder="1" applyAlignment="1">
      <alignment horizontal="center" vertical="center"/>
    </xf>
    <xf numFmtId="49" fontId="31" fillId="0" borderId="13" xfId="66" applyNumberFormat="1" applyFont="1" applyFill="1" applyBorder="1" applyAlignment="1">
      <alignment horizontal="center" vertical="center"/>
    </xf>
    <xf numFmtId="0" fontId="0" fillId="0" borderId="17" xfId="0" applyBorder="1"/>
    <xf numFmtId="0" fontId="28" fillId="0" borderId="8" xfId="0" applyFont="1" applyBorder="1" applyAlignment="1">
      <alignment horizontal="center" vertical="center"/>
    </xf>
    <xf numFmtId="0" fontId="28" fillId="0" borderId="8" xfId="0" applyFont="1" applyBorder="1" applyAlignment="1">
      <alignment horizontal="center" vertical="center" wrapText="1"/>
    </xf>
    <xf numFmtId="0" fontId="33" fillId="0" borderId="0" xfId="0" applyFont="1" applyBorder="1" applyAlignment="1">
      <alignment wrapText="1"/>
    </xf>
    <xf numFmtId="0" fontId="30" fillId="0" borderId="0" xfId="0" applyFont="1" applyBorder="1" applyAlignment="1">
      <alignment vertical="center"/>
    </xf>
    <xf numFmtId="0" fontId="35" fillId="0" borderId="20" xfId="0" applyFont="1" applyBorder="1" applyAlignment="1">
      <alignment horizontal="center" vertical="center"/>
    </xf>
    <xf numFmtId="0" fontId="31" fillId="0" borderId="13" xfId="0" applyFont="1" applyFill="1" applyBorder="1" applyAlignment="1">
      <alignment horizontal="center" vertical="center"/>
    </xf>
    <xf numFmtId="0" fontId="35" fillId="0" borderId="0" xfId="0" applyFont="1" applyAlignment="1">
      <alignment horizontal="center" vertical="center"/>
    </xf>
    <xf numFmtId="0" fontId="30" fillId="0" borderId="16" xfId="0" applyFont="1" applyBorder="1" applyAlignment="1">
      <alignment vertical="center"/>
    </xf>
    <xf numFmtId="0" fontId="35" fillId="0" borderId="17" xfId="0" applyFont="1" applyBorder="1" applyAlignment="1">
      <alignment horizontal="center" vertical="center"/>
    </xf>
    <xf numFmtId="0" fontId="0" fillId="0" borderId="13" xfId="0" applyFont="1" applyFill="1" applyBorder="1" applyAlignment="1">
      <alignment vertical="center"/>
    </xf>
    <xf numFmtId="0" fontId="28" fillId="0" borderId="0" xfId="0" applyFont="1" applyAlignment="1">
      <alignment horizontal="center" vertical="center"/>
    </xf>
    <xf numFmtId="0" fontId="0" fillId="0" borderId="0" xfId="0" applyFont="1" applyAlignment="1">
      <alignment horizontal="center" vertical="center"/>
    </xf>
    <xf numFmtId="0" fontId="0" fillId="0" borderId="7"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5" fillId="0" borderId="13" xfId="0" applyFont="1" applyBorder="1" applyAlignment="1">
      <alignment horizontal="center" vertical="center"/>
    </xf>
    <xf numFmtId="0" fontId="0" fillId="0" borderId="16" xfId="0" applyBorder="1"/>
    <xf numFmtId="0" fontId="0" fillId="0" borderId="13" xfId="0" applyFont="1" applyBorder="1"/>
    <xf numFmtId="0" fontId="0" fillId="0" borderId="13" xfId="0" applyFont="1" applyBorder="1" applyAlignment="1">
      <alignment horizontal="center" vertical="center"/>
    </xf>
    <xf numFmtId="0" fontId="35" fillId="0" borderId="0" xfId="0" applyFont="1" applyBorder="1" applyAlignment="1">
      <alignment horizontal="center" vertical="center"/>
    </xf>
    <xf numFmtId="0" fontId="28"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16" xfId="0" applyFont="1" applyFill="1" applyBorder="1" applyAlignment="1">
      <alignment vertical="center"/>
    </xf>
    <xf numFmtId="0" fontId="0" fillId="0" borderId="0" xfId="0" applyFont="1" applyFill="1"/>
    <xf numFmtId="49" fontId="28" fillId="0" borderId="0"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11" xfId="0" applyNumberFormat="1" applyFont="1" applyFill="1" applyBorder="1" applyAlignment="1">
      <alignment vertical="center"/>
    </xf>
    <xf numFmtId="49" fontId="30" fillId="0" borderId="11" xfId="0" applyNumberFormat="1" applyFont="1" applyFill="1" applyBorder="1" applyAlignment="1">
      <alignment vertical="center" wrapText="1"/>
    </xf>
    <xf numFmtId="49" fontId="31" fillId="0" borderId="13" xfId="0" applyNumberFormat="1" applyFont="1" applyFill="1" applyBorder="1" applyAlignment="1">
      <alignment horizontal="left" vertical="center"/>
    </xf>
    <xf numFmtId="49" fontId="30" fillId="0" borderId="16" xfId="0" applyNumberFormat="1" applyFont="1" applyFill="1" applyBorder="1" applyAlignment="1">
      <alignment vertical="center" wrapText="1"/>
    </xf>
    <xf numFmtId="0" fontId="28" fillId="0" borderId="22" xfId="0" applyFont="1" applyBorder="1" applyAlignment="1">
      <alignment horizontal="center" vertical="center"/>
    </xf>
    <xf numFmtId="49" fontId="28" fillId="0" borderId="22" xfId="0" applyNumberFormat="1" applyFont="1" applyFill="1" applyBorder="1" applyAlignment="1">
      <alignment horizontal="center" vertical="center"/>
    </xf>
    <xf numFmtId="49" fontId="28" fillId="0" borderId="22" xfId="0" applyNumberFormat="1" applyFont="1" applyFill="1" applyBorder="1" applyAlignment="1">
      <alignment horizontal="center" vertical="center" wrapText="1"/>
    </xf>
    <xf numFmtId="0" fontId="28" fillId="0" borderId="22" xfId="0" applyFont="1" applyFill="1" applyBorder="1" applyAlignment="1">
      <alignment horizontal="center" vertical="center" wrapText="1"/>
    </xf>
    <xf numFmtId="0" fontId="0" fillId="0" borderId="7" xfId="0" applyNumberFormat="1" applyFont="1" applyFill="1" applyBorder="1" applyAlignment="1">
      <alignment horizontal="center" vertical="center"/>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49" fontId="30" fillId="0" borderId="0" xfId="0" applyNumberFormat="1" applyFont="1" applyFill="1" applyBorder="1" applyAlignment="1">
      <alignment vertical="center"/>
    </xf>
    <xf numFmtId="49" fontId="0" fillId="0" borderId="35" xfId="0" applyNumberFormat="1" applyFont="1" applyFill="1" applyBorder="1" applyAlignment="1">
      <alignment horizontal="center" vertical="center"/>
    </xf>
    <xf numFmtId="49" fontId="0" fillId="0" borderId="34" xfId="0" applyNumberFormat="1" applyFont="1" applyFill="1" applyBorder="1" applyAlignment="1">
      <alignment horizontal="center" vertical="center"/>
    </xf>
    <xf numFmtId="49" fontId="31" fillId="0" borderId="13" xfId="64" applyNumberFormat="1" applyFont="1" applyFill="1" applyBorder="1" applyAlignment="1">
      <alignment horizontal="center" vertical="center"/>
    </xf>
    <xf numFmtId="0" fontId="0" fillId="0" borderId="13" xfId="0" applyFont="1" applyBorder="1" applyAlignment="1">
      <alignment horizontal="center"/>
    </xf>
    <xf numFmtId="0" fontId="0" fillId="0" borderId="0" xfId="0" applyFont="1" applyFill="1" applyBorder="1"/>
    <xf numFmtId="49" fontId="30" fillId="0" borderId="0" xfId="67" applyNumberFormat="1" applyFont="1" applyFill="1" applyBorder="1" applyAlignment="1">
      <alignment vertical="center"/>
    </xf>
    <xf numFmtId="0" fontId="0" fillId="0" borderId="20" xfId="0" applyFont="1" applyBorder="1"/>
    <xf numFmtId="49" fontId="31" fillId="0" borderId="24" xfId="67" applyNumberFormat="1" applyFont="1" applyFill="1" applyBorder="1" applyAlignment="1">
      <alignment horizontal="center" vertical="center"/>
    </xf>
    <xf numFmtId="49" fontId="31" fillId="0" borderId="13" xfId="67" applyNumberFormat="1" applyFont="1" applyFill="1" applyBorder="1" applyAlignment="1">
      <alignment horizontal="center" vertical="center"/>
    </xf>
    <xf numFmtId="49" fontId="0" fillId="0" borderId="0" xfId="0" applyNumberFormat="1" applyFill="1" applyBorder="1" applyAlignment="1">
      <alignment vertical="center"/>
    </xf>
    <xf numFmtId="49" fontId="31" fillId="0" borderId="13"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49" fontId="0" fillId="0" borderId="7" xfId="0" applyNumberFormat="1" applyFont="1" applyFill="1" applyBorder="1" applyAlignment="1">
      <alignment vertical="center"/>
    </xf>
    <xf numFmtId="0" fontId="0" fillId="0" borderId="0" xfId="0" applyNumberFormat="1" applyFont="1" applyFill="1" applyBorder="1" applyAlignment="1">
      <alignment vertical="center"/>
    </xf>
    <xf numFmtId="0" fontId="30" fillId="0" borderId="20" xfId="0" applyFont="1" applyBorder="1" applyAlignment="1">
      <alignment vertical="center"/>
    </xf>
    <xf numFmtId="0" fontId="31" fillId="0" borderId="13" xfId="0" applyFont="1" applyBorder="1" applyAlignment="1">
      <alignment horizontal="center" vertical="center"/>
    </xf>
    <xf numFmtId="0" fontId="30" fillId="0" borderId="17" xfId="0" applyFont="1" applyBorder="1" applyAlignment="1">
      <alignment vertical="center"/>
    </xf>
    <xf numFmtId="0" fontId="0" fillId="0" borderId="42" xfId="0" applyBorder="1"/>
    <xf numFmtId="0" fontId="28" fillId="0" borderId="43" xfId="0" applyFont="1" applyBorder="1" applyAlignment="1"/>
    <xf numFmtId="0" fontId="0" fillId="0" borderId="7" xfId="0" applyFont="1" applyFill="1" applyBorder="1" applyAlignment="1">
      <alignment horizontal="center" vertical="top" wrapText="1"/>
    </xf>
    <xf numFmtId="0" fontId="28" fillId="0" borderId="41" xfId="0" applyFont="1" applyBorder="1" applyAlignment="1">
      <alignment horizontal="center" vertical="center"/>
    </xf>
    <xf numFmtId="0" fontId="0" fillId="0" borderId="7" xfId="0" applyFont="1" applyFill="1" applyBorder="1" applyAlignment="1">
      <alignment horizontal="justify" vertical="top" wrapText="1"/>
    </xf>
    <xf numFmtId="0" fontId="5" fillId="0" borderId="7" xfId="0" applyFont="1" applyFill="1" applyBorder="1" applyAlignment="1">
      <alignment horizontal="justify" vertical="top" wrapText="1"/>
    </xf>
    <xf numFmtId="0" fontId="0" fillId="0" borderId="7" xfId="0" applyFont="1" applyFill="1" applyBorder="1" applyAlignment="1">
      <alignment horizontal="center"/>
    </xf>
    <xf numFmtId="0" fontId="5" fillId="0" borderId="7" xfId="0" applyFont="1" applyBorder="1"/>
    <xf numFmtId="0" fontId="0" fillId="0" borderId="32" xfId="0" applyFont="1" applyBorder="1"/>
    <xf numFmtId="0" fontId="0" fillId="0" borderId="17" xfId="0" applyFont="1" applyBorder="1"/>
    <xf numFmtId="49" fontId="28" fillId="0" borderId="8" xfId="0" applyNumberFormat="1" applyFont="1" applyFill="1" applyBorder="1" applyAlignment="1">
      <alignment vertical="center"/>
    </xf>
    <xf numFmtId="49" fontId="28" fillId="0" borderId="8"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49" fontId="0" fillId="0" borderId="32" xfId="0" applyNumberFormat="1" applyFont="1" applyFill="1" applyBorder="1" applyAlignment="1">
      <alignment vertical="center"/>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49" fontId="0" fillId="0" borderId="32" xfId="0" applyNumberFormat="1" applyFont="1" applyFill="1" applyBorder="1" applyAlignment="1">
      <alignment vertical="center" wrapText="1"/>
    </xf>
    <xf numFmtId="0" fontId="0" fillId="0" borderId="16"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vertical="center"/>
    </xf>
    <xf numFmtId="49" fontId="37" fillId="0" borderId="0" xfId="0" applyNumberFormat="1" applyFont="1" applyFill="1" applyBorder="1" applyAlignment="1">
      <alignment vertical="center"/>
    </xf>
    <xf numFmtId="49" fontId="37" fillId="0" borderId="20" xfId="0" applyNumberFormat="1" applyFont="1" applyFill="1" applyBorder="1" applyAlignment="1">
      <alignment vertical="center"/>
    </xf>
    <xf numFmtId="49" fontId="37" fillId="0" borderId="16" xfId="0" applyNumberFormat="1" applyFont="1" applyFill="1" applyBorder="1" applyAlignment="1">
      <alignment vertical="center"/>
    </xf>
    <xf numFmtId="49" fontId="37" fillId="0" borderId="17" xfId="0" applyNumberFormat="1" applyFont="1" applyFill="1" applyBorder="1" applyAlignment="1">
      <alignment vertical="center"/>
    </xf>
    <xf numFmtId="0" fontId="28" fillId="0" borderId="18" xfId="0" applyFont="1" applyFill="1" applyBorder="1" applyAlignment="1">
      <alignment horizontal="center" vertical="top" wrapText="1"/>
    </xf>
    <xf numFmtId="0" fontId="0" fillId="0" borderId="49" xfId="0" applyFont="1" applyBorder="1" applyAlignment="1">
      <alignment horizontal="center"/>
    </xf>
    <xf numFmtId="0" fontId="0" fillId="0" borderId="49" xfId="0" applyFont="1" applyFill="1" applyBorder="1" applyAlignment="1">
      <alignment horizontal="center" vertical="center"/>
    </xf>
    <xf numFmtId="0" fontId="0" fillId="0" borderId="49" xfId="0" applyBorder="1"/>
    <xf numFmtId="0" fontId="0" fillId="0" borderId="49" xfId="0" applyFont="1" applyBorder="1"/>
    <xf numFmtId="0" fontId="29" fillId="0" borderId="0" xfId="0" applyFont="1" applyFill="1" applyAlignment="1">
      <alignment horizontal="center" vertical="center" wrapText="1"/>
    </xf>
    <xf numFmtId="0" fontId="29" fillId="0" borderId="0" xfId="0" applyFont="1" applyAlignment="1">
      <alignment horizontal="center" vertical="center"/>
    </xf>
    <xf numFmtId="0" fontId="29" fillId="0" borderId="0" xfId="0" applyFont="1" applyFill="1" applyAlignment="1">
      <alignment vertical="center"/>
    </xf>
    <xf numFmtId="0" fontId="30" fillId="0" borderId="0" xfId="0" applyFont="1" applyBorder="1" applyAlignment="1">
      <alignment horizontal="left" vertical="center"/>
    </xf>
    <xf numFmtId="0" fontId="30" fillId="0" borderId="16" xfId="0" applyFont="1" applyBorder="1" applyAlignment="1">
      <alignment horizontal="left" vertical="center"/>
    </xf>
    <xf numFmtId="0" fontId="0" fillId="0" borderId="0" xfId="0" applyFont="1" applyAlignment="1">
      <alignment horizontal="left"/>
    </xf>
    <xf numFmtId="0" fontId="0" fillId="0" borderId="49" xfId="0" applyFont="1" applyFill="1" applyBorder="1" applyAlignment="1">
      <alignment horizontal="center"/>
    </xf>
    <xf numFmtId="0" fontId="0" fillId="0" borderId="49" xfId="0" applyFont="1" applyBorder="1" applyAlignment="1">
      <alignment horizontal="center" vertical="center"/>
    </xf>
    <xf numFmtId="0" fontId="28" fillId="0" borderId="47" xfId="0" applyFont="1" applyBorder="1" applyAlignment="1">
      <alignment horizontal="center" vertical="center" wrapText="1"/>
    </xf>
    <xf numFmtId="49" fontId="28" fillId="0" borderId="50" xfId="0" applyNumberFormat="1" applyFont="1" applyFill="1" applyBorder="1" applyAlignment="1">
      <alignment horizontal="center" vertical="center" wrapText="1"/>
    </xf>
    <xf numFmtId="49" fontId="30" fillId="0" borderId="0" xfId="65" applyNumberFormat="1" applyFont="1" applyFill="1" applyBorder="1" applyAlignment="1">
      <alignment vertical="center"/>
    </xf>
    <xf numFmtId="49" fontId="30" fillId="0" borderId="16" xfId="65" applyNumberFormat="1" applyFont="1" applyFill="1" applyBorder="1" applyAlignment="1">
      <alignment vertical="center"/>
    </xf>
    <xf numFmtId="0" fontId="40" fillId="0" borderId="0" xfId="0" applyFont="1"/>
    <xf numFmtId="0" fontId="33" fillId="0" borderId="0" xfId="0" applyFont="1"/>
    <xf numFmtId="49" fontId="28" fillId="0" borderId="8" xfId="65" applyNumberFormat="1" applyFont="1" applyFill="1" applyBorder="1" applyAlignment="1">
      <alignment horizontal="center" vertical="center" wrapText="1"/>
    </xf>
    <xf numFmtId="49" fontId="28" fillId="0" borderId="8" xfId="65" applyNumberFormat="1" applyFont="1" applyFill="1" applyBorder="1" applyAlignment="1">
      <alignment horizontal="left" vertical="center" wrapText="1"/>
    </xf>
    <xf numFmtId="49" fontId="33" fillId="0" borderId="0" xfId="65" applyNumberFormat="1" applyFont="1" applyFill="1" applyBorder="1" applyAlignment="1">
      <alignment vertical="center"/>
    </xf>
    <xf numFmtId="49" fontId="28" fillId="0" borderId="26" xfId="65" applyNumberFormat="1" applyFont="1" applyFill="1" applyBorder="1" applyAlignment="1">
      <alignment horizontal="center" vertical="center" wrapText="1"/>
    </xf>
    <xf numFmtId="49" fontId="39" fillId="0" borderId="37" xfId="65" applyNumberFormat="1" applyFont="1" applyFill="1" applyBorder="1" applyAlignment="1">
      <alignment horizontal="center" vertical="center"/>
    </xf>
    <xf numFmtId="0" fontId="0" fillId="0" borderId="0" xfId="0" applyFont="1" applyAlignment="1"/>
    <xf numFmtId="49" fontId="39" fillId="0" borderId="7" xfId="65" applyNumberFormat="1" applyFont="1" applyFill="1" applyBorder="1" applyAlignment="1">
      <alignment horizontal="center" vertical="center"/>
    </xf>
    <xf numFmtId="49" fontId="39" fillId="0" borderId="37" xfId="65" applyNumberFormat="1" applyFont="1" applyFill="1" applyBorder="1" applyAlignment="1">
      <alignment horizontal="center" vertical="center" wrapText="1"/>
    </xf>
    <xf numFmtId="0" fontId="42" fillId="0" borderId="0" xfId="0" applyFont="1"/>
    <xf numFmtId="49" fontId="0" fillId="0" borderId="0" xfId="65" applyNumberFormat="1" applyFont="1" applyFill="1" applyBorder="1" applyAlignment="1">
      <alignment vertical="center"/>
    </xf>
    <xf numFmtId="0" fontId="31" fillId="0" borderId="52" xfId="0" applyFont="1" applyFill="1" applyBorder="1" applyAlignment="1">
      <alignment horizontal="left" vertical="center"/>
    </xf>
    <xf numFmtId="0" fontId="28" fillId="0" borderId="53" xfId="0" applyFont="1" applyFill="1" applyBorder="1" applyAlignment="1">
      <alignment horizontal="center" vertical="center" wrapText="1"/>
    </xf>
    <xf numFmtId="0" fontId="0" fillId="0" borderId="54" xfId="0" applyFont="1" applyBorder="1"/>
    <xf numFmtId="49" fontId="0" fillId="0" borderId="49" xfId="0" applyNumberFormat="1" applyFont="1" applyFill="1" applyBorder="1" applyAlignment="1">
      <alignment vertical="center"/>
    </xf>
    <xf numFmtId="0" fontId="0" fillId="0" borderId="49"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49" fontId="0" fillId="0" borderId="49" xfId="0" applyNumberFormat="1" applyFont="1" applyFill="1" applyBorder="1" applyAlignment="1">
      <alignment vertical="center" wrapText="1"/>
    </xf>
    <xf numFmtId="0" fontId="0" fillId="28" borderId="9" xfId="0" applyFont="1" applyFill="1" applyBorder="1"/>
    <xf numFmtId="0" fontId="28" fillId="28" borderId="39" xfId="0" applyFont="1" applyFill="1" applyBorder="1" applyAlignment="1">
      <alignment horizontal="center" vertical="center" wrapText="1"/>
    </xf>
    <xf numFmtId="0" fontId="0" fillId="28" borderId="7" xfId="0" applyFont="1" applyFill="1" applyBorder="1"/>
    <xf numFmtId="0" fontId="43" fillId="0" borderId="7" xfId="0" applyFont="1" applyFill="1" applyBorder="1"/>
    <xf numFmtId="49" fontId="28" fillId="28" borderId="26" xfId="65" applyNumberFormat="1" applyFont="1" applyFill="1" applyBorder="1" applyAlignment="1">
      <alignment horizontal="center" vertical="center" wrapText="1"/>
    </xf>
    <xf numFmtId="49" fontId="28" fillId="28" borderId="40" xfId="65" applyNumberFormat="1" applyFont="1" applyFill="1" applyBorder="1" applyAlignment="1">
      <alignment horizontal="center" vertical="center" wrapText="1"/>
    </xf>
    <xf numFmtId="49" fontId="28" fillId="29" borderId="26" xfId="65" applyNumberFormat="1" applyFont="1" applyFill="1" applyBorder="1" applyAlignment="1">
      <alignment horizontal="center" vertical="center" wrapText="1"/>
    </xf>
    <xf numFmtId="0" fontId="28" fillId="29" borderId="8" xfId="0" applyFont="1" applyFill="1" applyBorder="1" applyAlignment="1">
      <alignment horizontal="center" vertical="center" wrapText="1"/>
    </xf>
    <xf numFmtId="0" fontId="0" fillId="28" borderId="7" xfId="0" applyFont="1" applyFill="1" applyBorder="1" applyAlignment="1">
      <alignment horizontal="center" vertical="center"/>
    </xf>
    <xf numFmtId="0" fontId="43" fillId="0" borderId="0" xfId="0" applyFont="1"/>
    <xf numFmtId="0" fontId="43" fillId="0" borderId="49" xfId="0" applyFont="1" applyBorder="1"/>
    <xf numFmtId="0" fontId="43" fillId="28" borderId="7" xfId="0" applyFont="1" applyFill="1" applyBorder="1"/>
    <xf numFmtId="9" fontId="43" fillId="28" borderId="7" xfId="0" applyNumberFormat="1" applyFont="1" applyFill="1" applyBorder="1"/>
    <xf numFmtId="9" fontId="0" fillId="28" borderId="7" xfId="0" applyNumberFormat="1" applyFont="1" applyFill="1" applyBorder="1"/>
    <xf numFmtId="0" fontId="31" fillId="28" borderId="13" xfId="0" applyFont="1" applyFill="1" applyBorder="1" applyAlignment="1">
      <alignment horizontal="center" vertical="center"/>
    </xf>
    <xf numFmtId="0" fontId="0" fillId="28" borderId="14" xfId="0" applyFont="1" applyFill="1" applyBorder="1" applyAlignment="1">
      <alignment horizontal="center" vertical="center"/>
    </xf>
    <xf numFmtId="0" fontId="28" fillId="28" borderId="41" xfId="0" applyFont="1" applyFill="1" applyBorder="1" applyAlignment="1">
      <alignment horizontal="center" vertical="center" wrapText="1"/>
    </xf>
    <xf numFmtId="9" fontId="0" fillId="28" borderId="32" xfId="0" applyNumberFormat="1" applyFont="1" applyFill="1" applyBorder="1"/>
    <xf numFmtId="0" fontId="0" fillId="28" borderId="32" xfId="0" applyFont="1" applyFill="1" applyBorder="1"/>
    <xf numFmtId="0" fontId="28" fillId="0" borderId="26" xfId="0" applyFont="1" applyBorder="1" applyAlignment="1">
      <alignment horizontal="center" vertical="center"/>
    </xf>
    <xf numFmtId="0" fontId="0" fillId="0" borderId="13" xfId="0" applyFont="1" applyBorder="1"/>
    <xf numFmtId="0" fontId="28" fillId="28" borderId="13" xfId="0" applyFont="1" applyFill="1" applyBorder="1" applyAlignment="1">
      <alignment horizontal="center" vertical="center"/>
    </xf>
    <xf numFmtId="0" fontId="0" fillId="58" borderId="49" xfId="0" applyFont="1" applyFill="1" applyBorder="1" applyAlignment="1">
      <alignment horizontal="center"/>
    </xf>
    <xf numFmtId="3" fontId="0" fillId="58" borderId="49" xfId="0" applyNumberFormat="1" applyFont="1" applyFill="1" applyBorder="1" applyAlignment="1">
      <alignment horizontal="right"/>
    </xf>
    <xf numFmtId="0" fontId="0" fillId="59" borderId="49" xfId="0" applyFill="1" applyBorder="1" applyAlignment="1">
      <alignment horizontal="center"/>
    </xf>
    <xf numFmtId="0" fontId="0" fillId="58" borderId="0" xfId="0" applyFont="1" applyFill="1" applyAlignment="1">
      <alignment horizontal="center" vertical="center" wrapText="1"/>
    </xf>
    <xf numFmtId="0" fontId="0" fillId="58" borderId="0" xfId="0" applyFont="1" applyFill="1" applyAlignment="1">
      <alignment horizontal="center" vertical="center"/>
    </xf>
    <xf numFmtId="0" fontId="0" fillId="60" borderId="49" xfId="0" applyFont="1" applyFill="1" applyBorder="1" applyAlignment="1">
      <alignment horizontal="center"/>
    </xf>
    <xf numFmtId="3" fontId="0" fillId="60" borderId="49" xfId="0" applyNumberFormat="1" applyFont="1" applyFill="1" applyBorder="1" applyAlignment="1">
      <alignment horizontal="right"/>
    </xf>
    <xf numFmtId="0" fontId="0" fillId="60" borderId="49" xfId="0" applyFill="1" applyBorder="1" applyAlignment="1">
      <alignment horizontal="center"/>
    </xf>
    <xf numFmtId="0" fontId="0" fillId="61" borderId="49" xfId="0" applyFill="1" applyBorder="1" applyAlignment="1">
      <alignment horizontal="center"/>
    </xf>
    <xf numFmtId="0" fontId="0" fillId="58" borderId="0" xfId="0" applyFont="1" applyFill="1" applyAlignment="1">
      <alignment horizontal="center"/>
    </xf>
    <xf numFmtId="0" fontId="0" fillId="58" borderId="49" xfId="0" applyFill="1" applyBorder="1" applyAlignment="1">
      <alignment horizontal="center"/>
    </xf>
    <xf numFmtId="0" fontId="0" fillId="59" borderId="49" xfId="0" applyFont="1" applyFill="1" applyBorder="1" applyAlignment="1">
      <alignment horizontal="center"/>
    </xf>
    <xf numFmtId="0" fontId="0" fillId="60" borderId="49" xfId="0" applyFont="1" applyFill="1" applyBorder="1" applyAlignment="1">
      <alignment horizontal="center" wrapText="1"/>
    </xf>
    <xf numFmtId="49" fontId="0" fillId="58" borderId="49" xfId="0" applyNumberFormat="1" applyFont="1" applyFill="1" applyBorder="1" applyAlignment="1">
      <alignment horizontal="center"/>
    </xf>
    <xf numFmtId="1" fontId="0" fillId="58" borderId="49" xfId="0" applyNumberFormat="1" applyFont="1" applyFill="1" applyBorder="1" applyAlignment="1">
      <alignment horizontal="center"/>
    </xf>
    <xf numFmtId="0" fontId="0" fillId="58" borderId="0" xfId="0" applyFill="1" applyAlignment="1">
      <alignment horizontal="center" vertical="center"/>
    </xf>
    <xf numFmtId="3" fontId="0" fillId="58" borderId="49" xfId="0" applyNumberFormat="1" applyFill="1" applyBorder="1" applyAlignment="1">
      <alignment horizontal="right"/>
    </xf>
    <xf numFmtId="0" fontId="0" fillId="58" borderId="0" xfId="0" applyFont="1" applyFill="1"/>
    <xf numFmtId="3" fontId="0" fillId="59" borderId="49" xfId="0" applyNumberFormat="1" applyFont="1" applyFill="1" applyBorder="1" applyAlignment="1">
      <alignment horizontal="right"/>
    </xf>
    <xf numFmtId="3" fontId="30" fillId="0" borderId="0" xfId="0" applyNumberFormat="1" applyFont="1" applyBorder="1" applyAlignment="1">
      <alignment horizontal="right" vertical="center"/>
    </xf>
    <xf numFmtId="3" fontId="30" fillId="0" borderId="16" xfId="0" applyNumberFormat="1" applyFont="1" applyBorder="1" applyAlignment="1">
      <alignment horizontal="right" vertical="center"/>
    </xf>
    <xf numFmtId="3" fontId="4" fillId="60" borderId="49" xfId="49" applyNumberFormat="1" applyFill="1" applyBorder="1" applyAlignment="1">
      <alignment horizontal="right"/>
    </xf>
    <xf numFmtId="3" fontId="4" fillId="58" borderId="49" xfId="49" applyNumberFormat="1" applyFill="1" applyBorder="1" applyAlignment="1">
      <alignment horizontal="right"/>
    </xf>
    <xf numFmtId="3" fontId="4" fillId="60" borderId="49" xfId="49" applyNumberFormat="1" applyFill="1" applyBorder="1" applyAlignment="1" applyProtection="1">
      <alignment horizontal="right"/>
    </xf>
    <xf numFmtId="3" fontId="0" fillId="0" borderId="0" xfId="0" applyNumberFormat="1" applyFont="1" applyAlignment="1">
      <alignment horizontal="right"/>
    </xf>
    <xf numFmtId="0" fontId="52" fillId="58" borderId="0" xfId="0" applyFont="1" applyFill="1" applyBorder="1" applyAlignment="1">
      <alignment vertical="center"/>
    </xf>
    <xf numFmtId="0" fontId="0" fillId="58" borderId="65" xfId="0" applyFont="1" applyFill="1" applyBorder="1" applyAlignment="1">
      <alignment horizontal="center" vertical="center"/>
    </xf>
    <xf numFmtId="49" fontId="0" fillId="58" borderId="66" xfId="0" applyNumberFormat="1" applyFont="1" applyFill="1" applyBorder="1" applyAlignment="1">
      <alignment horizontal="center" vertical="center"/>
    </xf>
    <xf numFmtId="0" fontId="0" fillId="58" borderId="66" xfId="0" applyFont="1" applyFill="1" applyBorder="1" applyAlignment="1">
      <alignment horizontal="center" vertical="center"/>
    </xf>
    <xf numFmtId="0" fontId="0" fillId="58" borderId="66" xfId="0" applyFill="1" applyBorder="1" applyAlignment="1">
      <alignment horizontal="center" vertical="center" wrapText="1"/>
    </xf>
    <xf numFmtId="0" fontId="0" fillId="58" borderId="66" xfId="0" applyFill="1" applyBorder="1" applyAlignment="1">
      <alignment horizontal="center" vertical="center"/>
    </xf>
    <xf numFmtId="0" fontId="0" fillId="58" borderId="67" xfId="0" applyFill="1" applyBorder="1" applyAlignment="1">
      <alignment horizontal="center" vertical="center"/>
    </xf>
    <xf numFmtId="0" fontId="0" fillId="58" borderId="68" xfId="0" applyFont="1" applyFill="1" applyBorder="1" applyAlignment="1">
      <alignment horizontal="center" vertical="center"/>
    </xf>
    <xf numFmtId="0" fontId="0" fillId="58" borderId="49" xfId="0" applyFont="1" applyFill="1" applyBorder="1" applyAlignment="1">
      <alignment horizontal="center" vertical="center"/>
    </xf>
    <xf numFmtId="0" fontId="0" fillId="58" borderId="49" xfId="0" applyFont="1" applyFill="1" applyBorder="1" applyAlignment="1">
      <alignment horizontal="center" vertical="center" wrapText="1"/>
    </xf>
    <xf numFmtId="0" fontId="0" fillId="58" borderId="49" xfId="0" applyFill="1" applyBorder="1" applyAlignment="1">
      <alignment horizontal="center" vertical="center" wrapText="1"/>
    </xf>
    <xf numFmtId="0" fontId="0" fillId="58" borderId="49" xfId="0" applyFill="1" applyBorder="1" applyAlignment="1">
      <alignment horizontal="center" vertical="center"/>
    </xf>
    <xf numFmtId="0" fontId="0" fillId="58" borderId="69" xfId="0" applyFont="1" applyFill="1" applyBorder="1" applyAlignment="1">
      <alignment horizontal="center" vertical="center"/>
    </xf>
    <xf numFmtId="0" fontId="0" fillId="58" borderId="69" xfId="0" applyFill="1" applyBorder="1" applyAlignment="1">
      <alignment horizontal="center" vertical="center"/>
    </xf>
    <xf numFmtId="0" fontId="39" fillId="58" borderId="49" xfId="0" applyFont="1" applyFill="1" applyBorder="1" applyAlignment="1">
      <alignment horizontal="center" vertical="center" wrapText="1"/>
    </xf>
    <xf numFmtId="0" fontId="39" fillId="58" borderId="69" xfId="0" applyFont="1" applyFill="1" applyBorder="1" applyAlignment="1">
      <alignment horizontal="center" vertical="center"/>
    </xf>
    <xf numFmtId="49" fontId="0" fillId="58" borderId="49" xfId="0" applyNumberFormat="1" applyFont="1" applyFill="1" applyBorder="1" applyAlignment="1">
      <alignment horizontal="center" vertical="center"/>
    </xf>
    <xf numFmtId="0" fontId="0" fillId="58" borderId="70" xfId="0" applyFont="1" applyFill="1" applyBorder="1" applyAlignment="1">
      <alignment horizontal="center" vertical="center"/>
    </xf>
    <xf numFmtId="0" fontId="0" fillId="58" borderId="71" xfId="0" applyFont="1" applyFill="1" applyBorder="1" applyAlignment="1">
      <alignment horizontal="center" vertical="center"/>
    </xf>
    <xf numFmtId="0" fontId="0" fillId="58" borderId="71" xfId="0" applyFont="1" applyFill="1" applyBorder="1" applyAlignment="1">
      <alignment horizontal="center" vertical="center" wrapText="1"/>
    </xf>
    <xf numFmtId="0" fontId="0" fillId="58"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49" xfId="0" applyFont="1" applyFill="1" applyBorder="1" applyAlignment="1">
      <alignment horizontal="left" vertical="center"/>
    </xf>
    <xf numFmtId="0" fontId="0" fillId="62" borderId="49" xfId="0" applyFont="1" applyFill="1" applyBorder="1" applyAlignment="1">
      <alignment horizontal="center" vertical="center"/>
    </xf>
    <xf numFmtId="0" fontId="0" fillId="62" borderId="69" xfId="0" applyFont="1" applyFill="1" applyBorder="1" applyAlignment="1">
      <alignment horizontal="center" vertical="center"/>
    </xf>
    <xf numFmtId="0" fontId="0" fillId="63" borderId="49" xfId="0" applyFont="1" applyFill="1" applyBorder="1" applyAlignment="1">
      <alignment horizontal="center"/>
    </xf>
    <xf numFmtId="0" fontId="53" fillId="58" borderId="0" xfId="0" applyFont="1" applyFill="1"/>
    <xf numFmtId="0" fontId="0" fillId="0" borderId="49" xfId="0" applyFill="1" applyBorder="1" applyAlignment="1">
      <alignment horizontal="center"/>
    </xf>
    <xf numFmtId="0" fontId="0" fillId="0" borderId="0" xfId="0" applyFill="1"/>
    <xf numFmtId="0" fontId="0" fillId="58" borderId="71" xfId="0" applyFont="1" applyFill="1" applyBorder="1" applyAlignment="1">
      <alignment horizontal="center"/>
    </xf>
    <xf numFmtId="0" fontId="54" fillId="0" borderId="13" xfId="0" applyFont="1" applyBorder="1" applyAlignment="1">
      <alignment horizontal="center" vertical="center"/>
    </xf>
    <xf numFmtId="0" fontId="28" fillId="0" borderId="26" xfId="0" applyFont="1" applyBorder="1" applyAlignment="1">
      <alignment horizontal="center" vertical="center" wrapText="1"/>
    </xf>
    <xf numFmtId="0" fontId="28" fillId="0" borderId="26" xfId="0" applyFont="1" applyFill="1" applyBorder="1" applyAlignment="1">
      <alignment horizontal="center" vertical="center" wrapText="1"/>
    </xf>
    <xf numFmtId="0" fontId="0" fillId="0" borderId="49" xfId="0" applyBorder="1" applyAlignment="1">
      <alignment horizontal="center"/>
    </xf>
    <xf numFmtId="49" fontId="28" fillId="0" borderId="40" xfId="66" applyNumberFormat="1" applyFont="1" applyFill="1" applyBorder="1" applyAlignment="1">
      <alignment horizontal="center" vertical="center" wrapText="1"/>
    </xf>
    <xf numFmtId="0" fontId="28" fillId="28" borderId="26" xfId="0" applyFont="1" applyFill="1" applyBorder="1" applyAlignment="1">
      <alignment horizontal="center" vertical="center" wrapText="1"/>
    </xf>
    <xf numFmtId="49" fontId="0" fillId="0" borderId="49" xfId="102" applyNumberFormat="1" applyFont="1" applyFill="1" applyBorder="1" applyAlignment="1">
      <alignment horizontal="center" vertical="center" wrapText="1"/>
    </xf>
    <xf numFmtId="0" fontId="28" fillId="0" borderId="26" xfId="0" applyFont="1" applyBorder="1" applyAlignment="1">
      <alignment horizontal="left" vertical="center"/>
    </xf>
    <xf numFmtId="0" fontId="0" fillId="58" borderId="65" xfId="0" applyFont="1" applyFill="1" applyBorder="1" applyAlignment="1">
      <alignment horizontal="center"/>
    </xf>
    <xf numFmtId="0" fontId="0" fillId="58" borderId="66" xfId="0" applyFont="1" applyFill="1" applyBorder="1" applyAlignment="1">
      <alignment horizontal="center"/>
    </xf>
    <xf numFmtId="3" fontId="0" fillId="58" borderId="66" xfId="0" applyNumberFormat="1" applyFont="1" applyFill="1" applyBorder="1" applyAlignment="1">
      <alignment horizontal="right"/>
    </xf>
    <xf numFmtId="0" fontId="0" fillId="58" borderId="68" xfId="0" applyFont="1" applyFill="1" applyBorder="1" applyAlignment="1">
      <alignment horizontal="center"/>
    </xf>
    <xf numFmtId="0" fontId="0" fillId="58" borderId="69" xfId="0" applyFont="1" applyFill="1" applyBorder="1" applyAlignment="1">
      <alignment horizontal="center"/>
    </xf>
    <xf numFmtId="0" fontId="0" fillId="60" borderId="68" xfId="0" applyFont="1" applyFill="1" applyBorder="1" applyAlignment="1">
      <alignment horizontal="center"/>
    </xf>
    <xf numFmtId="1" fontId="0" fillId="60" borderId="69" xfId="0" applyNumberFormat="1" applyFill="1" applyBorder="1" applyAlignment="1">
      <alignment horizontal="center"/>
    </xf>
    <xf numFmtId="0" fontId="0" fillId="60" borderId="68" xfId="0" applyFill="1" applyBorder="1" applyAlignment="1">
      <alignment horizontal="center"/>
    </xf>
    <xf numFmtId="0" fontId="0" fillId="60" borderId="69" xfId="0" applyFill="1" applyBorder="1" applyAlignment="1">
      <alignment horizontal="center"/>
    </xf>
    <xf numFmtId="0" fontId="0" fillId="60" borderId="69" xfId="0" applyFont="1" applyFill="1" applyBorder="1" applyAlignment="1">
      <alignment horizontal="center"/>
    </xf>
    <xf numFmtId="1" fontId="0" fillId="58" borderId="69" xfId="0" applyNumberFormat="1" applyFill="1" applyBorder="1" applyAlignment="1">
      <alignment horizontal="center"/>
    </xf>
    <xf numFmtId="1" fontId="0" fillId="60" borderId="69" xfId="0" applyNumberFormat="1" applyFont="1" applyFill="1" applyBorder="1" applyAlignment="1">
      <alignment horizontal="center"/>
    </xf>
    <xf numFmtId="1" fontId="0" fillId="58" borderId="69" xfId="0" applyNumberFormat="1" applyFont="1" applyFill="1" applyBorder="1" applyAlignment="1">
      <alignment horizontal="center"/>
    </xf>
    <xf numFmtId="0" fontId="0" fillId="58" borderId="68" xfId="0" applyFill="1" applyBorder="1" applyAlignment="1">
      <alignment horizontal="center"/>
    </xf>
    <xf numFmtId="0" fontId="0" fillId="58" borderId="69" xfId="0" applyFill="1" applyBorder="1" applyAlignment="1">
      <alignment horizontal="center"/>
    </xf>
    <xf numFmtId="0" fontId="0" fillId="59" borderId="68" xfId="0" applyFont="1" applyFill="1" applyBorder="1" applyAlignment="1">
      <alignment horizontal="center"/>
    </xf>
    <xf numFmtId="0" fontId="0" fillId="59" borderId="69" xfId="0" applyFont="1" applyFill="1" applyBorder="1" applyAlignment="1">
      <alignment horizontal="center"/>
    </xf>
    <xf numFmtId="3" fontId="28" fillId="0" borderId="26" xfId="0" applyNumberFormat="1" applyFont="1" applyBorder="1" applyAlignment="1">
      <alignment horizontal="center" vertical="center"/>
    </xf>
    <xf numFmtId="3" fontId="28" fillId="0" borderId="26" xfId="0" applyNumberFormat="1" applyFont="1" applyBorder="1" applyAlignment="1">
      <alignment horizontal="center" vertical="center" wrapText="1"/>
    </xf>
    <xf numFmtId="0" fontId="0" fillId="0" borderId="68" xfId="0" applyFont="1" applyFill="1" applyBorder="1" applyAlignment="1">
      <alignment horizontal="center"/>
    </xf>
    <xf numFmtId="3" fontId="0" fillId="0" borderId="49" xfId="0" applyNumberFormat="1" applyFont="1" applyFill="1" applyBorder="1" applyAlignment="1">
      <alignment horizontal="right"/>
    </xf>
    <xf numFmtId="1" fontId="0" fillId="0" borderId="69" xfId="0" applyNumberFormat="1" applyFill="1" applyBorder="1" applyAlignment="1">
      <alignment horizontal="center"/>
    </xf>
    <xf numFmtId="0" fontId="0" fillId="0" borderId="0" xfId="0" applyFont="1" applyFill="1" applyAlignment="1">
      <alignment horizontal="center"/>
    </xf>
    <xf numFmtId="0" fontId="0" fillId="0" borderId="69" xfId="0" applyFont="1" applyFill="1" applyBorder="1" applyAlignment="1">
      <alignment horizontal="center"/>
    </xf>
    <xf numFmtId="0" fontId="28" fillId="0" borderId="8" xfId="0" applyFont="1" applyFill="1" applyBorder="1" applyAlignment="1">
      <alignment horizontal="center" vertical="center" wrapText="1"/>
    </xf>
    <xf numFmtId="0" fontId="28" fillId="28" borderId="8" xfId="0" applyFont="1" applyFill="1" applyBorder="1" applyAlignment="1">
      <alignment horizontal="center" vertical="center" wrapText="1"/>
    </xf>
    <xf numFmtId="0" fontId="28" fillId="0" borderId="26" xfId="0" applyFont="1" applyBorder="1" applyAlignment="1">
      <alignment horizontal="center" vertical="center"/>
    </xf>
    <xf numFmtId="0" fontId="28" fillId="8" borderId="41" xfId="0" applyFont="1" applyFill="1" applyBorder="1" applyAlignment="1">
      <alignment horizontal="center" vertical="center" wrapText="1"/>
    </xf>
    <xf numFmtId="9" fontId="32" fillId="0" borderId="7" xfId="0" applyNumberFormat="1" applyFont="1" applyFill="1" applyBorder="1" applyAlignment="1">
      <alignment horizontal="center" vertical="center" wrapText="1"/>
    </xf>
    <xf numFmtId="0" fontId="0" fillId="8" borderId="7" xfId="0" applyFont="1" applyFill="1" applyBorder="1"/>
    <xf numFmtId="9" fontId="0" fillId="8" borderId="7" xfId="0" applyNumberFormat="1" applyFont="1" applyFill="1" applyBorder="1"/>
    <xf numFmtId="0" fontId="0" fillId="8" borderId="32" xfId="0" applyFont="1" applyFill="1" applyBorder="1"/>
    <xf numFmtId="0" fontId="0" fillId="8" borderId="49" xfId="0" applyFont="1" applyFill="1" applyBorder="1"/>
    <xf numFmtId="0" fontId="0" fillId="8" borderId="13" xfId="0" applyFont="1" applyFill="1" applyBorder="1" applyAlignment="1">
      <alignment horizontal="center"/>
    </xf>
    <xf numFmtId="0" fontId="32" fillId="0" borderId="7" xfId="0" applyFont="1" applyFill="1" applyBorder="1" applyAlignment="1">
      <alignment horizontal="center"/>
    </xf>
    <xf numFmtId="0" fontId="28" fillId="0" borderId="13" xfId="0" applyFont="1" applyBorder="1" applyAlignment="1">
      <alignment horizontal="center" vertical="center"/>
    </xf>
    <xf numFmtId="9" fontId="0" fillId="28" borderId="7" xfId="0" applyNumberFormat="1" applyFont="1" applyFill="1" applyBorder="1" applyAlignment="1">
      <alignment horizontal="center" vertical="center"/>
    </xf>
    <xf numFmtId="9" fontId="0" fillId="28" borderId="37" xfId="0" applyNumberFormat="1"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vertical="center" wrapText="1"/>
    </xf>
    <xf numFmtId="0" fontId="0" fillId="0" borderId="7" xfId="0" applyFont="1" applyBorder="1" applyAlignment="1">
      <alignment vertical="center"/>
    </xf>
    <xf numFmtId="49" fontId="43" fillId="28" borderId="7" xfId="0" applyNumberFormat="1" applyFont="1" applyFill="1" applyBorder="1" applyAlignment="1">
      <alignment horizontal="right"/>
    </xf>
    <xf numFmtId="9" fontId="43" fillId="28" borderId="7" xfId="0" applyNumberFormat="1" applyFont="1" applyFill="1" applyBorder="1" applyAlignment="1">
      <alignment horizontal="right"/>
    </xf>
    <xf numFmtId="0" fontId="32" fillId="0" borderId="7" xfId="0" applyFont="1" applyBorder="1"/>
    <xf numFmtId="165" fontId="0" fillId="0" borderId="0" xfId="0" applyNumberFormat="1"/>
    <xf numFmtId="0" fontId="28" fillId="8" borderId="60" xfId="0" applyFont="1" applyFill="1" applyBorder="1" applyAlignment="1">
      <alignment horizontal="center"/>
    </xf>
    <xf numFmtId="0" fontId="31" fillId="8" borderId="56" xfId="0" applyFont="1" applyFill="1" applyBorder="1" applyAlignment="1">
      <alignment horizontal="center" vertical="center"/>
    </xf>
    <xf numFmtId="49" fontId="28" fillId="0" borderId="32" xfId="0" applyNumberFormat="1" applyFont="1" applyFill="1" applyBorder="1" applyAlignment="1">
      <alignment horizontal="center" vertical="center" wrapText="1"/>
    </xf>
    <xf numFmtId="49" fontId="28" fillId="0" borderId="81" xfId="0" applyNumberFormat="1" applyFont="1" applyFill="1" applyBorder="1" applyAlignment="1">
      <alignment horizontal="center" vertical="center" wrapText="1"/>
    </xf>
    <xf numFmtId="0" fontId="0" fillId="0" borderId="65" xfId="0" applyBorder="1" applyAlignment="1">
      <alignment horizontal="center" vertical="center"/>
    </xf>
    <xf numFmtId="0" fontId="0" fillId="0" borderId="66" xfId="0" applyFont="1" applyFill="1" applyBorder="1" applyAlignment="1">
      <alignment horizontal="center" vertical="center"/>
    </xf>
    <xf numFmtId="49" fontId="0" fillId="0" borderId="66" xfId="0" applyNumberFormat="1" applyFont="1" applyFill="1" applyBorder="1" applyAlignment="1">
      <alignment horizontal="center" vertical="center"/>
    </xf>
    <xf numFmtId="49" fontId="0" fillId="0" borderId="66" xfId="0" applyNumberFormat="1" applyFill="1" applyBorder="1" applyAlignment="1">
      <alignment horizontal="center" vertical="center"/>
    </xf>
    <xf numFmtId="49" fontId="28" fillId="65" borderId="66" xfId="0" applyNumberFormat="1" applyFont="1" applyFill="1" applyBorder="1" applyAlignment="1" applyProtection="1">
      <alignment horizontal="center" vertical="center" wrapText="1"/>
      <protection locked="0"/>
    </xf>
    <xf numFmtId="49" fontId="28" fillId="65" borderId="67" xfId="0" applyNumberFormat="1" applyFont="1" applyFill="1" applyBorder="1" applyAlignment="1" applyProtection="1">
      <alignment horizontal="center" vertical="center" wrapText="1"/>
      <protection locked="0"/>
    </xf>
    <xf numFmtId="0" fontId="0" fillId="0" borderId="68" xfId="0" applyBorder="1" applyAlignment="1">
      <alignment horizontal="center" vertical="center"/>
    </xf>
    <xf numFmtId="49" fontId="0" fillId="0" borderId="49" xfId="0" applyNumberFormat="1" applyFont="1" applyFill="1" applyBorder="1" applyAlignment="1">
      <alignment horizontal="center" vertical="center"/>
    </xf>
    <xf numFmtId="49" fontId="0" fillId="0" borderId="49" xfId="0" applyNumberFormat="1" applyFill="1" applyBorder="1" applyAlignment="1">
      <alignment horizontal="center" vertical="center"/>
    </xf>
    <xf numFmtId="49" fontId="28" fillId="65" borderId="49" xfId="0" applyNumberFormat="1" applyFont="1" applyFill="1" applyBorder="1" applyAlignment="1" applyProtection="1">
      <alignment horizontal="center" vertical="center" wrapText="1"/>
      <protection locked="0"/>
    </xf>
    <xf numFmtId="49" fontId="28" fillId="65" borderId="69" xfId="0" applyNumberFormat="1" applyFont="1" applyFill="1" applyBorder="1" applyAlignment="1" applyProtection="1">
      <alignment horizontal="center" vertical="center" wrapText="1"/>
      <protection locked="0"/>
    </xf>
    <xf numFmtId="49" fontId="0" fillId="0" borderId="69" xfId="0" applyNumberFormat="1" applyFont="1" applyFill="1" applyBorder="1" applyAlignment="1">
      <alignment horizontal="center" vertical="center"/>
    </xf>
    <xf numFmtId="0" fontId="0" fillId="0" borderId="70" xfId="0" applyBorder="1" applyAlignment="1">
      <alignment horizontal="center" vertical="center"/>
    </xf>
    <xf numFmtId="49" fontId="0" fillId="0" borderId="71" xfId="0" applyNumberFormat="1" applyFont="1" applyFill="1" applyBorder="1" applyAlignment="1">
      <alignment horizontal="center" vertical="center"/>
    </xf>
    <xf numFmtId="49" fontId="0" fillId="0" borderId="72" xfId="0" applyNumberFormat="1" applyFont="1" applyFill="1" applyBorder="1" applyAlignment="1">
      <alignment horizontal="center" vertical="center"/>
    </xf>
    <xf numFmtId="49" fontId="30" fillId="0" borderId="0" xfId="65" applyNumberFormat="1" applyFont="1" applyFill="1" applyBorder="1" applyAlignment="1">
      <alignment horizontal="center" vertical="center"/>
    </xf>
    <xf numFmtId="49" fontId="30" fillId="0" borderId="0" xfId="65" applyNumberFormat="1" applyFont="1" applyFill="1" applyBorder="1" applyAlignment="1">
      <alignment horizontal="center" vertical="center" wrapText="1"/>
    </xf>
    <xf numFmtId="0" fontId="39" fillId="0" borderId="0" xfId="0" applyFont="1" applyAlignment="1">
      <alignment horizontal="center" vertical="center"/>
    </xf>
    <xf numFmtId="49" fontId="30" fillId="0" borderId="16" xfId="65" applyNumberFormat="1" applyFont="1" applyFill="1" applyBorder="1" applyAlignment="1">
      <alignment horizontal="center" vertical="center"/>
    </xf>
    <xf numFmtId="49" fontId="30" fillId="0" borderId="16" xfId="65" applyNumberFormat="1" applyFont="1" applyFill="1" applyBorder="1" applyAlignment="1">
      <alignment horizontal="center" vertical="center" wrapText="1"/>
    </xf>
    <xf numFmtId="49" fontId="31" fillId="62" borderId="13" xfId="66" applyNumberFormat="1" applyFont="1" applyFill="1" applyBorder="1" applyAlignment="1">
      <alignment horizontal="center" vertical="center"/>
    </xf>
    <xf numFmtId="49" fontId="28" fillId="64" borderId="26" xfId="65" applyNumberFormat="1" applyFont="1" applyFill="1" applyBorder="1" applyAlignment="1">
      <alignment horizontal="center" vertical="center" wrapText="1"/>
    </xf>
    <xf numFmtId="49" fontId="28" fillId="62" borderId="26" xfId="65" applyNumberFormat="1" applyFont="1" applyFill="1" applyBorder="1" applyAlignment="1">
      <alignment horizontal="center" vertical="center" wrapText="1"/>
    </xf>
    <xf numFmtId="0" fontId="39" fillId="0" borderId="37" xfId="0" applyFont="1" applyFill="1" applyBorder="1" applyAlignment="1">
      <alignment horizontal="center" vertical="center"/>
    </xf>
    <xf numFmtId="0" fontId="39" fillId="0" borderId="7" xfId="0" applyFont="1" applyFill="1" applyBorder="1" applyAlignment="1">
      <alignment horizontal="center" vertical="center" wrapText="1"/>
    </xf>
    <xf numFmtId="0" fontId="39" fillId="0" borderId="14" xfId="0" applyFont="1" applyFill="1" applyBorder="1" applyAlignment="1">
      <alignment horizontal="center" vertical="center"/>
    </xf>
    <xf numFmtId="49" fontId="39" fillId="0" borderId="7" xfId="64" applyNumberFormat="1" applyFont="1" applyFill="1" applyBorder="1" applyAlignment="1">
      <alignment horizontal="center" vertical="center" wrapText="1"/>
    </xf>
    <xf numFmtId="49" fontId="0" fillId="0" borderId="49" xfId="65" applyNumberFormat="1" applyFont="1" applyFill="1" applyBorder="1" applyAlignment="1">
      <alignment horizontal="center" vertical="center" wrapText="1"/>
    </xf>
    <xf numFmtId="0" fontId="39" fillId="64" borderId="49" xfId="0" applyFont="1" applyFill="1" applyBorder="1" applyAlignment="1">
      <alignment horizontal="center" vertical="center"/>
    </xf>
    <xf numFmtId="10" fontId="0" fillId="64" borderId="49" xfId="0" applyNumberFormat="1" applyFont="1" applyFill="1" applyBorder="1" applyAlignment="1">
      <alignment horizontal="center" vertical="center"/>
    </xf>
    <xf numFmtId="10" fontId="39" fillId="64" borderId="49" xfId="0" applyNumberFormat="1" applyFont="1" applyFill="1" applyBorder="1" applyAlignment="1">
      <alignment horizontal="center" vertical="center"/>
    </xf>
    <xf numFmtId="0" fontId="0" fillId="64" borderId="49" xfId="0" applyFont="1" applyFill="1" applyBorder="1" applyAlignment="1">
      <alignment horizontal="center" vertical="center"/>
    </xf>
    <xf numFmtId="0" fontId="39" fillId="0" borderId="0" xfId="0" applyFont="1" applyFill="1" applyAlignment="1">
      <alignment horizontal="center" vertical="center"/>
    </xf>
    <xf numFmtId="49" fontId="39" fillId="0" borderId="49" xfId="65" applyNumberFormat="1" applyFont="1" applyFill="1" applyBorder="1" applyAlignment="1">
      <alignment horizontal="center" vertical="center" wrapText="1"/>
    </xf>
    <xf numFmtId="49" fontId="39" fillId="64" borderId="49" xfId="65" applyNumberFormat="1" applyFont="1" applyFill="1" applyBorder="1" applyAlignment="1">
      <alignment horizontal="center" vertical="center" wrapText="1"/>
    </xf>
    <xf numFmtId="0" fontId="39" fillId="0" borderId="14" xfId="0" applyFont="1" applyBorder="1" applyAlignment="1">
      <alignment horizontal="center" vertical="center"/>
    </xf>
    <xf numFmtId="49" fontId="39" fillId="0" borderId="49" xfId="64" applyNumberFormat="1" applyFont="1" applyFill="1" applyBorder="1" applyAlignment="1">
      <alignment horizontal="center" vertical="center" wrapText="1"/>
    </xf>
    <xf numFmtId="49" fontId="39" fillId="0" borderId="0" xfId="65" applyNumberFormat="1" applyFont="1" applyFill="1" applyBorder="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33" fillId="0" borderId="0" xfId="0" applyFont="1" applyBorder="1" applyAlignment="1">
      <alignment horizontal="left" vertical="center" wrapText="1"/>
    </xf>
    <xf numFmtId="0" fontId="39" fillId="0" borderId="0" xfId="0" applyFont="1" applyAlignment="1">
      <alignment horizontal="center" vertical="center" wrapText="1"/>
    </xf>
    <xf numFmtId="49" fontId="30" fillId="0" borderId="0" xfId="65" applyNumberFormat="1" applyFont="1" applyFill="1" applyBorder="1" applyAlignment="1">
      <alignment horizontal="left" vertical="center"/>
    </xf>
    <xf numFmtId="49" fontId="30" fillId="0" borderId="20" xfId="67" applyNumberFormat="1" applyFont="1" applyFill="1" applyBorder="1" applyAlignment="1">
      <alignment vertical="center" wrapText="1"/>
    </xf>
    <xf numFmtId="0" fontId="0" fillId="0" borderId="24" xfId="0" applyFont="1" applyBorder="1" applyAlignment="1">
      <alignment horizontal="center"/>
    </xf>
    <xf numFmtId="0" fontId="28" fillId="0" borderId="65" xfId="0" applyFont="1" applyBorder="1" applyAlignment="1">
      <alignment horizontal="center" vertical="center"/>
    </xf>
    <xf numFmtId="49" fontId="28" fillId="0" borderId="66" xfId="67" applyNumberFormat="1" applyFont="1" applyFill="1" applyBorder="1" applyAlignment="1">
      <alignment horizontal="center" vertical="center"/>
    </xf>
    <xf numFmtId="49" fontId="28" fillId="0" borderId="66" xfId="67" applyNumberFormat="1" applyFont="1" applyFill="1" applyBorder="1" applyAlignment="1">
      <alignment horizontal="center" vertical="center" wrapText="1"/>
    </xf>
    <xf numFmtId="49" fontId="28" fillId="0" borderId="67" xfId="67" applyNumberFormat="1" applyFont="1" applyFill="1" applyBorder="1" applyAlignment="1">
      <alignment horizontal="center" vertical="center" wrapText="1"/>
    </xf>
    <xf numFmtId="166" fontId="57" fillId="0" borderId="68" xfId="0" applyNumberFormat="1" applyFont="1" applyFill="1" applyBorder="1" applyAlignment="1">
      <alignment horizontal="left" vertical="center"/>
    </xf>
    <xf numFmtId="166" fontId="58" fillId="0" borderId="49" xfId="0" applyNumberFormat="1" applyFont="1" applyFill="1" applyBorder="1" applyAlignment="1">
      <alignment horizontal="left" vertical="center"/>
    </xf>
    <xf numFmtId="166" fontId="33" fillId="0" borderId="49" xfId="0" applyNumberFormat="1" applyFont="1" applyFill="1" applyBorder="1" applyAlignment="1">
      <alignment horizontal="center" vertical="center" wrapText="1"/>
    </xf>
    <xf numFmtId="2" fontId="57" fillId="0" borderId="69" xfId="0" applyNumberFormat="1" applyFont="1" applyFill="1" applyBorder="1" applyAlignment="1">
      <alignment horizontal="center" vertical="center"/>
    </xf>
    <xf numFmtId="166" fontId="59" fillId="0" borderId="49" xfId="0" applyNumberFormat="1" applyFont="1" applyFill="1" applyBorder="1" applyAlignment="1">
      <alignment horizontal="left" vertical="center"/>
    </xf>
    <xf numFmtId="2" fontId="33" fillId="0" borderId="69" xfId="0" applyNumberFormat="1" applyFont="1" applyFill="1" applyBorder="1" applyAlignment="1">
      <alignment horizontal="center" vertical="center"/>
    </xf>
    <xf numFmtId="166" fontId="57" fillId="0" borderId="70" xfId="0" applyNumberFormat="1" applyFont="1" applyFill="1" applyBorder="1" applyAlignment="1">
      <alignment horizontal="left" vertical="center"/>
    </xf>
    <xf numFmtId="166" fontId="59" fillId="0" borderId="71" xfId="0" applyNumberFormat="1" applyFont="1" applyFill="1" applyBorder="1" applyAlignment="1">
      <alignment horizontal="left" vertical="center"/>
    </xf>
    <xf numFmtId="166" fontId="33" fillId="0" borderId="71" xfId="0" applyNumberFormat="1" applyFont="1" applyFill="1" applyBorder="1" applyAlignment="1">
      <alignment horizontal="center" vertical="center" wrapText="1"/>
    </xf>
    <xf numFmtId="2" fontId="33" fillId="0" borderId="72" xfId="0" applyNumberFormat="1" applyFont="1" applyFill="1" applyBorder="1" applyAlignment="1">
      <alignment horizontal="center" vertical="center"/>
    </xf>
    <xf numFmtId="0" fontId="28" fillId="62" borderId="26" xfId="0" applyFont="1"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ont="1" applyFill="1" applyBorder="1" applyAlignment="1">
      <alignment horizontal="center"/>
    </xf>
    <xf numFmtId="0" fontId="0" fillId="0" borderId="66" xfId="0" applyBorder="1" applyAlignment="1">
      <alignment horizontal="center"/>
    </xf>
    <xf numFmtId="0" fontId="0" fillId="0" borderId="66" xfId="0" applyBorder="1"/>
    <xf numFmtId="0" fontId="0" fillId="0" borderId="66" xfId="0" applyFont="1" applyBorder="1" applyAlignment="1">
      <alignment horizontal="center"/>
    </xf>
    <xf numFmtId="0" fontId="0" fillId="0" borderId="68" xfId="0" applyFill="1" applyBorder="1" applyAlignment="1">
      <alignment horizontal="center" vertical="center" wrapText="1"/>
    </xf>
    <xf numFmtId="0" fontId="39" fillId="0" borderId="49" xfId="0" applyFont="1" applyBorder="1"/>
    <xf numFmtId="0" fontId="0" fillId="0" borderId="68" xfId="0" applyFont="1" applyBorder="1"/>
    <xf numFmtId="0" fontId="0" fillId="0" borderId="71" xfId="0" applyFont="1" applyFill="1" applyBorder="1" applyAlignment="1">
      <alignment horizontal="center" vertical="center"/>
    </xf>
    <xf numFmtId="0" fontId="0" fillId="58" borderId="53" xfId="0" applyFont="1" applyFill="1" applyBorder="1" applyAlignment="1">
      <alignment horizontal="center"/>
    </xf>
    <xf numFmtId="0" fontId="0" fillId="58" borderId="54" xfId="0" applyFont="1" applyFill="1" applyBorder="1" applyAlignment="1">
      <alignment horizontal="center"/>
    </xf>
    <xf numFmtId="0" fontId="0" fillId="0" borderId="70" xfId="0" applyFill="1" applyBorder="1" applyAlignment="1">
      <alignment horizontal="center" vertical="center" wrapText="1"/>
    </xf>
    <xf numFmtId="0" fontId="0" fillId="0" borderId="71" xfId="0" applyFont="1" applyFill="1" applyBorder="1" applyAlignment="1">
      <alignment horizontal="center"/>
    </xf>
    <xf numFmtId="0" fontId="0" fillId="0" borderId="71" xfId="0" applyBorder="1" applyAlignment="1">
      <alignment horizontal="center"/>
    </xf>
    <xf numFmtId="0" fontId="39" fillId="0" borderId="71" xfId="0" applyFont="1" applyBorder="1"/>
    <xf numFmtId="0" fontId="0" fillId="0" borderId="71" xfId="0" applyFont="1" applyBorder="1" applyAlignment="1">
      <alignment horizontal="center"/>
    </xf>
    <xf numFmtId="0" fontId="39" fillId="0" borderId="48" xfId="0" applyFont="1" applyBorder="1" applyAlignment="1">
      <alignment horizontal="center"/>
    </xf>
    <xf numFmtId="0" fontId="39" fillId="8" borderId="48" xfId="0" applyFont="1" applyFill="1" applyBorder="1" applyAlignment="1">
      <alignment horizontal="center"/>
    </xf>
    <xf numFmtId="0" fontId="39" fillId="8" borderId="49" xfId="0" applyFont="1" applyFill="1" applyBorder="1" applyAlignment="1">
      <alignment horizontal="center"/>
    </xf>
    <xf numFmtId="0" fontId="39" fillId="62" borderId="67" xfId="0" applyFont="1" applyFill="1" applyBorder="1" applyAlignment="1">
      <alignment horizontal="center"/>
    </xf>
    <xf numFmtId="0" fontId="39" fillId="62" borderId="69" xfId="0" applyFont="1" applyFill="1" applyBorder="1" applyAlignment="1">
      <alignment horizontal="center"/>
    </xf>
    <xf numFmtId="0" fontId="39" fillId="8" borderId="69" xfId="0" applyFont="1" applyFill="1" applyBorder="1" applyAlignment="1">
      <alignment horizontal="center"/>
    </xf>
    <xf numFmtId="0" fontId="39" fillId="62" borderId="49" xfId="0" applyFont="1" applyFill="1" applyBorder="1" applyAlignment="1">
      <alignment horizontal="center"/>
    </xf>
    <xf numFmtId="0" fontId="39" fillId="0" borderId="0" xfId="0" applyFont="1" applyAlignment="1">
      <alignment horizontal="center"/>
    </xf>
    <xf numFmtId="49" fontId="37" fillId="0" borderId="0" xfId="0" applyNumberFormat="1" applyFont="1" applyFill="1" applyBorder="1" applyAlignment="1">
      <alignment horizontal="center" vertical="center"/>
    </xf>
    <xf numFmtId="49" fontId="37" fillId="0" borderId="16" xfId="0" applyNumberFormat="1" applyFont="1" applyFill="1" applyBorder="1" applyAlignment="1">
      <alignment horizontal="center" vertical="center"/>
    </xf>
    <xf numFmtId="0" fontId="28" fillId="62" borderId="8" xfId="0" applyFont="1" applyFill="1" applyBorder="1" applyAlignment="1">
      <alignment horizontal="center" vertical="center" wrapText="1"/>
    </xf>
    <xf numFmtId="0" fontId="28" fillId="62" borderId="47" xfId="0" applyFont="1" applyFill="1" applyBorder="1" applyAlignment="1">
      <alignment horizontal="center" vertical="center" wrapText="1"/>
    </xf>
    <xf numFmtId="0" fontId="28" fillId="62" borderId="62" xfId="0" applyFont="1" applyFill="1" applyBorder="1" applyAlignment="1">
      <alignment horizontal="center" vertical="center" wrapText="1"/>
    </xf>
    <xf numFmtId="0" fontId="28" fillId="62" borderId="10" xfId="0" applyFont="1" applyFill="1" applyBorder="1" applyAlignment="1">
      <alignment vertical="center" textRotation="90"/>
    </xf>
    <xf numFmtId="0" fontId="28" fillId="62" borderId="12" xfId="0" applyFont="1" applyFill="1" applyBorder="1" applyAlignment="1">
      <alignment vertical="center" textRotation="90"/>
    </xf>
    <xf numFmtId="0" fontId="28" fillId="62" borderId="43" xfId="0" applyFont="1" applyFill="1" applyBorder="1" applyAlignment="1">
      <alignment horizontal="center" vertical="center" wrapText="1"/>
    </xf>
    <xf numFmtId="0" fontId="28" fillId="62" borderId="55" xfId="0" applyFont="1" applyFill="1" applyBorder="1" applyAlignment="1">
      <alignment horizontal="center" vertical="center" wrapText="1"/>
    </xf>
    <xf numFmtId="0" fontId="28" fillId="62" borderId="84" xfId="0" applyFont="1" applyFill="1" applyBorder="1" applyAlignment="1">
      <alignment horizontal="center" vertical="center" wrapText="1"/>
    </xf>
    <xf numFmtId="0" fontId="28" fillId="62" borderId="87" xfId="0" applyFont="1" applyFill="1" applyBorder="1" applyAlignment="1">
      <alignment horizontal="center" vertical="center" textRotation="90"/>
    </xf>
    <xf numFmtId="0" fontId="28" fillId="62" borderId="42" xfId="0" applyFont="1" applyFill="1" applyBorder="1" applyAlignment="1">
      <alignment horizontal="center" vertical="center" textRotation="90"/>
    </xf>
    <xf numFmtId="0" fontId="28" fillId="62" borderId="88" xfId="0" applyFont="1" applyFill="1" applyBorder="1" applyAlignment="1">
      <alignment horizontal="center" vertical="center" textRotation="90"/>
    </xf>
    <xf numFmtId="0" fontId="28" fillId="62" borderId="43" xfId="0" applyFont="1" applyFill="1" applyBorder="1" applyAlignment="1">
      <alignment horizontal="center" vertical="center" textRotation="90"/>
    </xf>
    <xf numFmtId="0" fontId="28" fillId="62" borderId="84" xfId="0" applyFont="1" applyFill="1" applyBorder="1" applyAlignment="1">
      <alignment horizontal="center" vertical="center" textRotation="90"/>
    </xf>
    <xf numFmtId="0" fontId="28" fillId="62" borderId="55" xfId="0" applyFont="1" applyFill="1" applyBorder="1" applyAlignment="1">
      <alignment horizontal="center" vertical="center" textRotation="90"/>
    </xf>
    <xf numFmtId="0" fontId="33" fillId="64" borderId="65" xfId="0" applyFont="1" applyFill="1" applyBorder="1" applyAlignment="1">
      <alignment horizontal="center" vertical="center"/>
    </xf>
    <xf numFmtId="166" fontId="33" fillId="64" borderId="66" xfId="0" applyNumberFormat="1" applyFont="1" applyFill="1" applyBorder="1" applyAlignment="1">
      <alignment horizontal="center" vertical="center"/>
    </xf>
    <xf numFmtId="166" fontId="33" fillId="64" borderId="66" xfId="0" applyNumberFormat="1" applyFont="1" applyFill="1" applyBorder="1" applyAlignment="1">
      <alignment horizontal="center" vertical="center" wrapText="1"/>
    </xf>
    <xf numFmtId="49" fontId="33" fillId="64" borderId="66" xfId="0" applyNumberFormat="1" applyFont="1" applyFill="1" applyBorder="1" applyAlignment="1">
      <alignment horizontal="center" vertical="center"/>
    </xf>
    <xf numFmtId="49" fontId="33" fillId="64" borderId="67" xfId="0" applyNumberFormat="1" applyFont="1" applyFill="1" applyBorder="1" applyAlignment="1">
      <alignment horizontal="center" vertical="center"/>
    </xf>
    <xf numFmtId="0" fontId="33" fillId="64" borderId="68" xfId="0" applyFont="1" applyFill="1" applyBorder="1" applyAlignment="1">
      <alignment horizontal="center" vertical="center"/>
    </xf>
    <xf numFmtId="166" fontId="33" fillId="64" borderId="49" xfId="0" applyNumberFormat="1" applyFont="1" applyFill="1" applyBorder="1" applyAlignment="1">
      <alignment horizontal="center" vertical="center"/>
    </xf>
    <xf numFmtId="166" fontId="33" fillId="64" borderId="49" xfId="0" applyNumberFormat="1" applyFont="1" applyFill="1" applyBorder="1" applyAlignment="1">
      <alignment horizontal="center" vertical="center" wrapText="1"/>
    </xf>
    <xf numFmtId="49" fontId="33" fillId="64" borderId="49" xfId="0" applyNumberFormat="1" applyFont="1" applyFill="1" applyBorder="1" applyAlignment="1">
      <alignment horizontal="center" vertical="center"/>
    </xf>
    <xf numFmtId="49" fontId="33" fillId="64" borderId="69" xfId="0" applyNumberFormat="1" applyFont="1" applyFill="1" applyBorder="1" applyAlignment="1">
      <alignment horizontal="center" vertical="center"/>
    </xf>
    <xf numFmtId="0" fontId="55" fillId="0" borderId="0" xfId="0" applyFont="1" applyFill="1" applyAlignment="1">
      <alignment vertical="center"/>
    </xf>
    <xf numFmtId="0" fontId="60" fillId="0" borderId="0" xfId="0" applyFont="1" applyFill="1" applyAlignment="1">
      <alignment vertical="center"/>
    </xf>
    <xf numFmtId="49" fontId="0" fillId="0" borderId="0" xfId="0" applyNumberFormat="1" applyFill="1" applyAlignment="1">
      <alignment horizontal="center" vertical="center"/>
    </xf>
    <xf numFmtId="49" fontId="30" fillId="58" borderId="0" xfId="0" applyNumberFormat="1" applyFont="1" applyFill="1" applyBorder="1" applyAlignment="1">
      <alignment vertical="center"/>
    </xf>
    <xf numFmtId="0" fontId="0" fillId="58" borderId="0" xfId="0" applyFont="1" applyFill="1" applyBorder="1" applyAlignment="1"/>
    <xf numFmtId="0" fontId="0" fillId="58" borderId="20" xfId="0" applyFont="1" applyFill="1" applyBorder="1" applyAlignment="1"/>
    <xf numFmtId="49" fontId="0" fillId="58" borderId="0" xfId="0" applyNumberFormat="1" applyFont="1" applyFill="1" applyBorder="1" applyAlignment="1">
      <alignment vertical="center"/>
    </xf>
    <xf numFmtId="0" fontId="0" fillId="58" borderId="16" xfId="0" applyFont="1" applyFill="1" applyBorder="1" applyAlignment="1"/>
    <xf numFmtId="0" fontId="0" fillId="58" borderId="17" xfId="0" applyFont="1" applyFill="1" applyBorder="1" applyAlignment="1"/>
    <xf numFmtId="0" fontId="28" fillId="58" borderId="23" xfId="0" applyFont="1" applyFill="1" applyBorder="1" applyAlignment="1">
      <alignment horizontal="center" vertical="center"/>
    </xf>
    <xf numFmtId="49" fontId="28" fillId="58" borderId="24" xfId="0" applyNumberFormat="1" applyFont="1" applyFill="1" applyBorder="1" applyAlignment="1">
      <alignment horizontal="center" vertical="center"/>
    </xf>
    <xf numFmtId="0" fontId="28" fillId="58" borderId="24" xfId="0" applyFont="1" applyFill="1" applyBorder="1" applyAlignment="1">
      <alignment horizontal="center" vertical="center"/>
    </xf>
    <xf numFmtId="49" fontId="28" fillId="58" borderId="25" xfId="0" applyNumberFormat="1" applyFont="1" applyFill="1" applyBorder="1" applyAlignment="1">
      <alignment horizontal="center" vertical="center"/>
    </xf>
    <xf numFmtId="49" fontId="28" fillId="58" borderId="26" xfId="0" applyNumberFormat="1" applyFont="1" applyFill="1" applyBorder="1" applyAlignment="1">
      <alignment horizontal="center" vertical="center" wrapText="1"/>
    </xf>
    <xf numFmtId="49" fontId="28" fillId="58" borderId="23" xfId="0" applyNumberFormat="1" applyFont="1" applyFill="1" applyBorder="1" applyAlignment="1">
      <alignment horizontal="center" vertical="center" wrapText="1"/>
    </xf>
    <xf numFmtId="0" fontId="28" fillId="58" borderId="27" xfId="0" applyFont="1" applyFill="1" applyBorder="1" applyAlignment="1">
      <alignment horizontal="center" vertical="center"/>
    </xf>
    <xf numFmtId="49" fontId="28" fillId="58" borderId="28" xfId="0" applyNumberFormat="1" applyFont="1" applyFill="1" applyBorder="1" applyAlignment="1">
      <alignment horizontal="center" vertical="center"/>
    </xf>
    <xf numFmtId="0" fontId="28" fillId="58" borderId="28" xfId="0" applyFont="1" applyFill="1" applyBorder="1" applyAlignment="1">
      <alignment horizontal="center" vertical="center"/>
    </xf>
    <xf numFmtId="49" fontId="28" fillId="58" borderId="29" xfId="0" applyNumberFormat="1" applyFont="1" applyFill="1" applyBorder="1" applyAlignment="1">
      <alignment horizontal="center" vertical="center"/>
    </xf>
    <xf numFmtId="49" fontId="28" fillId="58" borderId="30" xfId="0" applyNumberFormat="1" applyFont="1" applyFill="1" applyBorder="1" applyAlignment="1">
      <alignment horizontal="center" vertical="center" wrapText="1"/>
    </xf>
    <xf numFmtId="49" fontId="28" fillId="58" borderId="27" xfId="0" applyNumberFormat="1" applyFont="1" applyFill="1" applyBorder="1" applyAlignment="1">
      <alignment horizontal="center" vertical="center" wrapText="1"/>
    </xf>
    <xf numFmtId="0" fontId="28" fillId="58" borderId="31" xfId="0" applyFont="1" applyFill="1" applyBorder="1" applyAlignment="1">
      <alignment horizontal="center" vertical="center" textRotation="90"/>
    </xf>
    <xf numFmtId="0" fontId="28" fillId="58" borderId="32" xfId="0" applyFont="1" applyFill="1" applyBorder="1" applyAlignment="1">
      <alignment horizontal="center" vertical="center" textRotation="90"/>
    </xf>
    <xf numFmtId="0" fontId="28" fillId="58" borderId="33" xfId="0" applyFont="1" applyFill="1" applyBorder="1" applyAlignment="1">
      <alignment horizontal="center" vertical="center" textRotation="90"/>
    </xf>
    <xf numFmtId="0" fontId="28" fillId="58" borderId="34" xfId="0" applyFont="1" applyFill="1" applyBorder="1" applyAlignment="1">
      <alignment horizontal="center" vertical="center" textRotation="90"/>
    </xf>
    <xf numFmtId="0" fontId="28" fillId="58" borderId="7" xfId="0" applyFont="1" applyFill="1" applyBorder="1" applyAlignment="1">
      <alignment horizontal="center" vertical="center" textRotation="90"/>
    </xf>
    <xf numFmtId="0" fontId="28" fillId="58" borderId="35" xfId="0" applyFont="1" applyFill="1" applyBorder="1" applyAlignment="1">
      <alignment horizontal="center" vertical="center" textRotation="90"/>
    </xf>
    <xf numFmtId="49" fontId="0" fillId="58" borderId="65" xfId="0" applyNumberFormat="1" applyFont="1" applyFill="1" applyBorder="1" applyAlignment="1">
      <alignment horizontal="center" vertical="center"/>
    </xf>
    <xf numFmtId="49" fontId="0" fillId="58" borderId="66" xfId="0" applyNumberFormat="1" applyFont="1" applyFill="1" applyBorder="1" applyAlignment="1">
      <alignment horizontal="center"/>
    </xf>
    <xf numFmtId="0" fontId="0" fillId="58" borderId="34" xfId="0" applyNumberFormat="1" applyFont="1" applyFill="1" applyBorder="1" applyAlignment="1">
      <alignment horizontal="center" vertical="center"/>
    </xf>
    <xf numFmtId="0" fontId="0" fillId="58" borderId="7" xfId="0" applyNumberFormat="1" applyFont="1" applyFill="1" applyBorder="1" applyAlignment="1">
      <alignment horizontal="center" vertical="center"/>
    </xf>
    <xf numFmtId="0" fontId="0" fillId="58" borderId="35" xfId="0" applyNumberFormat="1" applyFont="1" applyFill="1" applyBorder="1" applyAlignment="1">
      <alignment horizontal="center" vertical="center"/>
    </xf>
    <xf numFmtId="49" fontId="0" fillId="58" borderId="29" xfId="0" applyNumberFormat="1" applyFont="1" applyFill="1" applyBorder="1" applyAlignment="1">
      <alignment horizontal="center" vertical="center"/>
    </xf>
    <xf numFmtId="49" fontId="0" fillId="58" borderId="30" xfId="0" applyNumberFormat="1" applyFont="1" applyFill="1" applyBorder="1" applyAlignment="1">
      <alignment horizontal="center" vertical="center"/>
    </xf>
    <xf numFmtId="49" fontId="0" fillId="58" borderId="30" xfId="0" applyNumberFormat="1" applyFill="1" applyBorder="1" applyAlignment="1">
      <alignment horizontal="center" vertical="center"/>
    </xf>
    <xf numFmtId="49" fontId="0" fillId="58" borderId="27" xfId="0" applyNumberFormat="1" applyFill="1" applyBorder="1" applyAlignment="1">
      <alignment horizontal="center" vertical="center"/>
    </xf>
    <xf numFmtId="49" fontId="0" fillId="58" borderId="68" xfId="0" applyNumberFormat="1" applyFont="1" applyFill="1" applyBorder="1" applyAlignment="1">
      <alignment horizontal="center" vertical="center"/>
    </xf>
    <xf numFmtId="49" fontId="0" fillId="58" borderId="34" xfId="0" applyNumberFormat="1" applyFont="1" applyFill="1" applyBorder="1" applyAlignment="1">
      <alignment horizontal="center" vertical="center"/>
    </xf>
    <xf numFmtId="49" fontId="0" fillId="58" borderId="7" xfId="0" applyNumberFormat="1" applyFont="1" applyFill="1" applyBorder="1" applyAlignment="1">
      <alignment horizontal="center" vertical="center"/>
    </xf>
    <xf numFmtId="49" fontId="0" fillId="58" borderId="35" xfId="0" applyNumberFormat="1" applyFont="1" applyFill="1" applyBorder="1" applyAlignment="1">
      <alignment horizontal="center" vertical="center"/>
    </xf>
    <xf numFmtId="49" fontId="0" fillId="58" borderId="49" xfId="0" applyNumberFormat="1" applyFont="1" applyFill="1" applyBorder="1" applyAlignment="1" applyProtection="1">
      <alignment horizontal="center" vertical="center"/>
      <protection locked="0"/>
    </xf>
    <xf numFmtId="49" fontId="0" fillId="58" borderId="49" xfId="0" applyNumberFormat="1" applyFont="1" applyFill="1" applyBorder="1" applyAlignment="1" applyProtection="1">
      <alignment horizontal="center"/>
      <protection locked="0"/>
    </xf>
    <xf numFmtId="49" fontId="0" fillId="58" borderId="34" xfId="0" applyNumberFormat="1" applyFill="1" applyBorder="1" applyAlignment="1">
      <alignment horizontal="center" vertical="center"/>
    </xf>
    <xf numFmtId="49" fontId="0" fillId="58" borderId="7" xfId="0" applyNumberFormat="1" applyFill="1" applyBorder="1" applyAlignment="1">
      <alignment horizontal="center" vertical="center"/>
    </xf>
    <xf numFmtId="49" fontId="0" fillId="58" borderId="35" xfId="0" applyNumberFormat="1" applyFill="1" applyBorder="1" applyAlignment="1">
      <alignment horizontal="center" vertical="center"/>
    </xf>
    <xf numFmtId="49" fontId="0" fillId="58" borderId="49" xfId="0" applyNumberFormat="1" applyFill="1" applyBorder="1" applyAlignment="1">
      <alignment horizontal="center"/>
    </xf>
    <xf numFmtId="49" fontId="0" fillId="0" borderId="68" xfId="0" applyNumberFormat="1" applyFont="1" applyFill="1" applyBorder="1" applyAlignment="1">
      <alignment horizontal="center" vertical="center"/>
    </xf>
    <xf numFmtId="49" fontId="0" fillId="0" borderId="49" xfId="0" applyNumberFormat="1" applyFill="1" applyBorder="1" applyAlignment="1">
      <alignment horizontal="center"/>
    </xf>
    <xf numFmtId="49" fontId="0" fillId="0" borderId="49" xfId="0" applyNumberFormat="1" applyFont="1" applyFill="1" applyBorder="1" applyAlignment="1">
      <alignment horizontal="center"/>
    </xf>
    <xf numFmtId="0" fontId="0" fillId="0" borderId="34"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xf>
    <xf numFmtId="49" fontId="0" fillId="0" borderId="29" xfId="0" applyNumberFormat="1" applyFont="1" applyFill="1" applyBorder="1" applyAlignment="1">
      <alignment horizontal="center" vertical="center"/>
    </xf>
    <xf numFmtId="49" fontId="0" fillId="0" borderId="30" xfId="0" applyNumberFormat="1" applyFont="1" applyFill="1" applyBorder="1" applyAlignment="1">
      <alignment horizontal="center" vertical="center"/>
    </xf>
    <xf numFmtId="49" fontId="0" fillId="0" borderId="30" xfId="0" applyNumberFormat="1" applyFill="1" applyBorder="1" applyAlignment="1">
      <alignment horizontal="center" vertical="center"/>
    </xf>
    <xf numFmtId="49" fontId="0" fillId="0" borderId="27" xfId="0" applyNumberFormat="1" applyFill="1" applyBorder="1" applyAlignment="1">
      <alignment horizontal="center" vertical="center"/>
    </xf>
    <xf numFmtId="49" fontId="0" fillId="58" borderId="0" xfId="0" applyNumberFormat="1" applyFill="1" applyBorder="1" applyAlignment="1">
      <alignment vertical="center"/>
    </xf>
    <xf numFmtId="49" fontId="0" fillId="58" borderId="0" xfId="0" applyNumberFormat="1" applyFont="1" applyFill="1" applyAlignment="1">
      <alignment vertical="center"/>
    </xf>
    <xf numFmtId="49" fontId="0" fillId="58" borderId="0" xfId="0" applyNumberFormat="1" applyFont="1" applyFill="1" applyBorder="1" applyAlignment="1">
      <alignment horizontal="center" vertical="center"/>
    </xf>
    <xf numFmtId="0" fontId="0" fillId="58" borderId="66" xfId="0" applyNumberFormat="1" applyFont="1" applyFill="1" applyBorder="1" applyAlignment="1">
      <alignment horizontal="center" vertical="center"/>
    </xf>
    <xf numFmtId="49" fontId="0" fillId="58" borderId="66" xfId="0" applyNumberFormat="1" applyFill="1" applyBorder="1" applyAlignment="1">
      <alignment horizontal="center" vertical="center"/>
    </xf>
    <xf numFmtId="49" fontId="0" fillId="58" borderId="67" xfId="0" applyNumberFormat="1" applyFill="1" applyBorder="1" applyAlignment="1">
      <alignment horizontal="center" vertical="center"/>
    </xf>
    <xf numFmtId="49" fontId="0" fillId="66" borderId="68" xfId="0" applyNumberFormat="1" applyFont="1" applyFill="1" applyBorder="1" applyAlignment="1">
      <alignment horizontal="center" vertical="center"/>
    </xf>
    <xf numFmtId="49" fontId="0" fillId="66" borderId="49" xfId="0" applyNumberFormat="1" applyFont="1" applyFill="1" applyBorder="1" applyAlignment="1">
      <alignment horizontal="center" vertical="center"/>
    </xf>
    <xf numFmtId="49" fontId="0" fillId="66" borderId="49" xfId="0" applyNumberFormat="1" applyFont="1" applyFill="1" applyBorder="1" applyAlignment="1">
      <alignment horizontal="center"/>
    </xf>
    <xf numFmtId="49" fontId="0" fillId="66" borderId="49" xfId="0" applyNumberFormat="1" applyFill="1" applyBorder="1" applyAlignment="1">
      <alignment horizontal="center" vertical="center"/>
    </xf>
    <xf numFmtId="49" fontId="0" fillId="66" borderId="69" xfId="0" applyNumberFormat="1" applyFill="1" applyBorder="1" applyAlignment="1">
      <alignment horizontal="center" vertical="center"/>
    </xf>
    <xf numFmtId="0" fontId="0" fillId="58" borderId="49" xfId="0" applyNumberFormat="1" applyFont="1" applyFill="1" applyBorder="1" applyAlignment="1">
      <alignment horizontal="center" vertical="center"/>
    </xf>
    <xf numFmtId="49" fontId="0" fillId="58" borderId="49" xfId="0" applyNumberFormat="1" applyFill="1" applyBorder="1" applyAlignment="1">
      <alignment horizontal="center" vertical="center"/>
    </xf>
    <xf numFmtId="49" fontId="0" fillId="58" borderId="69" xfId="0" applyNumberFormat="1" applyFill="1" applyBorder="1" applyAlignment="1">
      <alignment horizontal="center" vertical="center"/>
    </xf>
    <xf numFmtId="0" fontId="0" fillId="66" borderId="49" xfId="0" applyNumberFormat="1" applyFont="1" applyFill="1" applyBorder="1" applyAlignment="1">
      <alignment horizontal="center" vertical="center"/>
    </xf>
    <xf numFmtId="49" fontId="0" fillId="66" borderId="49" xfId="0" applyNumberFormat="1" applyFill="1" applyBorder="1" applyAlignment="1">
      <alignment horizontal="center"/>
    </xf>
    <xf numFmtId="49" fontId="0" fillId="66" borderId="49" xfId="0" applyNumberFormat="1" applyFont="1" applyFill="1" applyBorder="1" applyAlignment="1" applyProtection="1">
      <alignment horizontal="center" vertical="center"/>
      <protection locked="0"/>
    </xf>
    <xf numFmtId="0" fontId="0" fillId="66" borderId="49" xfId="0" applyFont="1" applyFill="1" applyBorder="1" applyAlignment="1">
      <alignment horizontal="center"/>
    </xf>
    <xf numFmtId="49" fontId="0" fillId="66" borderId="49" xfId="0" applyNumberFormat="1" applyFont="1" applyFill="1" applyBorder="1" applyAlignment="1" applyProtection="1">
      <alignment horizontal="center"/>
      <protection locked="0"/>
    </xf>
    <xf numFmtId="1" fontId="0" fillId="58" borderId="49" xfId="0" applyNumberFormat="1" applyFont="1" applyFill="1" applyBorder="1" applyAlignment="1" applyProtection="1">
      <alignment horizontal="center" vertical="center"/>
      <protection locked="0"/>
    </xf>
    <xf numFmtId="1" fontId="0" fillId="66" borderId="49" xfId="0" applyNumberFormat="1" applyFont="1" applyFill="1" applyBorder="1" applyAlignment="1" applyProtection="1">
      <alignment horizontal="center" vertical="center"/>
      <protection locked="0"/>
    </xf>
    <xf numFmtId="49" fontId="0" fillId="66" borderId="49" xfId="0" applyNumberFormat="1" applyFill="1" applyBorder="1" applyAlignment="1" applyProtection="1">
      <alignment horizontal="center" vertical="center"/>
      <protection locked="0"/>
    </xf>
    <xf numFmtId="0" fontId="0" fillId="66" borderId="49" xfId="0" applyNumberFormat="1" applyFont="1" applyFill="1" applyBorder="1" applyAlignment="1" applyProtection="1">
      <alignment horizontal="center" vertical="center"/>
      <protection locked="0"/>
    </xf>
    <xf numFmtId="49" fontId="0" fillId="0" borderId="69" xfId="0" applyNumberFormat="1" applyFill="1" applyBorder="1" applyAlignment="1">
      <alignment horizontal="center" vertical="center"/>
    </xf>
    <xf numFmtId="49" fontId="0" fillId="66" borderId="70" xfId="0" applyNumberFormat="1" applyFont="1" applyFill="1" applyBorder="1" applyAlignment="1">
      <alignment horizontal="center" vertical="center"/>
    </xf>
    <xf numFmtId="49" fontId="0" fillId="66" borderId="71" xfId="0" applyNumberFormat="1" applyFont="1" applyFill="1" applyBorder="1" applyAlignment="1">
      <alignment horizontal="center" vertical="center"/>
    </xf>
    <xf numFmtId="0" fontId="0" fillId="66" borderId="71" xfId="0" applyFont="1" applyFill="1" applyBorder="1" applyAlignment="1">
      <alignment horizontal="center"/>
    </xf>
    <xf numFmtId="49" fontId="0" fillId="66" borderId="71" xfId="0" applyNumberFormat="1" applyFont="1" applyFill="1" applyBorder="1" applyAlignment="1">
      <alignment horizontal="center"/>
    </xf>
    <xf numFmtId="49" fontId="0" fillId="66" borderId="71" xfId="0" applyNumberFormat="1" applyFill="1" applyBorder="1" applyAlignment="1">
      <alignment horizontal="center" vertical="center"/>
    </xf>
    <xf numFmtId="49" fontId="0" fillId="66" borderId="72" xfId="0" applyNumberFormat="1" applyFill="1" applyBorder="1" applyAlignment="1">
      <alignment horizontal="center" vertical="center"/>
    </xf>
    <xf numFmtId="0" fontId="0" fillId="58" borderId="0" xfId="0" applyFont="1" applyFill="1" applyBorder="1" applyAlignment="1">
      <alignment horizontal="center"/>
    </xf>
    <xf numFmtId="49" fontId="0" fillId="58" borderId="0" xfId="0" applyNumberFormat="1" applyFont="1" applyFill="1" applyBorder="1" applyAlignment="1">
      <alignment horizontal="center"/>
    </xf>
    <xf numFmtId="49" fontId="0" fillId="58" borderId="0" xfId="0" applyNumberFormat="1" applyFill="1" applyBorder="1" applyAlignment="1">
      <alignment horizontal="center" vertical="center"/>
    </xf>
    <xf numFmtId="49" fontId="0" fillId="58" borderId="0" xfId="0" applyNumberFormat="1" applyFill="1" applyAlignment="1" applyProtection="1">
      <alignment vertical="center"/>
      <protection locked="0"/>
    </xf>
    <xf numFmtId="49" fontId="0" fillId="58" borderId="0" xfId="0" applyNumberFormat="1" applyFont="1" applyFill="1" applyAlignment="1" applyProtection="1">
      <alignment horizontal="center" vertical="center"/>
      <protection locked="0"/>
    </xf>
    <xf numFmtId="49" fontId="0" fillId="58" borderId="0" xfId="0" applyNumberFormat="1" applyFont="1" applyFill="1" applyAlignment="1" applyProtection="1">
      <alignment horizontal="center"/>
      <protection locked="0"/>
    </xf>
    <xf numFmtId="49" fontId="0" fillId="58" borderId="0" xfId="0" applyNumberFormat="1" applyFont="1" applyFill="1" applyAlignment="1">
      <alignment horizontal="center" vertical="center"/>
    </xf>
    <xf numFmtId="0" fontId="0" fillId="58" borderId="0" xfId="0" applyFill="1" applyAlignment="1"/>
    <xf numFmtId="49" fontId="0" fillId="58" borderId="0" xfId="0" applyNumberFormat="1" applyFont="1" applyFill="1" applyAlignment="1">
      <alignment horizontal="center"/>
    </xf>
    <xf numFmtId="0" fontId="0" fillId="60" borderId="70" xfId="0" applyFont="1" applyFill="1" applyBorder="1" applyAlignment="1">
      <alignment horizontal="center"/>
    </xf>
    <xf numFmtId="0" fontId="0" fillId="60" borderId="71" xfId="0" applyFont="1" applyFill="1" applyBorder="1" applyAlignment="1">
      <alignment horizontal="center"/>
    </xf>
    <xf numFmtId="3" fontId="4" fillId="0" borderId="49" xfId="49" applyNumberFormat="1" applyBorder="1" applyAlignment="1">
      <alignment horizontal="right"/>
    </xf>
    <xf numFmtId="3" fontId="0" fillId="60" borderId="71" xfId="0" applyNumberFormat="1" applyFont="1" applyFill="1" applyBorder="1" applyAlignment="1">
      <alignment horizontal="right"/>
    </xf>
    <xf numFmtId="0" fontId="0" fillId="61" borderId="71" xfId="0" applyFill="1" applyBorder="1" applyAlignment="1">
      <alignment horizontal="center"/>
    </xf>
    <xf numFmtId="0" fontId="0" fillId="60" borderId="72" xfId="0" applyFont="1" applyFill="1" applyBorder="1" applyAlignment="1">
      <alignment horizontal="center"/>
    </xf>
    <xf numFmtId="0" fontId="0" fillId="58" borderId="66" xfId="0" applyFill="1" applyBorder="1" applyAlignment="1">
      <alignment horizontal="center"/>
    </xf>
    <xf numFmtId="1" fontId="0" fillId="58" borderId="67" xfId="0" applyNumberFormat="1" applyFill="1" applyBorder="1" applyAlignment="1">
      <alignment horizontal="center"/>
    </xf>
    <xf numFmtId="0" fontId="0" fillId="62" borderId="69" xfId="0" applyFont="1" applyFill="1" applyBorder="1" applyAlignment="1">
      <alignment horizontal="center"/>
    </xf>
    <xf numFmtId="0" fontId="55" fillId="0" borderId="0" xfId="0" applyFont="1"/>
    <xf numFmtId="0" fontId="30" fillId="0" borderId="0" xfId="0" applyFont="1" applyBorder="1" applyAlignment="1">
      <alignment horizontal="center" vertical="center"/>
    </xf>
    <xf numFmtId="0" fontId="0" fillId="0" borderId="0" xfId="0" applyAlignment="1">
      <alignment horizontal="center"/>
    </xf>
    <xf numFmtId="0" fontId="0" fillId="62" borderId="49" xfId="0" applyFont="1" applyFill="1" applyBorder="1" applyAlignment="1">
      <alignment horizontal="center"/>
    </xf>
    <xf numFmtId="0" fontId="30" fillId="0" borderId="16" xfId="0" applyFont="1" applyBorder="1" applyAlignment="1">
      <alignment horizontal="center" vertical="center"/>
    </xf>
    <xf numFmtId="0" fontId="63" fillId="0" borderId="49" xfId="0" applyFont="1" applyFill="1" applyBorder="1" applyAlignment="1">
      <alignment horizontal="center" vertical="center"/>
    </xf>
    <xf numFmtId="9" fontId="0" fillId="62" borderId="49" xfId="0" applyNumberFormat="1" applyFont="1" applyFill="1" applyBorder="1" applyAlignment="1">
      <alignment horizontal="center"/>
    </xf>
    <xf numFmtId="0" fontId="63" fillId="0" borderId="49" xfId="0" applyFont="1" applyBorder="1" applyAlignment="1">
      <alignment horizontal="center"/>
    </xf>
    <xf numFmtId="9" fontId="0" fillId="62" borderId="49" xfId="0" applyNumberFormat="1" applyFont="1" applyFill="1" applyBorder="1" applyAlignment="1">
      <alignment horizontal="center" vertical="center"/>
    </xf>
    <xf numFmtId="0" fontId="28" fillId="0" borderId="49" xfId="0" applyFont="1" applyBorder="1" applyAlignment="1">
      <alignment horizontal="center"/>
    </xf>
    <xf numFmtId="0" fontId="63" fillId="58" borderId="49" xfId="0" applyFont="1" applyFill="1" applyBorder="1" applyAlignment="1">
      <alignment horizontal="center"/>
    </xf>
    <xf numFmtId="0" fontId="63" fillId="58" borderId="49" xfId="0" applyFont="1" applyFill="1" applyBorder="1" applyAlignment="1">
      <alignment horizontal="center" vertical="center"/>
    </xf>
    <xf numFmtId="0" fontId="28" fillId="58" borderId="49" xfId="0" applyFont="1" applyFill="1" applyBorder="1" applyAlignment="1">
      <alignment horizontal="center"/>
    </xf>
    <xf numFmtId="0" fontId="0" fillId="58" borderId="49" xfId="0" applyFont="1" applyFill="1" applyBorder="1" applyAlignment="1">
      <alignment horizontal="center" vertical="center"/>
    </xf>
    <xf numFmtId="0" fontId="30" fillId="0" borderId="0" xfId="0" applyFont="1" applyFill="1" applyBorder="1" applyAlignment="1">
      <alignment horizontal="center" vertical="center"/>
    </xf>
    <xf numFmtId="0" fontId="0" fillId="58" borderId="0" xfId="0" applyFont="1" applyFill="1" applyBorder="1" applyAlignment="1">
      <alignment horizontal="left" vertical="center"/>
    </xf>
    <xf numFmtId="0" fontId="0" fillId="58" borderId="0" xfId="0" applyFont="1" applyFill="1" applyAlignment="1">
      <alignment horizontal="left"/>
    </xf>
    <xf numFmtId="0" fontId="0" fillId="62" borderId="49" xfId="0" applyFont="1" applyFill="1" applyBorder="1" applyAlignment="1">
      <alignment horizontal="center" vertical="center" wrapText="1"/>
    </xf>
    <xf numFmtId="0" fontId="36" fillId="62" borderId="49" xfId="0" applyFont="1" applyFill="1" applyBorder="1" applyAlignment="1">
      <alignment horizontal="center" vertical="center"/>
    </xf>
    <xf numFmtId="0" fontId="36" fillId="62" borderId="49" xfId="0" applyFont="1" applyFill="1" applyBorder="1" applyAlignment="1">
      <alignment horizontal="center"/>
    </xf>
    <xf numFmtId="0" fontId="36" fillId="64" borderId="49" xfId="0" applyFont="1" applyFill="1" applyBorder="1" applyAlignment="1">
      <alignment horizontal="center"/>
    </xf>
    <xf numFmtId="0" fontId="0" fillId="62" borderId="68" xfId="0" applyFont="1" applyFill="1" applyBorder="1" applyAlignment="1">
      <alignment horizontal="center" vertical="center"/>
    </xf>
    <xf numFmtId="0" fontId="0" fillId="62" borderId="68" xfId="0" applyFont="1" applyFill="1" applyBorder="1" applyAlignment="1">
      <alignment horizontal="center" vertical="center" wrapText="1"/>
    </xf>
    <xf numFmtId="0" fontId="0" fillId="64" borderId="71" xfId="0" applyFont="1" applyFill="1" applyBorder="1" applyAlignment="1">
      <alignment horizontal="center"/>
    </xf>
    <xf numFmtId="0" fontId="30" fillId="0" borderId="0" xfId="0" applyFont="1" applyFill="1" applyBorder="1" applyAlignment="1">
      <alignment horizontal="left" vertical="center"/>
    </xf>
    <xf numFmtId="0" fontId="0" fillId="0" borderId="0" xfId="0" applyFont="1" applyFill="1" applyAlignment="1">
      <alignment horizontal="center" vertical="center" wrapText="1"/>
    </xf>
    <xf numFmtId="0" fontId="0" fillId="64" borderId="49" xfId="104" applyFont="1" applyFill="1" applyBorder="1" applyAlignment="1">
      <alignment horizontal="center" vertical="center"/>
    </xf>
    <xf numFmtId="0" fontId="0" fillId="64" borderId="49" xfId="105" applyFont="1" applyFill="1" applyBorder="1" applyAlignment="1">
      <alignment horizontal="center" vertical="center"/>
    </xf>
    <xf numFmtId="0" fontId="31" fillId="28" borderId="24" xfId="0" applyFont="1" applyFill="1" applyBorder="1" applyAlignment="1">
      <alignment horizontal="center" vertical="center"/>
    </xf>
    <xf numFmtId="0" fontId="0" fillId="28" borderId="61" xfId="0" applyFont="1" applyFill="1" applyBorder="1" applyAlignment="1">
      <alignment horizontal="center" vertical="center"/>
    </xf>
    <xf numFmtId="49" fontId="28" fillId="62" borderId="49" xfId="0" applyNumberFormat="1" applyFont="1" applyFill="1" applyBorder="1" applyAlignment="1">
      <alignment horizontal="center" vertical="center" wrapText="1"/>
    </xf>
    <xf numFmtId="49" fontId="28" fillId="62" borderId="69"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xf>
    <xf numFmtId="49" fontId="28" fillId="0" borderId="95" xfId="0" applyNumberFormat="1" applyFont="1" applyFill="1" applyBorder="1" applyAlignment="1">
      <alignment horizontal="center" vertical="center"/>
    </xf>
    <xf numFmtId="49" fontId="28" fillId="0" borderId="94" xfId="0" applyNumberFormat="1" applyFont="1" applyFill="1" applyBorder="1" applyAlignment="1">
      <alignment horizontal="center" vertical="center"/>
    </xf>
    <xf numFmtId="49" fontId="28" fillId="0" borderId="96" xfId="0" applyNumberFormat="1" applyFont="1" applyFill="1" applyBorder="1" applyAlignment="1">
      <alignment horizontal="center" vertical="center"/>
    </xf>
    <xf numFmtId="49" fontId="28" fillId="0" borderId="96" xfId="0" applyNumberFormat="1" applyFont="1" applyFill="1" applyBorder="1" applyAlignment="1">
      <alignment horizontal="center" vertical="center" wrapText="1"/>
    </xf>
    <xf numFmtId="0" fontId="28" fillId="0" borderId="96" xfId="0" applyFont="1" applyFill="1" applyBorder="1" applyAlignment="1">
      <alignment horizontal="center" vertical="center"/>
    </xf>
    <xf numFmtId="49" fontId="28" fillId="0" borderId="97" xfId="0" applyNumberFormat="1" applyFont="1" applyFill="1" applyBorder="1" applyAlignment="1">
      <alignment horizontal="center" vertical="center" wrapText="1"/>
    </xf>
    <xf numFmtId="49" fontId="0" fillId="0" borderId="68" xfId="0" applyNumberFormat="1" applyFont="1" applyFill="1" applyBorder="1" applyAlignment="1">
      <alignment horizontal="center" vertical="center" wrapText="1"/>
    </xf>
    <xf numFmtId="49" fontId="0" fillId="0" borderId="49" xfId="0" applyNumberFormat="1" applyFill="1" applyBorder="1" applyAlignment="1">
      <alignment horizontal="center" vertical="center" wrapText="1"/>
    </xf>
    <xf numFmtId="0" fontId="0" fillId="0" borderId="49" xfId="0" applyFill="1" applyBorder="1" applyAlignment="1">
      <alignment horizontal="center" vertical="center" wrapText="1"/>
    </xf>
    <xf numFmtId="1" fontId="0" fillId="0" borderId="49" xfId="0" applyNumberFormat="1" applyFill="1" applyBorder="1" applyAlignment="1">
      <alignment horizontal="center" vertical="center" wrapText="1"/>
    </xf>
    <xf numFmtId="1" fontId="0" fillId="0" borderId="49" xfId="0" applyNumberFormat="1" applyFont="1" applyFill="1" applyBorder="1" applyAlignment="1">
      <alignment horizontal="center" vertical="center" wrapText="1"/>
    </xf>
    <xf numFmtId="49" fontId="0" fillId="0" borderId="70" xfId="0" applyNumberFormat="1" applyFill="1" applyBorder="1" applyAlignment="1">
      <alignment horizontal="center" vertical="center" wrapText="1"/>
    </xf>
    <xf numFmtId="49" fontId="0" fillId="0" borderId="71" xfId="0" applyNumberFormat="1" applyFill="1" applyBorder="1" applyAlignment="1">
      <alignment horizontal="center" vertical="center" wrapText="1"/>
    </xf>
    <xf numFmtId="0" fontId="0" fillId="0" borderId="71" xfId="0" applyFill="1" applyBorder="1" applyAlignment="1">
      <alignment horizontal="center" vertical="center" wrapText="1"/>
    </xf>
    <xf numFmtId="1" fontId="0" fillId="0" borderId="71" xfId="0" applyNumberFormat="1" applyFont="1" applyFill="1" applyBorder="1" applyAlignment="1">
      <alignment horizontal="center" vertical="center" wrapText="1"/>
    </xf>
    <xf numFmtId="0" fontId="0" fillId="0" borderId="0" xfId="0" applyFont="1" applyFill="1" applyBorder="1" applyAlignment="1">
      <alignment horizontal="center"/>
    </xf>
    <xf numFmtId="0" fontId="28" fillId="0" borderId="24" xfId="0" applyFont="1" applyFill="1" applyBorder="1" applyAlignment="1">
      <alignment horizontal="center"/>
    </xf>
    <xf numFmtId="49" fontId="31" fillId="0" borderId="24" xfId="0" applyNumberFormat="1" applyFont="1" applyFill="1" applyBorder="1" applyAlignment="1">
      <alignment horizontal="center" vertical="center"/>
    </xf>
    <xf numFmtId="0" fontId="0" fillId="0" borderId="91" xfId="0" applyFont="1" applyFill="1" applyBorder="1" applyAlignment="1">
      <alignment horizontal="center"/>
    </xf>
    <xf numFmtId="49" fontId="0" fillId="0" borderId="92" xfId="0" applyNumberFormat="1" applyFont="1" applyFill="1" applyBorder="1" applyAlignment="1">
      <alignment vertical="center"/>
    </xf>
    <xf numFmtId="49" fontId="0" fillId="0" borderId="93" xfId="0" applyNumberFormat="1" applyFont="1" applyFill="1" applyBorder="1" applyAlignment="1">
      <alignment vertical="center"/>
    </xf>
    <xf numFmtId="49" fontId="28" fillId="0" borderId="98" xfId="0" applyNumberFormat="1" applyFont="1" applyFill="1" applyBorder="1" applyAlignment="1">
      <alignment horizontal="center" vertical="center" wrapText="1"/>
    </xf>
    <xf numFmtId="49" fontId="0" fillId="0" borderId="65" xfId="0" applyNumberFormat="1" applyFont="1" applyFill="1" applyBorder="1" applyAlignment="1">
      <alignment horizontal="center" vertical="center" wrapText="1"/>
    </xf>
    <xf numFmtId="49" fontId="0" fillId="0" borderId="66" xfId="0" applyNumberFormat="1" applyFont="1" applyFill="1" applyBorder="1" applyAlignment="1">
      <alignment horizontal="center" vertical="center" wrapText="1"/>
    </xf>
    <xf numFmtId="49" fontId="0" fillId="0" borderId="66" xfId="0" applyNumberFormat="1" applyFill="1" applyBorder="1" applyAlignment="1">
      <alignment horizontal="center" vertical="center" wrapText="1"/>
    </xf>
    <xf numFmtId="0" fontId="0" fillId="0" borderId="66" xfId="0" applyFont="1" applyFill="1" applyBorder="1" applyAlignment="1">
      <alignment horizontal="center" vertical="center" wrapText="1"/>
    </xf>
    <xf numFmtId="1" fontId="0" fillId="0" borderId="66" xfId="0" applyNumberFormat="1" applyFont="1" applyFill="1" applyBorder="1" applyAlignment="1">
      <alignment horizontal="center" vertical="center" wrapText="1"/>
    </xf>
    <xf numFmtId="49" fontId="0" fillId="0" borderId="99" xfId="0" applyNumberFormat="1" applyFont="1" applyFill="1" applyBorder="1" applyAlignment="1">
      <alignment horizontal="center" vertical="center" wrapText="1"/>
    </xf>
    <xf numFmtId="49" fontId="0" fillId="0" borderId="100" xfId="0" applyNumberFormat="1" applyFont="1" applyFill="1" applyBorder="1" applyAlignment="1">
      <alignment horizontal="center" vertical="center" wrapText="1"/>
    </xf>
    <xf numFmtId="9" fontId="0" fillId="0" borderId="100" xfId="0" applyNumberFormat="1" applyFont="1" applyFill="1" applyBorder="1" applyAlignment="1">
      <alignment horizontal="center" vertical="center" wrapText="1"/>
    </xf>
    <xf numFmtId="9" fontId="0" fillId="0" borderId="101" xfId="0" applyNumberFormat="1" applyFont="1" applyFill="1" applyBorder="1" applyAlignment="1">
      <alignment horizontal="center" vertical="center" wrapText="1"/>
    </xf>
    <xf numFmtId="49" fontId="0" fillId="0" borderId="49" xfId="0" applyNumberFormat="1" applyFont="1" applyFill="1" applyBorder="1" applyAlignment="1">
      <alignment horizontal="center" vertical="center" wrapText="1"/>
    </xf>
    <xf numFmtId="0" fontId="0" fillId="0" borderId="49" xfId="0" applyFont="1" applyFill="1" applyBorder="1" applyAlignment="1">
      <alignment horizontal="center" vertical="center" wrapText="1"/>
    </xf>
    <xf numFmtId="9" fontId="0" fillId="0" borderId="7" xfId="0" applyNumberFormat="1" applyFont="1" applyFill="1" applyBorder="1" applyAlignment="1">
      <alignment horizontal="center" vertical="center" wrapText="1"/>
    </xf>
    <xf numFmtId="9" fontId="0" fillId="0" borderId="102" xfId="0" applyNumberFormat="1" applyFont="1" applyFill="1" applyBorder="1" applyAlignment="1">
      <alignment horizontal="center" vertical="center" wrapText="1"/>
    </xf>
    <xf numFmtId="49" fontId="0" fillId="0" borderId="61" xfId="0" applyNumberFormat="1" applyFont="1" applyFill="1" applyBorder="1" applyAlignment="1">
      <alignment horizontal="center" vertical="center" wrapText="1"/>
    </xf>
    <xf numFmtId="9" fontId="0" fillId="0" borderId="32" xfId="0" applyNumberFormat="1" applyFont="1" applyFill="1" applyBorder="1" applyAlignment="1">
      <alignment horizontal="center" vertical="center" wrapText="1"/>
    </xf>
    <xf numFmtId="49" fontId="0" fillId="0" borderId="90" xfId="0" applyNumberFormat="1" applyFont="1" applyFill="1" applyBorder="1" applyAlignment="1">
      <alignment horizontal="center" vertical="center" wrapText="1"/>
    </xf>
    <xf numFmtId="49" fontId="0" fillId="0" borderId="54" xfId="0" applyNumberFormat="1" applyFont="1" applyFill="1" applyBorder="1" applyAlignment="1">
      <alignment horizontal="center" vertical="center" wrapText="1"/>
    </xf>
    <xf numFmtId="1" fontId="0" fillId="0" borderId="54" xfId="0" applyNumberFormat="1" applyFont="1" applyFill="1" applyBorder="1" applyAlignment="1">
      <alignment horizontal="center" vertical="center" wrapText="1"/>
    </xf>
    <xf numFmtId="49" fontId="0" fillId="0" borderId="45" xfId="0" applyNumberFormat="1" applyFont="1" applyFill="1" applyBorder="1" applyAlignment="1">
      <alignment horizontal="center" vertical="center" wrapText="1"/>
    </xf>
    <xf numFmtId="9" fontId="0" fillId="0" borderId="49" xfId="0" applyNumberFormat="1" applyFont="1" applyFill="1" applyBorder="1" applyAlignment="1">
      <alignment horizontal="center" vertical="center" wrapText="1"/>
    </xf>
    <xf numFmtId="9" fontId="0" fillId="0" borderId="106" xfId="0" applyNumberFormat="1" applyFont="1" applyFill="1" applyBorder="1" applyAlignment="1">
      <alignment horizontal="center" vertical="center" wrapText="1"/>
    </xf>
    <xf numFmtId="49" fontId="0" fillId="0" borderId="38" xfId="0" applyNumberFormat="1" applyFont="1" applyFill="1" applyBorder="1" applyAlignment="1">
      <alignment horizontal="center" vertical="center"/>
    </xf>
    <xf numFmtId="9" fontId="0" fillId="0" borderId="30" xfId="0" applyNumberFormat="1" applyFont="1" applyFill="1" applyBorder="1" applyAlignment="1">
      <alignment horizontal="center" vertical="center" wrapText="1"/>
    </xf>
    <xf numFmtId="49" fontId="0" fillId="0" borderId="103" xfId="0" applyNumberFormat="1" applyFont="1" applyFill="1" applyBorder="1" applyAlignment="1">
      <alignment horizontal="center" vertical="center" wrapText="1"/>
    </xf>
    <xf numFmtId="49" fontId="0" fillId="0" borderId="104" xfId="0" applyNumberFormat="1" applyFont="1" applyFill="1" applyBorder="1" applyAlignment="1">
      <alignment horizontal="center" vertical="center" wrapText="1"/>
    </xf>
    <xf numFmtId="9" fontId="0" fillId="0" borderId="104" xfId="0" applyNumberFormat="1" applyFont="1" applyFill="1" applyBorder="1" applyAlignment="1">
      <alignment horizontal="center" vertical="center" wrapText="1"/>
    </xf>
    <xf numFmtId="9" fontId="0" fillId="0" borderId="105" xfId="0" applyNumberFormat="1" applyFont="1" applyFill="1" applyBorder="1" applyAlignment="1">
      <alignment horizontal="center" vertical="center" wrapText="1"/>
    </xf>
    <xf numFmtId="0" fontId="0" fillId="64" borderId="49" xfId="0" applyFont="1" applyFill="1" applyBorder="1" applyAlignment="1">
      <alignment horizontal="center"/>
    </xf>
    <xf numFmtId="0" fontId="0" fillId="64" borderId="69" xfId="0" applyFont="1" applyFill="1" applyBorder="1" applyAlignment="1">
      <alignment horizontal="center"/>
    </xf>
    <xf numFmtId="0" fontId="0" fillId="0" borderId="0" xfId="0" applyFont="1"/>
    <xf numFmtId="49" fontId="0" fillId="58" borderId="49" xfId="0" applyNumberFormat="1" applyFont="1" applyFill="1" applyBorder="1" applyAlignment="1">
      <alignment horizontal="center" vertical="center"/>
    </xf>
    <xf numFmtId="0" fontId="0" fillId="58" borderId="73" xfId="0" applyFont="1" applyFill="1" applyBorder="1"/>
    <xf numFmtId="0" fontId="0" fillId="58" borderId="73" xfId="0" applyFont="1" applyFill="1" applyBorder="1" applyAlignment="1">
      <alignment horizontal="center"/>
    </xf>
    <xf numFmtId="0" fontId="0" fillId="58" borderId="0" xfId="0" applyFont="1" applyFill="1" applyAlignment="1">
      <alignment horizontal="right"/>
    </xf>
    <xf numFmtId="49" fontId="27" fillId="28" borderId="7"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0" fontId="0" fillId="58" borderId="49" xfId="105" applyFont="1" applyFill="1" applyBorder="1" applyAlignment="1">
      <alignment horizontal="center" vertical="center"/>
    </xf>
    <xf numFmtId="0" fontId="0" fillId="58" borderId="49" xfId="104" applyFont="1" applyFill="1" applyBorder="1" applyAlignment="1">
      <alignment horizontal="center" vertical="center"/>
    </xf>
    <xf numFmtId="0" fontId="0" fillId="58" borderId="49" xfId="106" applyFont="1" applyFill="1" applyBorder="1" applyAlignment="1">
      <alignment horizontal="center" vertical="center"/>
    </xf>
    <xf numFmtId="0" fontId="31" fillId="0" borderId="24" xfId="0" applyFont="1" applyFill="1" applyBorder="1" applyAlignment="1">
      <alignment horizontal="center" vertical="center"/>
    </xf>
    <xf numFmtId="49" fontId="28" fillId="62" borderId="49" xfId="0" applyNumberFormat="1" applyFont="1" applyFill="1" applyBorder="1" applyAlignment="1">
      <alignment horizontal="center" vertical="center"/>
    </xf>
    <xf numFmtId="165" fontId="30" fillId="0" borderId="0" xfId="0" applyNumberFormat="1" applyFont="1" applyFill="1" applyBorder="1" applyAlignment="1">
      <alignment vertical="center"/>
    </xf>
    <xf numFmtId="165" fontId="28" fillId="58" borderId="49" xfId="0" applyNumberFormat="1" applyFont="1" applyFill="1" applyBorder="1" applyAlignment="1">
      <alignment horizontal="center" vertical="center" wrapText="1"/>
    </xf>
    <xf numFmtId="0" fontId="0" fillId="0" borderId="0" xfId="0" applyFont="1"/>
    <xf numFmtId="0" fontId="55" fillId="58" borderId="49" xfId="0" applyFont="1" applyFill="1" applyBorder="1" applyAlignment="1">
      <alignment horizontal="center" vertical="center"/>
    </xf>
    <xf numFmtId="0" fontId="55" fillId="64" borderId="49" xfId="0" applyFont="1" applyFill="1" applyBorder="1" applyAlignment="1">
      <alignment horizontal="center"/>
    </xf>
    <xf numFmtId="0" fontId="36" fillId="58" borderId="49" xfId="0" applyFont="1" applyFill="1" applyBorder="1" applyAlignment="1">
      <alignment horizontal="center" vertical="center"/>
    </xf>
    <xf numFmtId="0" fontId="0" fillId="64" borderId="49" xfId="0" applyFont="1" applyFill="1" applyBorder="1" applyAlignment="1">
      <alignment horizontal="center" vertical="center"/>
    </xf>
    <xf numFmtId="0" fontId="0" fillId="58" borderId="49" xfId="0" applyFont="1" applyFill="1" applyBorder="1" applyAlignment="1">
      <alignment horizontal="center" vertical="center"/>
    </xf>
    <xf numFmtId="0" fontId="28" fillId="58" borderId="49" xfId="0" applyFont="1" applyFill="1" applyBorder="1" applyAlignment="1">
      <alignment horizontal="center" vertical="center" wrapText="1"/>
    </xf>
    <xf numFmtId="0" fontId="0" fillId="58" borderId="49" xfId="0" applyFont="1" applyFill="1" applyBorder="1"/>
    <xf numFmtId="0" fontId="0" fillId="64" borderId="49" xfId="0" applyFont="1" applyFill="1" applyBorder="1" applyAlignment="1">
      <alignment horizontal="center"/>
    </xf>
    <xf numFmtId="0" fontId="0" fillId="58" borderId="49" xfId="0" applyFont="1" applyFill="1" applyBorder="1" applyAlignment="1">
      <alignment horizontal="center"/>
    </xf>
    <xf numFmtId="49" fontId="36" fillId="58" borderId="49" xfId="0" applyNumberFormat="1" applyFont="1" applyFill="1" applyBorder="1" applyAlignment="1">
      <alignment horizontal="center" vertical="center"/>
    </xf>
    <xf numFmtId="165" fontId="0" fillId="58" borderId="49" xfId="0" applyNumberFormat="1" applyFont="1" applyFill="1" applyBorder="1" applyAlignment="1">
      <alignment horizontal="center" vertical="center"/>
    </xf>
    <xf numFmtId="49" fontId="36" fillId="58" borderId="49" xfId="0" applyNumberFormat="1" applyFont="1" applyFill="1" applyBorder="1" applyAlignment="1">
      <alignment horizontal="center" vertical="center" wrapText="1"/>
    </xf>
    <xf numFmtId="49" fontId="0" fillId="58" borderId="49" xfId="0" applyNumberFormat="1" applyFont="1" applyFill="1" applyBorder="1" applyAlignment="1">
      <alignment horizontal="center" vertical="center"/>
    </xf>
    <xf numFmtId="0" fontId="0" fillId="0" borderId="0" xfId="0" applyFont="1"/>
    <xf numFmtId="165" fontId="0" fillId="0" borderId="0" xfId="0" applyNumberFormat="1" applyFont="1"/>
    <xf numFmtId="0" fontId="55" fillId="58" borderId="68" xfId="0" applyFont="1" applyFill="1" applyBorder="1" applyAlignment="1">
      <alignment horizontal="center" vertical="center"/>
    </xf>
    <xf numFmtId="0" fontId="55" fillId="0" borderId="49" xfId="0" applyFont="1" applyFill="1" applyBorder="1" applyAlignment="1">
      <alignment horizontal="center" vertical="center"/>
    </xf>
    <xf numFmtId="0" fontId="55" fillId="58" borderId="49" xfId="0" applyFont="1" applyFill="1" applyBorder="1" applyAlignment="1">
      <alignment horizontal="center"/>
    </xf>
    <xf numFmtId="49" fontId="55" fillId="58" borderId="49" xfId="0" applyNumberFormat="1" applyFont="1" applyFill="1" applyBorder="1" applyAlignment="1">
      <alignment horizontal="center" vertical="center"/>
    </xf>
    <xf numFmtId="0" fontId="55" fillId="64" borderId="69" xfId="0" applyFont="1" applyFill="1" applyBorder="1" applyAlignment="1">
      <alignment horizontal="center"/>
    </xf>
    <xf numFmtId="0" fontId="55" fillId="0" borderId="49" xfId="0" applyFont="1" applyFill="1" applyBorder="1" applyAlignment="1">
      <alignment horizontal="left" vertical="center"/>
    </xf>
    <xf numFmtId="0" fontId="30" fillId="0" borderId="49" xfId="0" applyFont="1" applyFill="1" applyBorder="1" applyAlignment="1">
      <alignment vertical="center"/>
    </xf>
    <xf numFmtId="0" fontId="30" fillId="0" borderId="49" xfId="0" applyFont="1" applyFill="1" applyBorder="1" applyAlignment="1">
      <alignment vertical="center" wrapText="1"/>
    </xf>
    <xf numFmtId="0" fontId="30" fillId="0" borderId="49" xfId="0" applyFont="1" applyFill="1" applyBorder="1" applyAlignment="1">
      <alignment horizontal="center" vertical="center"/>
    </xf>
    <xf numFmtId="2" fontId="30" fillId="0" borderId="49" xfId="0" applyNumberFormat="1" applyFont="1" applyFill="1" applyBorder="1" applyAlignment="1">
      <alignment vertical="center" wrapText="1"/>
    </xf>
    <xf numFmtId="1" fontId="30" fillId="0" borderId="49" xfId="0" applyNumberFormat="1" applyFont="1" applyFill="1" applyBorder="1" applyAlignment="1">
      <alignment vertical="center"/>
    </xf>
    <xf numFmtId="0" fontId="28" fillId="0" borderId="49" xfId="0" applyFont="1" applyFill="1" applyBorder="1" applyAlignment="1">
      <alignment horizontal="center" vertical="center"/>
    </xf>
    <xf numFmtId="0" fontId="28" fillId="0" borderId="0" xfId="0" applyFont="1" applyFill="1" applyAlignment="1">
      <alignment horizontal="center" vertical="center"/>
    </xf>
    <xf numFmtId="0" fontId="33" fillId="0" borderId="49" xfId="0" applyFont="1" applyFill="1" applyBorder="1" applyAlignment="1">
      <alignment horizontal="center" vertical="center"/>
    </xf>
    <xf numFmtId="49" fontId="33" fillId="0" borderId="49" xfId="0" applyNumberFormat="1" applyFont="1" applyFill="1" applyBorder="1" applyAlignment="1">
      <alignment horizontal="center" vertical="center"/>
    </xf>
    <xf numFmtId="0" fontId="33" fillId="0" borderId="49" xfId="104" applyFont="1" applyFill="1" applyBorder="1" applyAlignment="1">
      <alignment horizontal="center" vertical="center"/>
    </xf>
    <xf numFmtId="0" fontId="33" fillId="0" borderId="49" xfId="104" applyFont="1" applyFill="1" applyBorder="1" applyAlignment="1">
      <alignment horizontal="center" vertical="center" wrapText="1"/>
    </xf>
    <xf numFmtId="0" fontId="33" fillId="0" borderId="49" xfId="0" applyFont="1" applyFill="1" applyBorder="1" applyAlignment="1">
      <alignment horizontal="center" vertical="center" wrapText="1"/>
    </xf>
    <xf numFmtId="9" fontId="63" fillId="0" borderId="0" xfId="0" applyNumberFormat="1" applyFont="1" applyFill="1" applyBorder="1" applyAlignment="1">
      <alignment horizontal="center" vertical="center"/>
    </xf>
    <xf numFmtId="0" fontId="63" fillId="0" borderId="0" xfId="0" applyFont="1" applyFill="1"/>
    <xf numFmtId="0" fontId="63" fillId="0" borderId="0" xfId="0" applyFont="1" applyFill="1" applyBorder="1" applyAlignment="1">
      <alignment horizontal="center" vertical="center"/>
    </xf>
    <xf numFmtId="9" fontId="0" fillId="0" borderId="0"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0" borderId="49" xfId="0" applyNumberFormat="1" applyFont="1" applyFill="1" applyBorder="1" applyAlignment="1">
      <alignment horizontal="center" vertical="center"/>
    </xf>
    <xf numFmtId="0" fontId="33" fillId="0" borderId="49" xfId="106" applyFont="1" applyFill="1" applyBorder="1" applyAlignment="1">
      <alignment horizontal="center" vertical="center"/>
    </xf>
    <xf numFmtId="0" fontId="33" fillId="0" borderId="49" xfId="105" applyFont="1" applyFill="1" applyBorder="1" applyAlignment="1">
      <alignment horizontal="center" vertical="center" wrapText="1"/>
    </xf>
    <xf numFmtId="49" fontId="33" fillId="0" borderId="49" xfId="0" applyNumberFormat="1" applyFont="1" applyFill="1" applyBorder="1" applyAlignment="1" applyProtection="1">
      <alignment horizontal="center" vertical="center"/>
      <protection locked="0"/>
    </xf>
    <xf numFmtId="0" fontId="33" fillId="0" borderId="49" xfId="105" applyFont="1" applyFill="1" applyBorder="1" applyAlignment="1">
      <alignment horizontal="center" vertical="center"/>
    </xf>
    <xf numFmtId="0" fontId="63" fillId="0" borderId="0" xfId="0" applyFont="1" applyFill="1" applyBorder="1"/>
    <xf numFmtId="49" fontId="33" fillId="0" borderId="49"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pplyProtection="1">
      <alignment horizontal="center" vertical="center"/>
      <protection locked="0"/>
    </xf>
    <xf numFmtId="10" fontId="0" fillId="0" borderId="0" xfId="0" applyNumberFormat="1" applyFont="1" applyFill="1" applyBorder="1" applyAlignment="1" applyProtection="1">
      <alignment horizontal="center" vertical="center" wrapText="1"/>
      <protection locked="0"/>
    </xf>
    <xf numFmtId="0" fontId="0" fillId="0" borderId="0" xfId="0" applyFont="1" applyFill="1" applyBorder="1" applyAlignment="1">
      <alignment wrapText="1"/>
    </xf>
    <xf numFmtId="0" fontId="0" fillId="0" borderId="0" xfId="0" applyFont="1" applyFill="1" applyAlignment="1">
      <alignment wrapText="1"/>
    </xf>
    <xf numFmtId="2" fontId="0" fillId="0" borderId="0" xfId="0" applyNumberFormat="1" applyFont="1" applyFill="1" applyBorder="1" applyAlignment="1">
      <alignment wrapText="1"/>
    </xf>
    <xf numFmtId="2" fontId="0" fillId="0" borderId="0" xfId="0" applyNumberFormat="1" applyFont="1" applyFill="1" applyAlignment="1">
      <alignment wrapText="1"/>
    </xf>
    <xf numFmtId="0" fontId="0" fillId="64" borderId="49" xfId="0" applyFont="1" applyFill="1" applyBorder="1" applyAlignment="1">
      <alignment horizontal="center"/>
    </xf>
    <xf numFmtId="0" fontId="0" fillId="58" borderId="49" xfId="0" applyFont="1" applyFill="1" applyBorder="1" applyAlignment="1">
      <alignment horizontal="center" vertical="center"/>
    </xf>
    <xf numFmtId="0" fontId="0" fillId="58" borderId="49" xfId="0" applyFont="1" applyFill="1" applyBorder="1" applyAlignment="1">
      <alignment horizontal="center"/>
    </xf>
    <xf numFmtId="0" fontId="0" fillId="0" borderId="0" xfId="0" applyFont="1"/>
    <xf numFmtId="49" fontId="0" fillId="58" borderId="49" xfId="0" applyNumberFormat="1" applyFont="1" applyFill="1" applyBorder="1" applyAlignment="1">
      <alignment horizontal="center" vertical="center"/>
    </xf>
    <xf numFmtId="0" fontId="32" fillId="0" borderId="7" xfId="0" applyFont="1" applyFill="1" applyBorder="1" applyAlignment="1">
      <alignment horizontal="center" vertical="center"/>
    </xf>
    <xf numFmtId="0" fontId="0" fillId="0" borderId="0" xfId="0" applyFont="1"/>
    <xf numFmtId="165" fontId="0" fillId="0" borderId="0" xfId="0" applyNumberFormat="1" applyFont="1"/>
    <xf numFmtId="0" fontId="28" fillId="0" borderId="49"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7" xfId="0" applyFont="1" applyFill="1" applyBorder="1" applyAlignment="1">
      <alignment horizontal="center" vertical="top" wrapText="1"/>
    </xf>
    <xf numFmtId="0" fontId="0" fillId="0" borderId="54" xfId="0" applyFont="1" applyFill="1" applyBorder="1" applyAlignment="1">
      <alignment horizontal="center" vertical="center" wrapText="1"/>
    </xf>
    <xf numFmtId="0" fontId="0" fillId="58" borderId="49" xfId="0" applyFont="1" applyFill="1" applyBorder="1" applyAlignment="1">
      <alignment horizontal="center" vertical="center"/>
    </xf>
    <xf numFmtId="0" fontId="0" fillId="64" borderId="49" xfId="0" applyFont="1" applyFill="1" applyBorder="1" applyAlignment="1">
      <alignment horizontal="center"/>
    </xf>
    <xf numFmtId="0" fontId="0" fillId="58" borderId="49" xfId="0" applyFont="1" applyFill="1" applyBorder="1" applyAlignment="1">
      <alignment horizontal="center"/>
    </xf>
    <xf numFmtId="49" fontId="0" fillId="58" borderId="49" xfId="0" applyNumberFormat="1" applyFont="1" applyFill="1" applyBorder="1" applyAlignment="1">
      <alignment horizontal="center" vertical="center"/>
    </xf>
    <xf numFmtId="0" fontId="0" fillId="0" borderId="0" xfId="0" applyFont="1" applyFill="1" applyBorder="1" applyAlignment="1">
      <alignment horizontal="center" vertical="center"/>
    </xf>
    <xf numFmtId="49" fontId="33" fillId="64" borderId="58" xfId="0" applyNumberFormat="1" applyFont="1" applyFill="1" applyBorder="1" applyAlignment="1">
      <alignment horizontal="center" vertical="center" wrapText="1"/>
    </xf>
    <xf numFmtId="49" fontId="33" fillId="64" borderId="59" xfId="0" applyNumberFormat="1" applyFont="1" applyFill="1" applyBorder="1" applyAlignment="1">
      <alignment horizontal="center" vertical="center" wrapText="1"/>
    </xf>
    <xf numFmtId="49" fontId="30" fillId="0" borderId="0" xfId="114" applyNumberFormat="1" applyFont="1" applyFill="1" applyBorder="1" applyAlignment="1">
      <alignment vertical="center"/>
    </xf>
    <xf numFmtId="0" fontId="31" fillId="0" borderId="13" xfId="114" applyFont="1" applyFill="1" applyBorder="1" applyAlignment="1">
      <alignment horizontal="left" vertical="center"/>
    </xf>
    <xf numFmtId="49" fontId="28" fillId="0" borderId="13" xfId="114" applyNumberFormat="1" applyFont="1" applyFill="1" applyBorder="1" applyAlignment="1">
      <alignment horizontal="center" vertical="center"/>
    </xf>
    <xf numFmtId="49" fontId="30" fillId="0" borderId="16" xfId="114" applyNumberFormat="1" applyFont="1" applyFill="1" applyBorder="1" applyAlignment="1">
      <alignment vertical="center"/>
    </xf>
    <xf numFmtId="0" fontId="28" fillId="8" borderId="13" xfId="114" applyNumberFormat="1" applyFont="1" applyFill="1" applyBorder="1" applyAlignment="1">
      <alignment horizontal="center" vertical="center"/>
    </xf>
    <xf numFmtId="49" fontId="28" fillId="0" borderId="8" xfId="114" applyNumberFormat="1" applyFont="1" applyFill="1" applyBorder="1" applyAlignment="1">
      <alignment horizontal="center" vertical="center"/>
    </xf>
    <xf numFmtId="49" fontId="28" fillId="0" borderId="8" xfId="114" applyNumberFormat="1" applyFont="1" applyFill="1" applyBorder="1" applyAlignment="1">
      <alignment vertical="center"/>
    </xf>
    <xf numFmtId="49" fontId="28" fillId="0" borderId="51" xfId="114" applyNumberFormat="1" applyFont="1" applyFill="1" applyBorder="1" applyAlignment="1">
      <alignment vertical="center"/>
    </xf>
    <xf numFmtId="49" fontId="28" fillId="0" borderId="8" xfId="114" applyNumberFormat="1" applyFont="1" applyFill="1" applyBorder="1" applyAlignment="1">
      <alignment horizontal="center" vertical="center" wrapText="1"/>
    </xf>
    <xf numFmtId="49" fontId="32" fillId="0" borderId="45" xfId="114" applyNumberFormat="1" applyFont="1" applyFill="1" applyBorder="1" applyAlignment="1">
      <alignment vertical="center" wrapText="1"/>
    </xf>
    <xf numFmtId="49" fontId="32" fillId="0" borderId="53" xfId="114" applyNumberFormat="1" applyFont="1" applyFill="1" applyBorder="1" applyAlignment="1">
      <alignment vertical="center"/>
    </xf>
    <xf numFmtId="49" fontId="32" fillId="0" borderId="14" xfId="114" applyNumberFormat="1" applyFont="1" applyFill="1" applyBorder="1" applyAlignment="1">
      <alignment vertical="center"/>
    </xf>
    <xf numFmtId="0" fontId="32" fillId="0" borderId="7" xfId="114" applyNumberFormat="1" applyFont="1" applyFill="1" applyBorder="1" applyAlignment="1">
      <alignment horizontal="center" vertical="center"/>
    </xf>
    <xf numFmtId="0" fontId="43" fillId="0" borderId="7" xfId="114" applyNumberFormat="1" applyFont="1" applyFill="1" applyBorder="1" applyAlignment="1">
      <alignment horizontal="center" vertical="center"/>
    </xf>
    <xf numFmtId="0" fontId="43" fillId="0" borderId="37" xfId="114" applyNumberFormat="1" applyFont="1" applyFill="1" applyBorder="1" applyAlignment="1">
      <alignment horizontal="center" vertical="center"/>
    </xf>
    <xf numFmtId="9" fontId="32" fillId="0" borderId="7" xfId="114" applyNumberFormat="1" applyFont="1" applyFill="1" applyBorder="1" applyAlignment="1">
      <alignment horizontal="center" vertical="center" wrapText="1"/>
    </xf>
    <xf numFmtId="49" fontId="32" fillId="0" borderId="37" xfId="114" applyNumberFormat="1" applyFont="1" applyFill="1" applyBorder="1" applyAlignment="1">
      <alignment horizontal="center" vertical="center" wrapText="1"/>
    </xf>
    <xf numFmtId="49" fontId="32" fillId="0" borderId="49" xfId="114" applyNumberFormat="1" applyFont="1" applyFill="1" applyBorder="1" applyAlignment="1">
      <alignment vertical="center"/>
    </xf>
    <xf numFmtId="1" fontId="43" fillId="0" borderId="37" xfId="114" applyNumberFormat="1" applyFont="1" applyFill="1" applyBorder="1" applyAlignment="1">
      <alignment horizontal="center" vertical="center"/>
    </xf>
    <xf numFmtId="0" fontId="4" fillId="26" borderId="7" xfId="114" applyNumberFormat="1" applyFont="1" applyFill="1" applyBorder="1" applyAlignment="1">
      <alignment horizontal="center" vertical="center"/>
    </xf>
    <xf numFmtId="0" fontId="4" fillId="0" borderId="7" xfId="114"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9" fontId="0" fillId="0" borderId="37" xfId="0" applyNumberFormat="1" applyFont="1" applyFill="1" applyBorder="1" applyAlignment="1">
      <alignment horizontal="center" vertical="center"/>
    </xf>
    <xf numFmtId="49" fontId="33" fillId="0" borderId="0" xfId="114" applyNumberFormat="1" applyFont="1" applyFill="1" applyBorder="1" applyAlignment="1">
      <alignment horizontal="left" vertical="center"/>
    </xf>
    <xf numFmtId="49" fontId="4" fillId="0" borderId="0" xfId="114" applyNumberFormat="1" applyFont="1" applyFill="1" applyBorder="1" applyAlignment="1">
      <alignment horizontal="left" vertical="center"/>
    </xf>
    <xf numFmtId="49" fontId="32" fillId="0" borderId="0" xfId="114" applyNumberFormat="1" applyFont="1" applyFill="1" applyBorder="1" applyAlignment="1">
      <alignment vertical="center"/>
    </xf>
    <xf numFmtId="0" fontId="31" fillId="0" borderId="13" xfId="114" applyFont="1" applyFill="1" applyBorder="1" applyAlignment="1">
      <alignment horizontal="center" vertical="center"/>
    </xf>
    <xf numFmtId="0" fontId="4" fillId="0" borderId="0" xfId="0" applyFont="1" applyBorder="1"/>
    <xf numFmtId="0" fontId="4" fillId="0" borderId="0" xfId="0" applyFont="1"/>
    <xf numFmtId="0" fontId="4" fillId="27" borderId="55" xfId="0" applyFont="1" applyFill="1" applyBorder="1"/>
    <xf numFmtId="0" fontId="4" fillId="27" borderId="0" xfId="0" applyFont="1" applyFill="1" applyBorder="1"/>
    <xf numFmtId="0" fontId="4" fillId="29" borderId="49" xfId="0" applyFont="1" applyFill="1" applyBorder="1" applyAlignment="1">
      <alignment wrapText="1"/>
    </xf>
    <xf numFmtId="49" fontId="4" fillId="0" borderId="7" xfId="65" applyNumberFormat="1" applyFont="1" applyFill="1" applyBorder="1" applyAlignment="1">
      <alignment vertical="center"/>
    </xf>
    <xf numFmtId="49" fontId="4" fillId="0" borderId="7" xfId="65" applyNumberFormat="1" applyFont="1" applyFill="1" applyBorder="1" applyAlignment="1">
      <alignment horizontal="center" vertical="center" wrapText="1"/>
    </xf>
    <xf numFmtId="0" fontId="4" fillId="0" borderId="7" xfId="65" applyNumberFormat="1" applyFont="1" applyFill="1" applyBorder="1" applyAlignment="1">
      <alignment horizontal="center" vertical="center"/>
    </xf>
    <xf numFmtId="49" fontId="4" fillId="0" borderId="14" xfId="65" applyNumberFormat="1" applyFont="1" applyFill="1" applyBorder="1" applyAlignment="1">
      <alignment horizontal="center" vertical="center" wrapText="1"/>
    </xf>
    <xf numFmtId="49" fontId="4" fillId="0" borderId="45" xfId="65" applyNumberFormat="1" applyFont="1" applyFill="1" applyBorder="1" applyAlignment="1">
      <alignment horizontal="center" vertical="center" wrapText="1"/>
    </xf>
    <xf numFmtId="49" fontId="4" fillId="0" borderId="37" xfId="65" applyNumberFormat="1" applyFont="1" applyFill="1" applyBorder="1" applyAlignment="1">
      <alignment horizontal="center" vertical="center" wrapText="1"/>
    </xf>
    <xf numFmtId="9" fontId="4" fillId="64" borderId="49" xfId="0" applyNumberFormat="1" applyFont="1" applyFill="1" applyBorder="1" applyAlignment="1">
      <alignment horizontal="center" vertical="center"/>
    </xf>
    <xf numFmtId="9" fontId="4" fillId="64" borderId="58" xfId="0" applyNumberFormat="1" applyFont="1" applyFill="1" applyBorder="1" applyAlignment="1">
      <alignment horizontal="center" vertical="center"/>
    </xf>
    <xf numFmtId="165" fontId="4" fillId="64" borderId="49" xfId="115" applyNumberFormat="1" applyFont="1" applyFill="1" applyBorder="1" applyAlignment="1">
      <alignment horizontal="center" vertical="center"/>
    </xf>
    <xf numFmtId="165" fontId="4" fillId="0" borderId="0" xfId="0" applyNumberFormat="1" applyFont="1"/>
    <xf numFmtId="49" fontId="4" fillId="0" borderId="7" xfId="65" applyNumberFormat="1" applyFont="1" applyFill="1" applyBorder="1" applyAlignment="1">
      <alignment horizontal="left" vertical="center"/>
    </xf>
    <xf numFmtId="0" fontId="4" fillId="0" borderId="7" xfId="0" applyFont="1" applyBorder="1"/>
    <xf numFmtId="49" fontId="4" fillId="0" borderId="7" xfId="65" applyNumberFormat="1" applyFont="1" applyFill="1" applyBorder="1" applyAlignment="1">
      <alignment vertical="center" wrapText="1"/>
    </xf>
    <xf numFmtId="49" fontId="4" fillId="0" borderId="14" xfId="65" applyNumberFormat="1" applyFont="1" applyFill="1" applyBorder="1" applyAlignment="1">
      <alignment horizontal="left" vertical="center" wrapText="1"/>
    </xf>
    <xf numFmtId="49" fontId="4" fillId="0" borderId="45" xfId="65" applyNumberFormat="1" applyFont="1" applyFill="1" applyBorder="1" applyAlignment="1">
      <alignment horizontal="left" vertical="center" wrapText="1"/>
    </xf>
    <xf numFmtId="49" fontId="4" fillId="0" borderId="37" xfId="65" applyNumberFormat="1" applyFont="1" applyFill="1" applyBorder="1" applyAlignment="1">
      <alignment vertical="center" wrapText="1"/>
    </xf>
    <xf numFmtId="0" fontId="4" fillId="29" borderId="49" xfId="0" applyFont="1" applyFill="1" applyBorder="1"/>
    <xf numFmtId="0" fontId="4" fillId="29" borderId="58" xfId="0" applyFont="1" applyFill="1" applyBorder="1"/>
    <xf numFmtId="49" fontId="4" fillId="0" borderId="0" xfId="65" applyNumberFormat="1" applyFont="1" applyFill="1" applyBorder="1" applyAlignment="1">
      <alignment vertical="center"/>
    </xf>
    <xf numFmtId="0" fontId="28" fillId="0" borderId="0" xfId="0" applyFont="1"/>
    <xf numFmtId="0" fontId="31" fillId="0" borderId="52" xfId="114" applyFont="1" applyFill="1" applyBorder="1" applyAlignment="1">
      <alignment horizontal="left" vertical="center"/>
    </xf>
    <xf numFmtId="0" fontId="31" fillId="0" borderId="52" xfId="114" applyFont="1" applyFill="1" applyBorder="1" applyAlignment="1">
      <alignment horizontal="center" vertical="center"/>
    </xf>
    <xf numFmtId="49" fontId="28" fillId="0" borderId="44" xfId="114" applyNumberFormat="1" applyFont="1" applyFill="1" applyBorder="1" applyAlignment="1">
      <alignment vertical="center"/>
    </xf>
    <xf numFmtId="49" fontId="28" fillId="0" borderId="39" xfId="114" applyNumberFormat="1" applyFont="1" applyFill="1" applyBorder="1" applyAlignment="1">
      <alignment horizontal="center" vertical="center" wrapText="1"/>
    </xf>
    <xf numFmtId="49" fontId="28" fillId="28" borderId="8" xfId="114" applyNumberFormat="1" applyFont="1" applyFill="1" applyBorder="1" applyAlignment="1">
      <alignment horizontal="center" vertical="center" wrapText="1"/>
    </xf>
    <xf numFmtId="49" fontId="43" fillId="0" borderId="14" xfId="114" applyNumberFormat="1" applyFont="1" applyFill="1" applyBorder="1" applyAlignment="1">
      <alignment vertical="center" wrapText="1"/>
    </xf>
    <xf numFmtId="0" fontId="43" fillId="0" borderId="7" xfId="111" applyNumberFormat="1" applyFont="1" applyFill="1" applyBorder="1" applyAlignment="1">
      <alignment horizontal="center" vertical="center"/>
    </xf>
    <xf numFmtId="0" fontId="43" fillId="0" borderId="7" xfId="114" applyNumberFormat="1" applyFont="1" applyFill="1" applyBorder="1" applyAlignment="1">
      <alignment horizontal="center" vertical="center" wrapText="1"/>
    </xf>
    <xf numFmtId="49" fontId="43" fillId="0" borderId="37" xfId="114" applyNumberFormat="1" applyFont="1" applyFill="1" applyBorder="1" applyAlignment="1">
      <alignment horizontal="center" vertical="center" wrapText="1"/>
    </xf>
    <xf numFmtId="49" fontId="43" fillId="0" borderId="7" xfId="111" applyNumberFormat="1" applyFont="1" applyFill="1" applyBorder="1" applyAlignment="1">
      <alignment horizontal="center" vertical="center" wrapText="1"/>
    </xf>
    <xf numFmtId="49" fontId="0" fillId="0" borderId="45" xfId="114" applyNumberFormat="1" applyFont="1" applyFill="1" applyBorder="1" applyAlignment="1">
      <alignment vertical="center"/>
    </xf>
    <xf numFmtId="0" fontId="0" fillId="0" borderId="37" xfId="114" applyNumberFormat="1" applyFont="1" applyFill="1" applyBorder="1" applyAlignment="1">
      <alignment horizontal="center" vertical="center"/>
    </xf>
    <xf numFmtId="1" fontId="0" fillId="0" borderId="37" xfId="114" applyNumberFormat="1" applyFont="1" applyFill="1" applyBorder="1" applyAlignment="1">
      <alignment horizontal="center" vertical="center"/>
    </xf>
    <xf numFmtId="0" fontId="0" fillId="0" borderId="37" xfId="114" applyNumberFormat="1" applyFont="1" applyFill="1" applyBorder="1" applyAlignment="1">
      <alignment horizontal="center" vertical="center" wrapText="1"/>
    </xf>
    <xf numFmtId="49" fontId="0" fillId="0" borderId="37" xfId="114" applyNumberFormat="1" applyFont="1" applyFill="1" applyBorder="1" applyAlignment="1">
      <alignment vertical="center" wrapText="1"/>
    </xf>
    <xf numFmtId="49" fontId="0" fillId="0" borderId="19" xfId="114" applyNumberFormat="1" applyFont="1" applyFill="1" applyBorder="1" applyAlignment="1">
      <alignment vertical="center"/>
    </xf>
    <xf numFmtId="0" fontId="0" fillId="0" borderId="46" xfId="114" applyNumberFormat="1" applyFont="1" applyFill="1" applyBorder="1" applyAlignment="1">
      <alignment horizontal="center" vertical="center"/>
    </xf>
    <xf numFmtId="0" fontId="0" fillId="0" borderId="46" xfId="114" applyNumberFormat="1" applyFont="1" applyFill="1" applyBorder="1" applyAlignment="1">
      <alignment horizontal="center" vertical="center" wrapText="1"/>
    </xf>
    <xf numFmtId="49" fontId="0" fillId="0" borderId="46" xfId="114" applyNumberFormat="1" applyFont="1" applyFill="1" applyBorder="1" applyAlignment="1">
      <alignment vertical="center" wrapText="1"/>
    </xf>
    <xf numFmtId="49" fontId="30" fillId="0" borderId="0" xfId="111" applyNumberFormat="1" applyFont="1" applyFill="1" applyBorder="1" applyAlignment="1">
      <alignment vertical="center"/>
    </xf>
    <xf numFmtId="165" fontId="30" fillId="0" borderId="0" xfId="111" applyNumberFormat="1" applyFont="1" applyFill="1" applyBorder="1" applyAlignment="1">
      <alignment vertical="center"/>
    </xf>
    <xf numFmtId="49" fontId="31" fillId="0" borderId="13" xfId="111" applyNumberFormat="1" applyFont="1" applyFill="1" applyBorder="1" applyAlignment="1">
      <alignment horizontal="center" vertical="center"/>
    </xf>
    <xf numFmtId="49" fontId="30" fillId="0" borderId="16" xfId="111" applyNumberFormat="1" applyFont="1" applyFill="1" applyBorder="1" applyAlignment="1">
      <alignment vertical="center"/>
    </xf>
    <xf numFmtId="165" fontId="30" fillId="0" borderId="16" xfId="111" applyNumberFormat="1" applyFont="1" applyFill="1" applyBorder="1" applyAlignment="1">
      <alignment vertical="center"/>
    </xf>
    <xf numFmtId="49" fontId="28" fillId="0" borderId="8" xfId="111" applyNumberFormat="1" applyFont="1" applyFill="1" applyBorder="1" applyAlignment="1">
      <alignment horizontal="center" vertical="center" wrapText="1"/>
    </xf>
    <xf numFmtId="49" fontId="41" fillId="8" borderId="8" xfId="111" applyNumberFormat="1" applyFont="1" applyFill="1" applyBorder="1" applyAlignment="1">
      <alignment vertical="center" wrapText="1"/>
    </xf>
    <xf numFmtId="165" fontId="41" fillId="8" borderId="8" xfId="111" applyNumberFormat="1" applyFont="1" applyFill="1" applyBorder="1" applyAlignment="1">
      <alignment horizontal="center" vertical="center" wrapText="1"/>
    </xf>
    <xf numFmtId="49" fontId="32" fillId="0" borderId="38" xfId="111" applyNumberFormat="1" applyFont="1" applyFill="1" applyBorder="1" applyAlignment="1">
      <alignment vertical="center"/>
    </xf>
    <xf numFmtId="0" fontId="32" fillId="0" borderId="30" xfId="111" applyNumberFormat="1" applyFont="1" applyFill="1" applyBorder="1" applyAlignment="1">
      <alignment horizontal="center" vertical="center"/>
    </xf>
    <xf numFmtId="49" fontId="32" fillId="0" borderId="30" xfId="111" applyNumberFormat="1" applyFont="1" applyFill="1" applyBorder="1" applyAlignment="1">
      <alignment horizontal="center" vertical="center"/>
    </xf>
    <xf numFmtId="49" fontId="32" fillId="0" borderId="30" xfId="111" applyNumberFormat="1" applyFont="1" applyFill="1" applyBorder="1" applyAlignment="1">
      <alignment horizontal="center" vertical="center" wrapText="1"/>
    </xf>
    <xf numFmtId="9" fontId="0" fillId="8" borderId="30" xfId="111" applyNumberFormat="1" applyFont="1" applyFill="1" applyBorder="1" applyAlignment="1">
      <alignment horizontal="center" vertical="center" wrapText="1"/>
    </xf>
    <xf numFmtId="165" fontId="55" fillId="8" borderId="30" xfId="111" applyNumberFormat="1" applyFont="1" applyFill="1" applyBorder="1" applyAlignment="1">
      <alignment horizontal="center" vertical="center" wrapText="1"/>
    </xf>
    <xf numFmtId="49" fontId="32" fillId="8" borderId="30" xfId="111" applyNumberFormat="1" applyFont="1" applyFill="1" applyBorder="1" applyAlignment="1">
      <alignment horizontal="center" vertical="center" wrapText="1"/>
    </xf>
    <xf numFmtId="9" fontId="0" fillId="8" borderId="30" xfId="111" applyNumberFormat="1" applyFont="1" applyFill="1" applyBorder="1" applyAlignment="1">
      <alignment vertical="center" wrapText="1"/>
    </xf>
    <xf numFmtId="9" fontId="0" fillId="8" borderId="7" xfId="111" applyNumberFormat="1" applyFont="1" applyFill="1" applyBorder="1" applyAlignment="1">
      <alignment horizontal="center" vertical="center" wrapText="1"/>
    </xf>
    <xf numFmtId="165" fontId="56" fillId="8" borderId="7" xfId="111" applyNumberFormat="1" applyFont="1" applyFill="1" applyBorder="1" applyAlignment="1">
      <alignment horizontal="center" vertical="center" wrapText="1"/>
    </xf>
    <xf numFmtId="49" fontId="0" fillId="8" borderId="7" xfId="111" applyNumberFormat="1" applyFont="1" applyFill="1" applyBorder="1" applyAlignment="1">
      <alignment vertical="center" wrapText="1"/>
    </xf>
    <xf numFmtId="165" fontId="56" fillId="8" borderId="30" xfId="111" applyNumberFormat="1" applyFont="1" applyFill="1" applyBorder="1" applyAlignment="1">
      <alignment horizontal="center" vertical="center" wrapText="1"/>
    </xf>
    <xf numFmtId="49" fontId="33" fillId="0" borderId="0" xfId="111" applyNumberFormat="1" applyFont="1" applyFill="1" applyBorder="1" applyAlignment="1">
      <alignment vertical="center"/>
    </xf>
    <xf numFmtId="165" fontId="33" fillId="0" borderId="0" xfId="111" applyNumberFormat="1" applyFont="1" applyFill="1" applyBorder="1" applyAlignment="1">
      <alignment vertical="center"/>
    </xf>
    <xf numFmtId="49" fontId="33" fillId="0" borderId="0" xfId="111" applyNumberFormat="1" applyFont="1" applyFill="1" applyBorder="1" applyAlignment="1">
      <alignment horizontal="left" vertical="center" wrapText="1"/>
    </xf>
    <xf numFmtId="49" fontId="28" fillId="8" borderId="8" xfId="114" applyNumberFormat="1" applyFont="1" applyFill="1" applyBorder="1" applyAlignment="1">
      <alignment horizontal="center" vertical="center" wrapText="1"/>
    </xf>
    <xf numFmtId="0" fontId="4" fillId="0" borderId="74" xfId="0" applyFont="1" applyBorder="1" applyAlignment="1">
      <alignment vertical="center" wrapText="1"/>
    </xf>
    <xf numFmtId="49" fontId="32" fillId="0" borderId="108" xfId="111" applyNumberFormat="1" applyFont="1" applyFill="1" applyBorder="1" applyAlignment="1">
      <alignment horizontal="center" vertical="center"/>
    </xf>
    <xf numFmtId="49" fontId="32" fillId="0" borderId="7" xfId="114" applyNumberFormat="1" applyFont="1" applyFill="1" applyBorder="1" applyAlignment="1">
      <alignment horizontal="center" vertical="center" wrapText="1"/>
    </xf>
    <xf numFmtId="0" fontId="0" fillId="8" borderId="7" xfId="0" applyFont="1" applyFill="1" applyBorder="1" applyAlignment="1">
      <alignment horizontal="center"/>
    </xf>
    <xf numFmtId="0" fontId="4" fillId="0" borderId="109" xfId="0" applyFont="1" applyBorder="1" applyAlignment="1">
      <alignment vertical="center" wrapText="1"/>
    </xf>
    <xf numFmtId="49" fontId="32" fillId="0" borderId="49" xfId="111"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4" fillId="0" borderId="43" xfId="0" applyFont="1" applyBorder="1" applyAlignment="1">
      <alignment vertical="center" wrapText="1"/>
    </xf>
    <xf numFmtId="49" fontId="32" fillId="0" borderId="110" xfId="111" applyNumberFormat="1" applyFont="1" applyFill="1" applyBorder="1" applyAlignment="1">
      <alignment horizontal="center" vertical="center"/>
    </xf>
    <xf numFmtId="49" fontId="32" fillId="0" borderId="32" xfId="111" applyNumberFormat="1" applyFont="1" applyFill="1" applyBorder="1" applyAlignment="1">
      <alignment horizontal="center" vertical="center"/>
    </xf>
    <xf numFmtId="49" fontId="0" fillId="0" borderId="30" xfId="0" applyNumberFormat="1" applyFont="1" applyFill="1" applyBorder="1" applyAlignment="1">
      <alignment vertical="center"/>
    </xf>
    <xf numFmtId="49" fontId="28" fillId="0" borderId="47" xfId="111" applyNumberFormat="1" applyFont="1" applyFill="1" applyBorder="1" applyAlignment="1">
      <alignment horizontal="center" vertical="center" wrapText="1"/>
    </xf>
    <xf numFmtId="49" fontId="41" fillId="8" borderId="7" xfId="111" applyNumberFormat="1" applyFont="1" applyFill="1" applyBorder="1" applyAlignment="1">
      <alignment horizontal="center" vertical="center" wrapText="1"/>
    </xf>
    <xf numFmtId="49" fontId="32" fillId="0" borderId="14" xfId="111" applyNumberFormat="1" applyFont="1" applyFill="1" applyBorder="1" applyAlignment="1">
      <alignment vertical="center" wrapText="1"/>
    </xf>
    <xf numFmtId="49" fontId="32" fillId="0" borderId="7" xfId="111" applyNumberFormat="1" applyFont="1" applyFill="1" applyBorder="1" applyAlignment="1">
      <alignment horizontal="center" vertical="center"/>
    </xf>
    <xf numFmtId="49" fontId="32" fillId="0" borderId="7" xfId="111" applyNumberFormat="1" applyFont="1" applyFill="1" applyBorder="1" applyAlignment="1">
      <alignment horizontal="center" vertical="center" wrapText="1"/>
    </xf>
    <xf numFmtId="49" fontId="4" fillId="8" borderId="7" xfId="111" applyNumberFormat="1" applyFont="1" applyFill="1" applyBorder="1" applyAlignment="1">
      <alignment horizontal="center" vertical="center" wrapText="1"/>
    </xf>
    <xf numFmtId="49" fontId="32" fillId="8" borderId="7" xfId="111" applyNumberFormat="1" applyFont="1" applyFill="1" applyBorder="1" applyAlignment="1">
      <alignment horizontal="center" vertical="center" wrapText="1"/>
    </xf>
    <xf numFmtId="0" fontId="69" fillId="0" borderId="0" xfId="116" applyFont="1" applyFill="1" applyBorder="1" applyAlignment="1" applyProtection="1">
      <alignment vertical="top"/>
    </xf>
    <xf numFmtId="0" fontId="4" fillId="0" borderId="0" xfId="0" applyFont="1" applyProtection="1"/>
    <xf numFmtId="165" fontId="0" fillId="58" borderId="49" xfId="0" applyNumberFormat="1" applyFont="1" applyFill="1" applyBorder="1" applyAlignment="1">
      <alignment horizontal="center" vertical="center"/>
    </xf>
    <xf numFmtId="0" fontId="0" fillId="64" borderId="49" xfId="0" applyFont="1" applyFill="1" applyBorder="1" applyAlignment="1">
      <alignment horizontal="center" vertical="center"/>
    </xf>
    <xf numFmtId="0" fontId="0" fillId="64" borderId="49" xfId="0" applyFont="1" applyFill="1" applyBorder="1" applyAlignment="1">
      <alignment horizontal="center"/>
    </xf>
    <xf numFmtId="49" fontId="0" fillId="58" borderId="49" xfId="0" applyNumberFormat="1" applyFont="1" applyFill="1" applyBorder="1" applyAlignment="1">
      <alignment horizontal="center" vertical="center"/>
    </xf>
    <xf numFmtId="0" fontId="0" fillId="58" borderId="0" xfId="0" applyFont="1" applyFill="1" applyBorder="1" applyAlignment="1">
      <alignment horizontal="center" vertical="center"/>
    </xf>
    <xf numFmtId="0" fontId="55" fillId="0" borderId="49" xfId="0" applyFont="1" applyBorder="1" applyAlignment="1">
      <alignment horizontal="center"/>
    </xf>
    <xf numFmtId="0" fontId="55" fillId="63" borderId="49" xfId="0" applyFont="1" applyFill="1" applyBorder="1" applyAlignment="1">
      <alignment horizontal="center"/>
    </xf>
    <xf numFmtId="49" fontId="55" fillId="0" borderId="49" xfId="102" applyNumberFormat="1" applyFont="1" applyFill="1" applyBorder="1" applyAlignment="1">
      <alignment horizontal="center" vertical="center" wrapText="1"/>
    </xf>
    <xf numFmtId="0" fontId="70" fillId="58" borderId="49" xfId="0" applyFont="1" applyFill="1" applyBorder="1" applyAlignment="1">
      <alignment horizontal="center"/>
    </xf>
    <xf numFmtId="0" fontId="70" fillId="58" borderId="49" xfId="0" applyFont="1" applyFill="1" applyBorder="1" applyAlignment="1">
      <alignment horizontal="center" vertical="center"/>
    </xf>
    <xf numFmtId="0" fontId="55" fillId="62" borderId="49" xfId="0" applyFont="1" applyFill="1" applyBorder="1" applyAlignment="1">
      <alignment horizontal="center" vertical="center"/>
    </xf>
    <xf numFmtId="9" fontId="55" fillId="62" borderId="49" xfId="0" applyNumberFormat="1" applyFont="1" applyFill="1" applyBorder="1" applyAlignment="1">
      <alignment horizontal="center"/>
    </xf>
    <xf numFmtId="9" fontId="55" fillId="62" borderId="49" xfId="0" applyNumberFormat="1" applyFont="1" applyFill="1" applyBorder="1" applyAlignment="1">
      <alignment horizontal="center" vertical="center"/>
    </xf>
    <xf numFmtId="166" fontId="68" fillId="64" borderId="49" xfId="0" applyNumberFormat="1" applyFont="1" applyFill="1" applyBorder="1" applyAlignment="1">
      <alignment horizontal="center" vertical="center"/>
    </xf>
    <xf numFmtId="0" fontId="71" fillId="28" borderId="111" xfId="0" applyFont="1" applyFill="1" applyBorder="1" applyAlignment="1">
      <alignment horizontal="center" vertical="center" textRotation="90"/>
    </xf>
    <xf numFmtId="49" fontId="43" fillId="28" borderId="14" xfId="0" applyNumberFormat="1" applyFont="1" applyFill="1" applyBorder="1" applyAlignment="1">
      <alignment horizontal="center" vertical="center"/>
    </xf>
    <xf numFmtId="49" fontId="55" fillId="28" borderId="14" xfId="0" applyNumberFormat="1" applyFont="1" applyFill="1" applyBorder="1" applyAlignment="1">
      <alignment horizontal="center" vertical="center"/>
    </xf>
    <xf numFmtId="49" fontId="0" fillId="28" borderId="14" xfId="0" applyNumberFormat="1" applyFill="1" applyBorder="1" applyAlignment="1">
      <alignment horizontal="center" vertical="center"/>
    </xf>
    <xf numFmtId="49" fontId="33" fillId="64" borderId="112" xfId="0" applyNumberFormat="1" applyFont="1" applyFill="1" applyBorder="1" applyAlignment="1">
      <alignment horizontal="center" vertical="center"/>
    </xf>
    <xf numFmtId="49" fontId="0" fillId="28" borderId="61" xfId="0" applyNumberFormat="1" applyFill="1" applyBorder="1" applyAlignment="1">
      <alignment horizontal="center" vertical="center"/>
    </xf>
    <xf numFmtId="49" fontId="0" fillId="28" borderId="49" xfId="0" applyNumberFormat="1" applyFill="1" applyBorder="1" applyAlignment="1">
      <alignment horizontal="center" vertical="center"/>
    </xf>
    <xf numFmtId="0" fontId="0" fillId="58" borderId="49" xfId="0" applyFont="1" applyFill="1" applyBorder="1" applyAlignment="1">
      <alignment horizontal="center" vertical="center"/>
    </xf>
    <xf numFmtId="0" fontId="0" fillId="58" borderId="49" xfId="0" applyFont="1" applyFill="1" applyBorder="1" applyAlignment="1">
      <alignment horizontal="center"/>
    </xf>
    <xf numFmtId="0" fontId="0" fillId="0" borderId="0" xfId="0" applyFont="1"/>
    <xf numFmtId="165" fontId="0" fillId="58" borderId="54" xfId="0" applyNumberFormat="1" applyFont="1" applyFill="1" applyBorder="1" applyAlignment="1">
      <alignment horizontal="center" vertical="center"/>
    </xf>
    <xf numFmtId="0" fontId="0" fillId="64" borderId="49" xfId="0" applyFont="1" applyFill="1" applyBorder="1" applyAlignment="1">
      <alignment horizontal="center"/>
    </xf>
    <xf numFmtId="0" fontId="0" fillId="64" borderId="49" xfId="0" applyFont="1" applyFill="1" applyBorder="1" applyAlignment="1">
      <alignment horizontal="center" vertical="center"/>
    </xf>
    <xf numFmtId="0" fontId="0" fillId="0" borderId="0" xfId="0" applyFont="1"/>
    <xf numFmtId="0" fontId="63" fillId="0" borderId="49" xfId="0" applyFont="1" applyFill="1" applyBorder="1" applyAlignment="1">
      <alignment horizontal="center" vertical="center" wrapText="1"/>
    </xf>
    <xf numFmtId="0" fontId="0" fillId="28" borderId="49" xfId="0" applyFont="1" applyFill="1" applyBorder="1" applyAlignment="1">
      <alignment horizontal="center" vertical="center" wrapText="1"/>
    </xf>
    <xf numFmtId="0" fontId="63" fillId="0" borderId="0" xfId="0" applyFont="1" applyAlignment="1">
      <alignment horizontal="center" wrapText="1"/>
    </xf>
    <xf numFmtId="49" fontId="63" fillId="0" borderId="49" xfId="107" applyNumberFormat="1" applyFont="1" applyFill="1" applyBorder="1" applyAlignment="1">
      <alignment horizontal="center" vertical="center" wrapText="1"/>
    </xf>
    <xf numFmtId="0" fontId="0" fillId="28" borderId="49" xfId="0" applyFont="1" applyFill="1" applyBorder="1" applyAlignment="1">
      <alignment horizontal="center" vertical="center"/>
    </xf>
    <xf numFmtId="0" fontId="0" fillId="0" borderId="49" xfId="0" applyFont="1" applyBorder="1" applyAlignment="1">
      <alignment vertical="center"/>
    </xf>
    <xf numFmtId="167" fontId="63" fillId="0" borderId="49" xfId="107" applyNumberFormat="1" applyFont="1" applyFill="1" applyBorder="1" applyAlignment="1">
      <alignment horizontal="center" vertical="center" wrapText="1" shrinkToFit="1"/>
    </xf>
    <xf numFmtId="0" fontId="63" fillId="0" borderId="49" xfId="107" applyFont="1" applyFill="1" applyBorder="1" applyAlignment="1">
      <alignment horizontal="center" vertical="center" wrapText="1"/>
    </xf>
    <xf numFmtId="49" fontId="63" fillId="58" borderId="49" xfId="107" applyNumberFormat="1" applyFont="1" applyFill="1" applyBorder="1" applyAlignment="1">
      <alignment horizontal="center" vertical="center" wrapText="1"/>
    </xf>
    <xf numFmtId="49" fontId="63" fillId="0" borderId="49" xfId="107" applyNumberFormat="1" applyFont="1" applyFill="1" applyBorder="1" applyAlignment="1">
      <alignment horizontal="center" vertical="center" wrapText="1" shrinkToFit="1"/>
    </xf>
    <xf numFmtId="165" fontId="0" fillId="64" borderId="49" xfId="0" applyNumberFormat="1" applyFont="1" applyFill="1" applyBorder="1" applyAlignment="1">
      <alignment horizontal="center" vertical="center"/>
    </xf>
    <xf numFmtId="0" fontId="36" fillId="64" borderId="71" xfId="0" applyFont="1" applyFill="1" applyBorder="1" applyAlignment="1">
      <alignment horizontal="center"/>
    </xf>
    <xf numFmtId="0" fontId="0" fillId="62" borderId="70" xfId="0" applyFont="1" applyFill="1" applyBorder="1" applyAlignment="1">
      <alignment horizontal="center" vertical="center"/>
    </xf>
    <xf numFmtId="0" fontId="0" fillId="62" borderId="71" xfId="0" applyFont="1" applyFill="1" applyBorder="1" applyAlignment="1">
      <alignment horizontal="center" vertical="center"/>
    </xf>
    <xf numFmtId="0" fontId="0" fillId="64" borderId="71" xfId="104" applyFont="1" applyFill="1" applyBorder="1" applyAlignment="1">
      <alignment horizontal="center" vertical="center"/>
    </xf>
    <xf numFmtId="0" fontId="0" fillId="62" borderId="72" xfId="0" applyFont="1" applyFill="1" applyBorder="1" applyAlignment="1">
      <alignment horizontal="center"/>
    </xf>
    <xf numFmtId="2" fontId="28" fillId="66" borderId="49" xfId="0" applyNumberFormat="1" applyFont="1" applyFill="1" applyBorder="1" applyAlignment="1">
      <alignment horizontal="center" vertical="center" wrapText="1"/>
    </xf>
    <xf numFmtId="0" fontId="28" fillId="66" borderId="49" xfId="0" applyFont="1" applyFill="1" applyBorder="1" applyAlignment="1">
      <alignment horizontal="center" vertical="center" wrapText="1"/>
    </xf>
    <xf numFmtId="1" fontId="28" fillId="66" borderId="49" xfId="0" applyNumberFormat="1" applyFont="1" applyFill="1" applyBorder="1" applyAlignment="1">
      <alignment horizontal="center" vertical="center" wrapText="1"/>
    </xf>
    <xf numFmtId="2" fontId="33" fillId="66" borderId="49" xfId="0" applyNumberFormat="1" applyFont="1" applyFill="1" applyBorder="1" applyAlignment="1">
      <alignment horizontal="center" vertical="center" wrapText="1"/>
    </xf>
    <xf numFmtId="0" fontId="33" fillId="66" borderId="49" xfId="0" applyFont="1" applyFill="1" applyBorder="1" applyAlignment="1">
      <alignment horizontal="center" vertical="center"/>
    </xf>
    <xf numFmtId="1" fontId="33" fillId="66" borderId="49" xfId="0" applyNumberFormat="1" applyFont="1" applyFill="1" applyBorder="1" applyAlignment="1">
      <alignment horizontal="center" vertical="center"/>
    </xf>
    <xf numFmtId="0" fontId="33" fillId="66" borderId="49" xfId="0" applyFont="1" applyFill="1" applyBorder="1" applyAlignment="1">
      <alignment horizontal="center" vertical="center" wrapText="1"/>
    </xf>
    <xf numFmtId="10" fontId="33" fillId="66" borderId="49" xfId="0" applyNumberFormat="1" applyFont="1" applyFill="1" applyBorder="1" applyAlignment="1">
      <alignment horizontal="center" vertical="center" wrapText="1"/>
    </xf>
    <xf numFmtId="1" fontId="30" fillId="66" borderId="49" xfId="0" applyNumberFormat="1" applyFont="1" applyFill="1" applyBorder="1" applyAlignment="1">
      <alignment vertical="center"/>
    </xf>
    <xf numFmtId="0" fontId="30" fillId="66" borderId="49" xfId="0" applyFont="1" applyFill="1" applyBorder="1" applyAlignment="1">
      <alignment horizontal="center" vertical="center"/>
    </xf>
    <xf numFmtId="0" fontId="28" fillId="0" borderId="49" xfId="0" applyFont="1" applyFill="1" applyBorder="1" applyAlignment="1">
      <alignment horizontal="center" vertical="center" wrapText="1"/>
    </xf>
    <xf numFmtId="49" fontId="0" fillId="0" borderId="0" xfId="0" applyNumberFormat="1" applyFont="1" applyFill="1" applyBorder="1" applyAlignment="1">
      <alignment horizontal="center" vertical="center"/>
    </xf>
    <xf numFmtId="10"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104" applyFont="1" applyFill="1" applyBorder="1" applyAlignment="1">
      <alignment horizontal="center" vertical="center"/>
    </xf>
    <xf numFmtId="0" fontId="0" fillId="0" borderId="0" xfId="105" applyFont="1" applyFill="1" applyBorder="1" applyAlignment="1">
      <alignment horizontal="center" vertical="center"/>
    </xf>
    <xf numFmtId="0" fontId="0" fillId="0" borderId="0" xfId="105" applyFont="1" applyFill="1" applyBorder="1" applyAlignment="1">
      <alignment horizontal="center" vertical="center" wrapText="1"/>
    </xf>
    <xf numFmtId="49" fontId="36"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wrapText="1"/>
    </xf>
    <xf numFmtId="0" fontId="0" fillId="0" borderId="0" xfId="0" applyFont="1" applyFill="1" applyBorder="1" applyAlignment="1">
      <alignment horizontal="left"/>
    </xf>
    <xf numFmtId="165" fontId="73" fillId="0" borderId="49" xfId="0" applyNumberFormat="1" applyFont="1" applyFill="1" applyBorder="1" applyAlignment="1">
      <alignment vertical="center"/>
    </xf>
    <xf numFmtId="165" fontId="71" fillId="0" borderId="49" xfId="0" applyNumberFormat="1" applyFont="1" applyFill="1" applyBorder="1" applyAlignment="1">
      <alignment horizontal="center" vertical="center" wrapText="1"/>
    </xf>
    <xf numFmtId="165" fontId="68" fillId="0" borderId="49" xfId="0" applyNumberFormat="1" applyFont="1" applyFill="1" applyBorder="1" applyAlignment="1">
      <alignment horizontal="center" vertical="center"/>
    </xf>
    <xf numFmtId="165" fontId="55" fillId="0" borderId="0" xfId="0" applyNumberFormat="1" applyFont="1" applyFill="1" applyBorder="1" applyAlignment="1">
      <alignment horizontal="center" vertical="center"/>
    </xf>
    <xf numFmtId="165" fontId="55" fillId="0" borderId="0" xfId="0" applyNumberFormat="1" applyFont="1" applyFill="1" applyBorder="1" applyAlignment="1" applyProtection="1">
      <alignment horizontal="center" vertical="center"/>
      <protection locked="0"/>
    </xf>
    <xf numFmtId="165" fontId="55" fillId="0" borderId="0" xfId="0" applyNumberFormat="1" applyFont="1" applyFill="1" applyBorder="1"/>
    <xf numFmtId="165" fontId="55" fillId="0" borderId="0" xfId="0" applyNumberFormat="1" applyFont="1" applyFill="1"/>
    <xf numFmtId="49" fontId="75" fillId="64" borderId="59" xfId="0" applyNumberFormat="1" applyFont="1" applyFill="1" applyBorder="1" applyAlignment="1">
      <alignment horizontal="center" vertical="center" wrapText="1"/>
    </xf>
    <xf numFmtId="49" fontId="75" fillId="64" borderId="49" xfId="0" applyNumberFormat="1" applyFont="1" applyFill="1" applyBorder="1" applyAlignment="1">
      <alignment horizontal="center" vertical="center"/>
    </xf>
    <xf numFmtId="0" fontId="75" fillId="64" borderId="68" xfId="0" applyFont="1" applyFill="1" applyBorder="1" applyAlignment="1">
      <alignment horizontal="center" vertical="center"/>
    </xf>
    <xf numFmtId="166" fontId="75" fillId="64" borderId="49" xfId="0" applyNumberFormat="1" applyFont="1" applyFill="1" applyBorder="1" applyAlignment="1">
      <alignment horizontal="center" vertical="center" wrapText="1"/>
    </xf>
    <xf numFmtId="1" fontId="71" fillId="0" borderId="49" xfId="0" applyNumberFormat="1" applyFont="1" applyFill="1" applyBorder="1" applyAlignment="1">
      <alignment horizontal="center" vertical="center" wrapText="1"/>
    </xf>
    <xf numFmtId="49" fontId="71" fillId="0" borderId="45" xfId="0" applyNumberFormat="1" applyFont="1" applyFill="1" applyBorder="1" applyAlignment="1">
      <alignment horizontal="center" vertical="center" wrapText="1"/>
    </xf>
    <xf numFmtId="0" fontId="71" fillId="27" borderId="7" xfId="0" applyFont="1" applyFill="1" applyBorder="1" applyAlignment="1">
      <alignment horizontal="center" vertical="center"/>
    </xf>
    <xf numFmtId="0" fontId="71" fillId="27" borderId="8" xfId="0" applyFont="1" applyFill="1" applyBorder="1" applyAlignment="1">
      <alignment horizontal="center" vertical="center" wrapText="1"/>
    </xf>
    <xf numFmtId="49" fontId="75" fillId="64" borderId="58" xfId="0" applyNumberFormat="1" applyFont="1" applyFill="1" applyBorder="1" applyAlignment="1">
      <alignment horizontal="center" vertical="center" wrapText="1"/>
    </xf>
    <xf numFmtId="49" fontId="33" fillId="64" borderId="49" xfId="0" applyNumberFormat="1" applyFont="1" applyFill="1" applyBorder="1" applyAlignment="1">
      <alignment horizontal="center" vertical="center"/>
    </xf>
    <xf numFmtId="49" fontId="28" fillId="0" borderId="76" xfId="0" applyNumberFormat="1" applyFont="1" applyFill="1" applyBorder="1" applyAlignment="1">
      <alignment horizontal="center" vertical="center"/>
    </xf>
    <xf numFmtId="49" fontId="28" fillId="0" borderId="77" xfId="0" applyNumberFormat="1" applyFont="1" applyFill="1" applyBorder="1" applyAlignment="1">
      <alignment horizontal="center" vertical="center"/>
    </xf>
    <xf numFmtId="49" fontId="28" fillId="0" borderId="78" xfId="0" applyNumberFormat="1" applyFont="1" applyFill="1" applyBorder="1" applyAlignment="1">
      <alignment horizontal="center" vertical="center"/>
    </xf>
    <xf numFmtId="0" fontId="0" fillId="0" borderId="54"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28" fillId="0" borderId="75"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80" xfId="0" applyFont="1" applyFill="1" applyBorder="1" applyAlignment="1">
      <alignment horizontal="center" vertical="center"/>
    </xf>
    <xf numFmtId="49" fontId="28" fillId="0" borderId="26" xfId="0" applyNumberFormat="1" applyFont="1" applyFill="1" applyBorder="1" applyAlignment="1">
      <alignment horizontal="center" vertical="center"/>
    </xf>
    <xf numFmtId="49" fontId="28" fillId="0" borderId="80" xfId="0" applyNumberFormat="1" applyFont="1" applyFill="1" applyBorder="1" applyAlignment="1">
      <alignment horizontal="center" vertical="center"/>
    </xf>
    <xf numFmtId="0" fontId="0" fillId="8" borderId="32" xfId="0" applyFont="1" applyFill="1" applyBorder="1" applyAlignment="1">
      <alignment horizontal="center" vertical="center"/>
    </xf>
    <xf numFmtId="0" fontId="0" fillId="8" borderId="43"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43" xfId="0" applyFont="1" applyFill="1" applyBorder="1" applyAlignment="1">
      <alignment horizontal="center" vertical="center"/>
    </xf>
    <xf numFmtId="49" fontId="32" fillId="0" borderId="32" xfId="114" applyNumberFormat="1" applyFont="1" applyFill="1" applyBorder="1" applyAlignment="1">
      <alignment horizontal="center" vertical="center" wrapText="1"/>
    </xf>
    <xf numFmtId="49" fontId="32" fillId="0" borderId="43" xfId="114" applyNumberFormat="1" applyFont="1" applyFill="1" applyBorder="1" applyAlignment="1">
      <alignment horizontal="center" vertical="center" wrapText="1"/>
    </xf>
    <xf numFmtId="0" fontId="0" fillId="0" borderId="32" xfId="0" applyFont="1" applyBorder="1" applyAlignment="1">
      <alignment horizontal="center" vertical="center"/>
    </xf>
    <xf numFmtId="0" fontId="0" fillId="0" borderId="43" xfId="0" applyFont="1" applyBorder="1" applyAlignment="1">
      <alignment horizontal="center" vertical="center"/>
    </xf>
    <xf numFmtId="0" fontId="32" fillId="0" borderId="32"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0" fillId="8" borderId="30" xfId="0" applyFont="1" applyFill="1" applyBorder="1" applyAlignment="1">
      <alignment horizontal="center" vertical="center"/>
    </xf>
    <xf numFmtId="0" fontId="32" fillId="0" borderId="32" xfId="0" applyFont="1" applyFill="1" applyBorder="1" applyAlignment="1">
      <alignment vertical="center"/>
    </xf>
    <xf numFmtId="0" fontId="32" fillId="0" borderId="30" xfId="0" applyFont="1" applyFill="1" applyBorder="1" applyAlignment="1">
      <alignment vertical="center"/>
    </xf>
    <xf numFmtId="49" fontId="32" fillId="0" borderId="30" xfId="114" applyNumberFormat="1" applyFont="1" applyFill="1" applyBorder="1" applyAlignment="1">
      <alignment horizontal="center" vertical="center" wrapText="1"/>
    </xf>
    <xf numFmtId="0" fontId="0" fillId="0" borderId="30" xfId="0" applyFont="1" applyBorder="1" applyAlignment="1">
      <alignment horizontal="center" vertical="center"/>
    </xf>
    <xf numFmtId="0" fontId="32" fillId="0" borderId="30" xfId="0" applyFont="1" applyFill="1" applyBorder="1" applyAlignment="1">
      <alignment horizontal="center" vertical="center" wrapText="1"/>
    </xf>
    <xf numFmtId="0" fontId="32" fillId="0" borderId="7" xfId="0" applyFont="1" applyFill="1" applyBorder="1" applyAlignment="1">
      <alignment horizontal="center" vertical="center"/>
    </xf>
    <xf numFmtId="0" fontId="35" fillId="0" borderId="14" xfId="0" applyFont="1" applyBorder="1" applyAlignment="1">
      <alignment horizontal="center" vertical="center"/>
    </xf>
    <xf numFmtId="0" fontId="28" fillId="28" borderId="56" xfId="0" applyFont="1" applyFill="1" applyBorder="1" applyAlignment="1">
      <alignment horizontal="center" vertical="center"/>
    </xf>
    <xf numFmtId="0" fontId="36" fillId="58" borderId="49" xfId="0" applyFont="1" applyFill="1" applyBorder="1" applyAlignment="1">
      <alignment horizontal="center" vertical="center"/>
    </xf>
    <xf numFmtId="1" fontId="0" fillId="64" borderId="49" xfId="0" applyNumberFormat="1" applyFont="1" applyFill="1" applyBorder="1" applyAlignment="1">
      <alignment horizontal="center" vertical="center"/>
    </xf>
    <xf numFmtId="2" fontId="0" fillId="64" borderId="49" xfId="0" applyNumberFormat="1" applyFont="1" applyFill="1" applyBorder="1" applyAlignment="1">
      <alignment horizontal="center"/>
    </xf>
    <xf numFmtId="10" fontId="0" fillId="64" borderId="49" xfId="0" applyNumberFormat="1" applyFont="1" applyFill="1" applyBorder="1" applyAlignment="1">
      <alignment horizontal="center"/>
    </xf>
    <xf numFmtId="0" fontId="0" fillId="64" borderId="49" xfId="0" applyFont="1" applyFill="1" applyBorder="1" applyAlignment="1">
      <alignment horizontal="center" vertical="center"/>
    </xf>
    <xf numFmtId="0" fontId="0" fillId="58" borderId="49" xfId="0" applyFont="1" applyFill="1" applyBorder="1" applyAlignment="1">
      <alignment horizontal="center" vertical="center"/>
    </xf>
    <xf numFmtId="0" fontId="28" fillId="58" borderId="49" xfId="0" applyFont="1" applyFill="1" applyBorder="1" applyAlignment="1">
      <alignment horizontal="center" vertical="center" wrapText="1"/>
    </xf>
    <xf numFmtId="0" fontId="0" fillId="58" borderId="49" xfId="0" applyFont="1" applyFill="1" applyBorder="1"/>
    <xf numFmtId="0" fontId="28" fillId="0" borderId="49" xfId="0" applyFont="1" applyFill="1" applyBorder="1" applyAlignment="1">
      <alignment horizontal="center" vertical="center" wrapText="1"/>
    </xf>
    <xf numFmtId="0" fontId="0" fillId="64" borderId="49" xfId="0" applyFont="1" applyFill="1" applyBorder="1" applyAlignment="1">
      <alignment horizontal="center"/>
    </xf>
    <xf numFmtId="0" fontId="0" fillId="58" borderId="49" xfId="0" applyFont="1" applyFill="1" applyBorder="1" applyAlignment="1">
      <alignment horizontal="center"/>
    </xf>
    <xf numFmtId="2" fontId="28" fillId="62" borderId="49" xfId="0" applyNumberFormat="1" applyFont="1" applyFill="1" applyBorder="1" applyAlignment="1">
      <alignment horizontal="center" vertical="center"/>
    </xf>
    <xf numFmtId="49" fontId="36" fillId="58" borderId="49" xfId="0" applyNumberFormat="1" applyFont="1" applyFill="1" applyBorder="1" applyAlignment="1">
      <alignment horizontal="center" vertical="center"/>
    </xf>
    <xf numFmtId="0" fontId="36" fillId="58" borderId="49" xfId="0" applyFont="1" applyFill="1" applyBorder="1" applyAlignment="1">
      <alignment horizontal="center" vertical="center" wrapText="1"/>
    </xf>
    <xf numFmtId="165" fontId="0" fillId="58" borderId="49" xfId="0" applyNumberFormat="1" applyFont="1" applyFill="1" applyBorder="1" applyAlignment="1">
      <alignment horizontal="center" vertical="center"/>
    </xf>
    <xf numFmtId="49" fontId="36" fillId="58" borderId="49" xfId="0" applyNumberFormat="1" applyFont="1" applyFill="1" applyBorder="1" applyAlignment="1">
      <alignment horizontal="center" vertical="center" wrapText="1"/>
    </xf>
    <xf numFmtId="165" fontId="0" fillId="64" borderId="49" xfId="0" applyNumberFormat="1" applyFont="1" applyFill="1" applyBorder="1" applyAlignment="1">
      <alignment horizontal="center"/>
    </xf>
    <xf numFmtId="1" fontId="0" fillId="64" borderId="49" xfId="0" applyNumberFormat="1" applyFont="1" applyFill="1" applyBorder="1" applyAlignment="1">
      <alignment horizontal="center"/>
    </xf>
    <xf numFmtId="49" fontId="0" fillId="58" borderId="49" xfId="0" applyNumberFormat="1" applyFont="1" applyFill="1" applyBorder="1" applyAlignment="1">
      <alignment horizontal="center" vertical="center"/>
    </xf>
    <xf numFmtId="0" fontId="0" fillId="0" borderId="0" xfId="0" applyFont="1"/>
    <xf numFmtId="165" fontId="0" fillId="0" borderId="0" xfId="0" applyNumberFormat="1" applyFont="1"/>
    <xf numFmtId="165" fontId="0" fillId="64" borderId="49" xfId="0" applyNumberFormat="1" applyFont="1" applyFill="1" applyBorder="1" applyAlignment="1">
      <alignment horizontal="center" vertical="center"/>
    </xf>
    <xf numFmtId="49" fontId="28" fillId="62" borderId="66" xfId="0" applyNumberFormat="1" applyFont="1" applyFill="1" applyBorder="1" applyAlignment="1">
      <alignment horizontal="center" vertical="center"/>
    </xf>
    <xf numFmtId="49" fontId="28" fillId="62" borderId="67" xfId="0" applyNumberFormat="1" applyFont="1" applyFill="1" applyBorder="1" applyAlignment="1">
      <alignment horizontal="center" vertical="center"/>
    </xf>
    <xf numFmtId="0" fontId="28" fillId="62" borderId="66" xfId="0" applyFont="1" applyFill="1" applyBorder="1" applyAlignment="1">
      <alignment horizontal="center" vertical="center" wrapText="1"/>
    </xf>
    <xf numFmtId="0" fontId="28" fillId="62" borderId="49" xfId="0" applyFont="1" applyFill="1" applyBorder="1" applyAlignment="1">
      <alignment horizontal="center" vertical="center" wrapText="1"/>
    </xf>
    <xf numFmtId="0" fontId="28" fillId="62" borderId="65" xfId="0" applyFont="1" applyFill="1" applyBorder="1" applyAlignment="1">
      <alignment horizontal="center" vertical="center" wrapText="1"/>
    </xf>
    <xf numFmtId="0" fontId="28" fillId="62" borderId="68" xfId="0" applyFont="1" applyFill="1" applyBorder="1" applyAlignment="1">
      <alignment horizontal="center" vertical="center" wrapText="1"/>
    </xf>
    <xf numFmtId="49" fontId="0" fillId="58" borderId="49" xfId="0" applyNumberFormat="1" applyFill="1" applyBorder="1" applyAlignment="1">
      <alignment horizontal="center" vertical="center"/>
    </xf>
    <xf numFmtId="49" fontId="0" fillId="58" borderId="69" xfId="0" applyNumberFormat="1" applyFill="1" applyBorder="1" applyAlignment="1">
      <alignment horizontal="center" vertical="center"/>
    </xf>
    <xf numFmtId="49" fontId="0" fillId="58" borderId="54" xfId="0" applyNumberFormat="1" applyFill="1" applyBorder="1" applyAlignment="1">
      <alignment horizontal="center" vertical="center"/>
    </xf>
    <xf numFmtId="49" fontId="0" fillId="58" borderId="53" xfId="0" applyNumberFormat="1" applyFont="1" applyFill="1" applyBorder="1" applyAlignment="1">
      <alignment horizontal="center" vertical="center"/>
    </xf>
    <xf numFmtId="49" fontId="0" fillId="58" borderId="69" xfId="0" applyNumberFormat="1" applyFont="1" applyFill="1" applyBorder="1" applyAlignment="1">
      <alignment horizontal="center" vertical="center"/>
    </xf>
    <xf numFmtId="49" fontId="31" fillId="0" borderId="36" xfId="0" applyNumberFormat="1" applyFont="1" applyFill="1" applyBorder="1" applyAlignment="1">
      <alignment horizontal="center" vertical="center"/>
    </xf>
    <xf numFmtId="49" fontId="31" fillId="0" borderId="14" xfId="0" applyNumberFormat="1" applyFont="1" applyFill="1" applyBorder="1" applyAlignment="1">
      <alignment horizontal="center" vertical="center"/>
    </xf>
    <xf numFmtId="49" fontId="31" fillId="0" borderId="89" xfId="0" applyNumberFormat="1" applyFont="1" applyFill="1" applyBorder="1" applyAlignment="1">
      <alignment horizontal="center" vertical="center"/>
    </xf>
    <xf numFmtId="49" fontId="31" fillId="0" borderId="56" xfId="0" applyNumberFormat="1" applyFont="1" applyFill="1" applyBorder="1" applyAlignment="1">
      <alignment horizontal="center" vertical="center"/>
    </xf>
    <xf numFmtId="49" fontId="0" fillId="58" borderId="28" xfId="0" applyNumberFormat="1" applyFont="1" applyFill="1" applyBorder="1" applyAlignment="1">
      <alignment horizontal="center" vertical="center"/>
    </xf>
    <xf numFmtId="49" fontId="0" fillId="0" borderId="28" xfId="0" applyNumberFormat="1" applyFont="1" applyFill="1" applyBorder="1" applyAlignment="1">
      <alignment horizontal="center" vertical="center"/>
    </xf>
    <xf numFmtId="0" fontId="31" fillId="58" borderId="13" xfId="0" applyFont="1" applyFill="1" applyBorder="1" applyAlignment="1">
      <alignment horizontal="center" vertical="center"/>
    </xf>
    <xf numFmtId="49" fontId="28" fillId="58" borderId="13" xfId="0" applyNumberFormat="1" applyFont="1" applyFill="1" applyBorder="1" applyAlignment="1">
      <alignment horizontal="center" vertical="center"/>
    </xf>
    <xf numFmtId="0" fontId="0" fillId="58" borderId="13" xfId="0" applyFont="1" applyFill="1" applyBorder="1"/>
    <xf numFmtId="0" fontId="28" fillId="58" borderId="24" xfId="0" applyFont="1" applyFill="1" applyBorder="1" applyAlignment="1">
      <alignment horizontal="center" vertical="center"/>
    </xf>
    <xf numFmtId="49" fontId="28" fillId="58" borderId="28" xfId="0" applyNumberFormat="1" applyFont="1" applyFill="1" applyBorder="1" applyAlignment="1">
      <alignment horizontal="center" vertical="center" wrapText="1"/>
    </xf>
    <xf numFmtId="0" fontId="28" fillId="58" borderId="28" xfId="0" applyFont="1" applyFill="1" applyBorder="1" applyAlignment="1">
      <alignment horizontal="center" vertical="center"/>
    </xf>
    <xf numFmtId="0" fontId="28" fillId="58" borderId="57" xfId="0" applyFont="1" applyFill="1" applyBorder="1" applyAlignment="1">
      <alignment horizontal="center" vertical="center"/>
    </xf>
    <xf numFmtId="49"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wrapText="1"/>
    </xf>
    <xf numFmtId="49" fontId="36"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105" applyFont="1" applyFill="1" applyBorder="1" applyAlignment="1">
      <alignment horizontal="center" vertical="center"/>
    </xf>
    <xf numFmtId="0" fontId="0" fillId="0" borderId="0" xfId="104" applyFont="1" applyFill="1" applyBorder="1" applyAlignment="1">
      <alignment horizontal="center" vertical="center"/>
    </xf>
    <xf numFmtId="165" fontId="55" fillId="0" borderId="0" xfId="0" applyNumberFormat="1" applyFont="1" applyFill="1" applyBorder="1" applyAlignment="1">
      <alignment horizontal="center" vertical="center"/>
    </xf>
    <xf numFmtId="10" fontId="0" fillId="0" borderId="0" xfId="0" applyNumberFormat="1" applyFont="1" applyFill="1" applyBorder="1" applyAlignment="1">
      <alignment horizontal="center" vertical="center" wrapText="1"/>
    </xf>
    <xf numFmtId="0" fontId="0" fillId="0" borderId="0" xfId="105" applyFont="1" applyFill="1" applyBorder="1" applyAlignment="1">
      <alignment horizontal="center" vertical="center" wrapText="1"/>
    </xf>
    <xf numFmtId="0" fontId="39" fillId="0" borderId="0" xfId="0" applyFont="1" applyAlignment="1">
      <alignment horizontal="left" vertical="center" wrapText="1"/>
    </xf>
    <xf numFmtId="1" fontId="66" fillId="0" borderId="71" xfId="0" applyNumberFormat="1" applyFont="1" applyFill="1" applyBorder="1" applyAlignment="1">
      <alignment horizontal="center" vertical="center" wrapText="1"/>
    </xf>
    <xf numFmtId="0" fontId="0" fillId="0" borderId="92" xfId="0" applyFont="1" applyFill="1" applyBorder="1" applyAlignment="1">
      <alignment horizontal="center" vertical="center"/>
    </xf>
    <xf numFmtId="0" fontId="28" fillId="0" borderId="91" xfId="0" applyFont="1" applyFill="1" applyBorder="1" applyAlignment="1">
      <alignment horizontal="center" vertical="center" wrapText="1"/>
    </xf>
    <xf numFmtId="0" fontId="28" fillId="0" borderId="92" xfId="0" applyFont="1" applyFill="1" applyBorder="1" applyAlignment="1">
      <alignment horizontal="center" vertical="center" wrapText="1"/>
    </xf>
    <xf numFmtId="0" fontId="28" fillId="0" borderId="93" xfId="0" applyFont="1" applyFill="1" applyBorder="1" applyAlignment="1">
      <alignment horizontal="center" vertical="center" wrapText="1"/>
    </xf>
    <xf numFmtId="0" fontId="28" fillId="0" borderId="92" xfId="0" applyFont="1" applyFill="1" applyBorder="1" applyAlignment="1">
      <alignment horizontal="center" vertical="center"/>
    </xf>
    <xf numFmtId="0" fontId="28" fillId="0" borderId="94" xfId="0" applyFont="1" applyFill="1" applyBorder="1" applyAlignment="1">
      <alignment horizontal="center" vertical="center"/>
    </xf>
    <xf numFmtId="1" fontId="66" fillId="0" borderId="49" xfId="0" applyNumberFormat="1"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21" xfId="0" applyFont="1" applyFill="1" applyBorder="1" applyAlignment="1">
      <alignment horizontal="center" vertical="top" wrapText="1"/>
    </xf>
    <xf numFmtId="0" fontId="28" fillId="0" borderId="7" xfId="0" applyFont="1" applyFill="1" applyBorder="1" applyAlignment="1">
      <alignment horizontal="center" vertical="top" wrapText="1"/>
    </xf>
    <xf numFmtId="0" fontId="0" fillId="8" borderId="58" xfId="0" applyFont="1" applyFill="1" applyBorder="1" applyAlignment="1">
      <alignment horizontal="center"/>
    </xf>
    <xf numFmtId="0" fontId="0" fillId="8" borderId="59" xfId="0" applyFont="1" applyFill="1" applyBorder="1" applyAlignment="1">
      <alignment horizontal="center"/>
    </xf>
    <xf numFmtId="0" fontId="0" fillId="0" borderId="58" xfId="0" applyFont="1" applyBorder="1" applyAlignment="1">
      <alignment horizontal="center"/>
    </xf>
    <xf numFmtId="0" fontId="0" fillId="0" borderId="59" xfId="0" applyFont="1" applyBorder="1" applyAlignment="1">
      <alignment horizontal="center"/>
    </xf>
    <xf numFmtId="49" fontId="33" fillId="0" borderId="0" xfId="0" applyNumberFormat="1" applyFont="1" applyFill="1" applyBorder="1" applyAlignment="1">
      <alignment horizontal="left" vertical="center" wrapText="1"/>
    </xf>
    <xf numFmtId="49" fontId="40" fillId="0" borderId="0" xfId="112" applyNumberFormat="1" applyFont="1" applyFill="1" applyBorder="1" applyAlignment="1">
      <alignment horizontal="left" vertical="center" wrapText="1"/>
    </xf>
    <xf numFmtId="49" fontId="33" fillId="64" borderId="58" xfId="0" applyNumberFormat="1" applyFont="1" applyFill="1" applyBorder="1" applyAlignment="1">
      <alignment horizontal="center" vertical="center" wrapText="1"/>
    </xf>
    <xf numFmtId="49" fontId="33" fillId="64" borderId="59" xfId="0" applyNumberFormat="1" applyFont="1" applyFill="1" applyBorder="1" applyAlignment="1">
      <alignment horizontal="center" vertical="center" wrapText="1"/>
    </xf>
    <xf numFmtId="0" fontId="28" fillId="28" borderId="13" xfId="0" applyFont="1" applyFill="1" applyBorder="1" applyAlignment="1">
      <alignment horizontal="center" vertical="center"/>
    </xf>
    <xf numFmtId="0" fontId="18" fillId="28" borderId="13" xfId="0" applyFont="1" applyFill="1" applyBorder="1" applyAlignment="1">
      <alignment horizontal="center" vertical="center"/>
    </xf>
    <xf numFmtId="49" fontId="5" fillId="28" borderId="13" xfId="0" applyNumberFormat="1" applyFont="1" applyFill="1" applyBorder="1" applyAlignment="1">
      <alignment horizontal="center" vertical="center"/>
    </xf>
    <xf numFmtId="49" fontId="33" fillId="64" borderId="49" xfId="0" applyNumberFormat="1" applyFont="1" applyFill="1" applyBorder="1" applyAlignment="1">
      <alignment horizontal="center" vertical="center" wrapText="1"/>
    </xf>
    <xf numFmtId="49" fontId="33" fillId="64" borderId="66" xfId="0" applyNumberFormat="1" applyFont="1" applyFill="1" applyBorder="1" applyAlignment="1">
      <alignment horizontal="center" vertical="center" wrapText="1"/>
    </xf>
    <xf numFmtId="0" fontId="28" fillId="62" borderId="85" xfId="0" applyFont="1" applyFill="1" applyBorder="1" applyAlignment="1">
      <alignment horizontal="center" vertical="center" textRotation="90"/>
    </xf>
    <xf numFmtId="0" fontId="28" fillId="62" borderId="86" xfId="0" applyFont="1" applyFill="1" applyBorder="1" applyAlignment="1">
      <alignment horizontal="center" vertical="center" textRotation="90"/>
    </xf>
    <xf numFmtId="0" fontId="38" fillId="0" borderId="13" xfId="0" applyFont="1" applyFill="1" applyBorder="1" applyAlignment="1">
      <alignment horizontal="center" vertical="center"/>
    </xf>
  </cellXfs>
  <cellStyles count="183">
    <cellStyle name="20 % - Markeringsfarve1" xfId="79" builtinId="30" hidden="1"/>
    <cellStyle name="20 % - Markeringsfarve1" xfId="124" builtinId="30" hidden="1"/>
    <cellStyle name="20 % - Markeringsfarve1" xfId="160" builtinId="30" hidden="1"/>
    <cellStyle name="20 % - Markeringsfarve2" xfId="83" builtinId="34" hidden="1"/>
    <cellStyle name="20 % - Markeringsfarve2" xfId="128" builtinId="34" hidden="1"/>
    <cellStyle name="20 % - Markeringsfarve2" xfId="164" builtinId="34" hidden="1"/>
    <cellStyle name="20 % - Markeringsfarve3" xfId="87" builtinId="38" hidden="1"/>
    <cellStyle name="20 % - Markeringsfarve3" xfId="132" builtinId="38" hidden="1"/>
    <cellStyle name="20 % - Markeringsfarve3" xfId="168" builtinId="38" hidden="1"/>
    <cellStyle name="20 % - Markeringsfarve4" xfId="91" builtinId="42" hidden="1"/>
    <cellStyle name="20 % - Markeringsfarve4" xfId="136" builtinId="42" hidden="1"/>
    <cellStyle name="20 % - Markeringsfarve4" xfId="172" builtinId="42" hidden="1"/>
    <cellStyle name="20 % - Markeringsfarve5" xfId="95" builtinId="46" hidden="1"/>
    <cellStyle name="20 % - Markeringsfarve5" xfId="140" builtinId="46" hidden="1"/>
    <cellStyle name="20 % - Markeringsfarve5" xfId="176" builtinId="46" hidden="1"/>
    <cellStyle name="20 % - Markeringsfarve6" xfId="99" builtinId="50" hidden="1"/>
    <cellStyle name="20 % - Markeringsfarve6" xfId="144" builtinId="50" hidden="1"/>
    <cellStyle name="20 % - Markeringsfarve6" xfId="180" builtinId="50" hidden="1"/>
    <cellStyle name="20% - Akzent1" xfId="1"/>
    <cellStyle name="20% - Akzent2" xfId="2"/>
    <cellStyle name="20% - Akzent3" xfId="3"/>
    <cellStyle name="20% - Akzent4" xfId="4"/>
    <cellStyle name="20% - Akzent5" xfId="5"/>
    <cellStyle name="20% - Akzent6" xfId="6"/>
    <cellStyle name="20% - Énfasis1" xfId="7"/>
    <cellStyle name="20% - Énfasis2" xfId="8"/>
    <cellStyle name="20% - Énfasis3" xfId="9"/>
    <cellStyle name="20% - Énfasis4" xfId="10"/>
    <cellStyle name="20% - Énfasis5" xfId="11"/>
    <cellStyle name="20% - Énfasis6" xfId="12"/>
    <cellStyle name="40 % - Markeringsfarve1" xfId="80" builtinId="31" hidden="1"/>
    <cellStyle name="40 % - Markeringsfarve1" xfId="125" builtinId="31" hidden="1"/>
    <cellStyle name="40 % - Markeringsfarve1" xfId="161" builtinId="31" hidden="1"/>
    <cellStyle name="40 % - Markeringsfarve2" xfId="84" builtinId="35" hidden="1"/>
    <cellStyle name="40 % - Markeringsfarve2" xfId="129" builtinId="35" hidden="1"/>
    <cellStyle name="40 % - Markeringsfarve2" xfId="165" builtinId="35" hidden="1"/>
    <cellStyle name="40 % - Markeringsfarve3" xfId="88" builtinId="39" hidden="1"/>
    <cellStyle name="40 % - Markeringsfarve3" xfId="133" builtinId="39" hidden="1"/>
    <cellStyle name="40 % - Markeringsfarve3" xfId="169" builtinId="39" hidden="1"/>
    <cellStyle name="40 % - Markeringsfarve4" xfId="92" builtinId="43" hidden="1"/>
    <cellStyle name="40 % - Markeringsfarve4" xfId="137" builtinId="43" hidden="1"/>
    <cellStyle name="40 % - Markeringsfarve4" xfId="173" builtinId="43" hidden="1"/>
    <cellStyle name="40 % - Markeringsfarve5" xfId="96" builtinId="47" hidden="1"/>
    <cellStyle name="40 % - Markeringsfarve5" xfId="141" builtinId="47" hidden="1"/>
    <cellStyle name="40 % - Markeringsfarve5" xfId="177" builtinId="47" hidden="1"/>
    <cellStyle name="40 % - Markeringsfarve6" xfId="100" builtinId="51" hidden="1"/>
    <cellStyle name="40 % - Markeringsfarve6" xfId="145" builtinId="51" hidden="1"/>
    <cellStyle name="40 % - Markeringsfarve6" xfId="181" builtinId="51" hidden="1"/>
    <cellStyle name="40% - Akzent1" xfId="13"/>
    <cellStyle name="40% - Akzent2" xfId="14"/>
    <cellStyle name="40% - Akzent3" xfId="15"/>
    <cellStyle name="40% - Akzent4" xfId="16"/>
    <cellStyle name="40% - Akzent5" xfId="17"/>
    <cellStyle name="40% - Akzent6" xfId="18"/>
    <cellStyle name="40% - Énfasis1" xfId="19"/>
    <cellStyle name="40% - Énfasis2" xfId="20"/>
    <cellStyle name="40% - Énfasis3" xfId="21"/>
    <cellStyle name="40% - Énfasis4" xfId="22"/>
    <cellStyle name="40% - Énfasis5" xfId="23"/>
    <cellStyle name="40% - Énfasis6" xfId="24"/>
    <cellStyle name="60 % - Markeringsfarve1" xfId="81" builtinId="32" hidden="1"/>
    <cellStyle name="60 % - Markeringsfarve1" xfId="126" builtinId="32" hidden="1"/>
    <cellStyle name="60 % - Markeringsfarve1" xfId="162" builtinId="32" hidden="1"/>
    <cellStyle name="60 % - Markeringsfarve2" xfId="85" builtinId="36" hidden="1"/>
    <cellStyle name="60 % - Markeringsfarve2" xfId="130" builtinId="36" hidden="1"/>
    <cellStyle name="60 % - Markeringsfarve2" xfId="166" builtinId="36" hidden="1"/>
    <cellStyle name="60 % - Markeringsfarve3" xfId="89" builtinId="40" hidden="1"/>
    <cellStyle name="60 % - Markeringsfarve3" xfId="134" builtinId="40" hidden="1"/>
    <cellStyle name="60 % - Markeringsfarve3" xfId="170" builtinId="40" hidden="1"/>
    <cellStyle name="60 % - Markeringsfarve4" xfId="93" builtinId="44" hidden="1"/>
    <cellStyle name="60 % - Markeringsfarve4" xfId="138" builtinId="44" hidden="1"/>
    <cellStyle name="60 % - Markeringsfarve4" xfId="174" builtinId="44" hidden="1"/>
    <cellStyle name="60 % - Markeringsfarve5" xfId="97" builtinId="48" hidden="1"/>
    <cellStyle name="60 % - Markeringsfarve5" xfId="142" builtinId="48" hidden="1"/>
    <cellStyle name="60 % - Markeringsfarve5" xfId="178" builtinId="48" hidden="1"/>
    <cellStyle name="60 % - Markeringsfarve6" xfId="101" builtinId="52" hidden="1"/>
    <cellStyle name="60 % - Markeringsfarve6" xfId="146" builtinId="52" hidden="1"/>
    <cellStyle name="60 % - Markeringsfarve6" xfId="182" builtinId="52" hidden="1"/>
    <cellStyle name="60% - Akzent1" xfId="25"/>
    <cellStyle name="60% - Akzent2" xfId="26"/>
    <cellStyle name="60% - Akzent3" xfId="27"/>
    <cellStyle name="60% - Akzent4" xfId="28"/>
    <cellStyle name="60% - Akzent5" xfId="29"/>
    <cellStyle name="60% - Akzent6" xfId="30"/>
    <cellStyle name="60% - Énfasis1" xfId="31"/>
    <cellStyle name="60% - Énfasis2" xfId="32"/>
    <cellStyle name="60% - Énfasis3" xfId="33"/>
    <cellStyle name="60% - Énfasis4" xfId="34"/>
    <cellStyle name="60% - Énfasis5" xfId="35"/>
    <cellStyle name="60% - Énfasis6" xfId="36"/>
    <cellStyle name="Akzent1" xfId="37"/>
    <cellStyle name="Akzent2" xfId="38"/>
    <cellStyle name="Akzent3" xfId="39"/>
    <cellStyle name="Akzent4" xfId="40"/>
    <cellStyle name="Akzent5" xfId="41"/>
    <cellStyle name="Akzent6" xfId="42"/>
    <cellStyle name="Ausgabe" xfId="43"/>
    <cellStyle name="Berechnung" xfId="44"/>
    <cellStyle name="Beregning" xfId="76" builtinId="22" hidden="1"/>
    <cellStyle name="Beregning" xfId="121" builtinId="22" hidden="1"/>
    <cellStyle name="Beregning" xfId="157" builtinId="22" hidden="1"/>
    <cellStyle name="Buena" xfId="45"/>
    <cellStyle name="Cálculo" xfId="46"/>
    <cellStyle name="Celda de comprobación" xfId="47"/>
    <cellStyle name="Celda vinculada" xfId="48"/>
    <cellStyle name="Eingabe" xfId="50"/>
    <cellStyle name="Encabezado 4" xfId="51"/>
    <cellStyle name="Énfasis1" xfId="52"/>
    <cellStyle name="Énfasis2" xfId="53"/>
    <cellStyle name="Énfasis3" xfId="54"/>
    <cellStyle name="Énfasis4" xfId="55"/>
    <cellStyle name="Énfasis5" xfId="56"/>
    <cellStyle name="Énfasis6" xfId="57"/>
    <cellStyle name="Entrada" xfId="58"/>
    <cellStyle name="Ergebnis" xfId="59"/>
    <cellStyle name="Erklärender Text" xfId="60"/>
    <cellStyle name="Forklarende tekst" xfId="77" builtinId="53" hidden="1"/>
    <cellStyle name="Forklarende tekst" xfId="122" builtinId="53" hidden="1"/>
    <cellStyle name="Forklarende tekst" xfId="158" builtinId="53" hidden="1"/>
    <cellStyle name="God" xfId="72" builtinId="26" hidden="1"/>
    <cellStyle name="God" xfId="117" builtinId="26" hidden="1"/>
    <cellStyle name="God" xfId="153" builtinId="26" hidden="1"/>
    <cellStyle name="Gut" xfId="61"/>
    <cellStyle name="Incorrecto" xfId="62"/>
    <cellStyle name="Input" xfId="74" builtinId="20" hidden="1"/>
    <cellStyle name="Input" xfId="119" builtinId="20" hidden="1"/>
    <cellStyle name="Input" xfId="155" builtinId="20" hidden="1"/>
    <cellStyle name="Komma" xfId="49" builtinId="3"/>
    <cellStyle name="Markeringsfarve1" xfId="78" builtinId="29" hidden="1"/>
    <cellStyle name="Markeringsfarve1" xfId="123" builtinId="29" hidden="1"/>
    <cellStyle name="Markeringsfarve1" xfId="159" builtinId="29" hidden="1"/>
    <cellStyle name="Markeringsfarve2" xfId="82" builtinId="33" hidden="1"/>
    <cellStyle name="Markeringsfarve2" xfId="127" builtinId="33" hidden="1"/>
    <cellStyle name="Markeringsfarve2" xfId="163" builtinId="33" hidden="1"/>
    <cellStyle name="Markeringsfarve3" xfId="86" builtinId="37" hidden="1"/>
    <cellStyle name="Markeringsfarve3" xfId="131" builtinId="37" hidden="1"/>
    <cellStyle name="Markeringsfarve3" xfId="167" builtinId="37" hidden="1"/>
    <cellStyle name="Markeringsfarve4" xfId="90" builtinId="41" hidden="1"/>
    <cellStyle name="Markeringsfarve4" xfId="135" builtinId="41" hidden="1"/>
    <cellStyle name="Markeringsfarve4" xfId="171" builtinId="41" hidden="1"/>
    <cellStyle name="Markeringsfarve5" xfId="94" builtinId="45" hidden="1"/>
    <cellStyle name="Markeringsfarve5" xfId="139" builtinId="45" hidden="1"/>
    <cellStyle name="Markeringsfarve5" xfId="175" builtinId="45" hidden="1"/>
    <cellStyle name="Markeringsfarve6" xfId="98" builtinId="49" hidden="1"/>
    <cellStyle name="Markeringsfarve6" xfId="143" builtinId="49" hidden="1"/>
    <cellStyle name="Markeringsfarve6" xfId="179" builtinId="49" hidden="1"/>
    <cellStyle name="Neutral" xfId="63"/>
    <cellStyle name="Normal" xfId="0" builtinId="0"/>
    <cellStyle name="Normal 2" xfId="104"/>
    <cellStyle name="Normal 2 2" xfId="108"/>
    <cellStyle name="Normal 2 2 2" xfId="150"/>
    <cellStyle name="Normal 2 3" xfId="147"/>
    <cellStyle name="Normal 3" xfId="106"/>
    <cellStyle name="Normal 3 2" xfId="109"/>
    <cellStyle name="Normal 3 2 2" xfId="151"/>
    <cellStyle name="Normal 3 3" xfId="149"/>
    <cellStyle name="Normal 5" xfId="105"/>
    <cellStyle name="Normal 5 2" xfId="110"/>
    <cellStyle name="Normal 5 2 2" xfId="152"/>
    <cellStyle name="Normal 5 3" xfId="148"/>
    <cellStyle name="Normal_DCR_ProInd_06" xfId="116"/>
    <cellStyle name="Normale 2" xfId="64"/>
    <cellStyle name="Normale 2 2" xfId="111"/>
    <cellStyle name="Normale 2 9" xfId="103"/>
    <cellStyle name="Normale 2 9 2" xfId="112"/>
    <cellStyle name="Normale 2_DCF_Guidelines_Standard-Tables_Version-2009" xfId="65"/>
    <cellStyle name="Normale 3" xfId="66"/>
    <cellStyle name="Normale 3 2" xfId="102"/>
    <cellStyle name="Normale 3 2 2" xfId="114"/>
    <cellStyle name="Normale 3 3" xfId="113"/>
    <cellStyle name="Normale_Guidelines_NP-Proposals_Standard-Tables_Version-2006_Final" xfId="67"/>
    <cellStyle name="Output" xfId="75" builtinId="21" hidden="1"/>
    <cellStyle name="Output" xfId="120" builtinId="21" hidden="1"/>
    <cellStyle name="Output" xfId="156" builtinId="21" hidden="1"/>
    <cellStyle name="Overskrift 3" xfId="107" builtinId="18"/>
    <cellStyle name="Percentuale 2" xfId="68"/>
    <cellStyle name="Percentuale 2 2" xfId="115"/>
    <cellStyle name="Schlecht" xfId="69"/>
    <cellStyle name="Texto explicativo" xfId="70"/>
    <cellStyle name="Total" xfId="71"/>
    <cellStyle name="Ugyldig" xfId="73" builtinId="27" hidden="1"/>
    <cellStyle name="Ugyldig" xfId="118" builtinId="27" hidden="1"/>
    <cellStyle name="Ugyldig" xfId="154" builtinId="27"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FF950E"/>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irepa.org/Documents%20and%20Settings/Evelina/Documenti/Doc/STECF/SGECA/EWG%2011-18/TOR%207%20-%20guidelines/Final%20rev%20guidel%20AR%20(vers%20Dec%202011)/new%20tables%20for%20AR%20and%20N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_B_1"/>
      <sheetName val="III_B_3"/>
      <sheetName val="III_F_1"/>
      <sheetName val="IV_A_3"/>
      <sheetName val="IV_B_2"/>
      <sheetName val="drop down"/>
    </sheetNames>
    <sheetDataSet>
      <sheetData sheetId="0"/>
      <sheetData sheetId="1"/>
      <sheetData sheetId="2"/>
      <sheetData sheetId="3"/>
      <sheetData sheetId="4"/>
      <sheetData sheetId="5">
        <row r="4">
          <cell r="B4" t="str">
            <v>Active gears - Beam trawlers</v>
          </cell>
          <cell r="G4" t="str">
            <v>0-&lt; 10 m</v>
          </cell>
        </row>
        <row r="5">
          <cell r="B5" t="str">
            <v>Active gears - Demersal trawlers and/or demersal seiners</v>
          </cell>
          <cell r="G5" t="str">
            <v>0-&lt; 6 m</v>
          </cell>
        </row>
        <row r="6">
          <cell r="B6" t="str">
            <v>Active gears - Pelagic trawlers</v>
          </cell>
          <cell r="G6" t="str">
            <v>10-&lt; 12 m</v>
          </cell>
        </row>
        <row r="7">
          <cell r="B7" t="str">
            <v>Active gears - Purse seiners</v>
          </cell>
          <cell r="G7" t="str">
            <v>6-&lt; 12 m</v>
          </cell>
        </row>
        <row r="8">
          <cell r="B8" t="str">
            <v>Active gears - Dredgers</v>
          </cell>
          <cell r="G8" t="str">
            <v>12-&lt; 18 m</v>
          </cell>
        </row>
        <row r="9">
          <cell r="B9" t="str">
            <v>Active gears - Vessel using other active gears</v>
          </cell>
          <cell r="G9" t="str">
            <v>18-&lt; 24 m</v>
          </cell>
        </row>
        <row r="10">
          <cell r="B10" t="str">
            <v>Active gears - Vessels using Polyvalent ‘active’ gears only</v>
          </cell>
          <cell r="G10" t="str">
            <v>24-&lt; 40 m</v>
          </cell>
        </row>
        <row r="11">
          <cell r="B11" t="str">
            <v>Passive gears - Vessels using hooks</v>
          </cell>
          <cell r="G11" t="str">
            <v>40 m or larger</v>
          </cell>
        </row>
        <row r="12">
          <cell r="B12" t="str">
            <v>Passive gears - Drift and/or fixed netters</v>
          </cell>
        </row>
        <row r="13">
          <cell r="B13" t="str">
            <v>Passive gears - Vessels using Pots and/or traps</v>
          </cell>
        </row>
        <row r="14">
          <cell r="B14" t="str">
            <v>Passive gears - Vessels using other Passive gears</v>
          </cell>
        </row>
        <row r="15">
          <cell r="B15" t="str">
            <v>Passive gears - Vessels using Polyvalent ‘passive’ gears only</v>
          </cell>
        </row>
        <row r="16">
          <cell r="B16" t="str">
            <v>Pollyvalent gears - Vessels using active and passive gears</v>
          </cell>
        </row>
      </sheetData>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6"/>
  <sheetViews>
    <sheetView tabSelected="1" zoomScaleNormal="100" zoomScaleSheetLayoutView="100" workbookViewId="0">
      <selection activeCell="L84" sqref="L84"/>
    </sheetView>
  </sheetViews>
  <sheetFormatPr defaultColWidth="11.42578125" defaultRowHeight="12.75"/>
  <cols>
    <col min="1" max="1" width="7.7109375" style="804" customWidth="1"/>
    <col min="2" max="2" width="55.42578125" style="804" customWidth="1"/>
    <col min="3" max="4" width="18.7109375" style="804" customWidth="1"/>
    <col min="5" max="5" width="16.7109375" style="42" customWidth="1"/>
    <col min="6" max="6" width="18.28515625" style="42" customWidth="1"/>
    <col min="7" max="7" width="12.7109375" style="804" customWidth="1"/>
    <col min="8" max="8" width="13.140625" style="804" customWidth="1"/>
    <col min="9" max="9" width="13.28515625" style="804" customWidth="1"/>
    <col min="10" max="16384" width="11.42578125" style="804"/>
  </cols>
  <sheetData>
    <row r="1" spans="1:9" ht="19.149999999999999" customHeight="1">
      <c r="A1" s="2" t="s">
        <v>415</v>
      </c>
      <c r="B1" s="2"/>
      <c r="C1" s="2"/>
      <c r="D1" s="2"/>
      <c r="E1" s="498"/>
      <c r="F1" s="498"/>
      <c r="G1" s="3"/>
      <c r="H1" s="4" t="s">
        <v>0</v>
      </c>
      <c r="I1" s="586" t="s">
        <v>1262</v>
      </c>
    </row>
    <row r="2" spans="1:9" ht="23.1" customHeight="1" thickBot="1">
      <c r="A2" s="2"/>
      <c r="B2" s="2"/>
      <c r="C2" s="2"/>
      <c r="D2" s="2"/>
      <c r="E2" s="498"/>
      <c r="F2" s="498"/>
      <c r="G2" s="3"/>
      <c r="H2" s="4" t="s">
        <v>391</v>
      </c>
      <c r="I2" s="585" t="s">
        <v>1262</v>
      </c>
    </row>
    <row r="3" spans="1:9" ht="47.1" customHeight="1">
      <c r="A3" s="228" t="s">
        <v>1</v>
      </c>
      <c r="B3" s="228" t="s">
        <v>2</v>
      </c>
      <c r="C3" s="228" t="s">
        <v>3</v>
      </c>
      <c r="D3" s="228" t="s">
        <v>4</v>
      </c>
      <c r="E3" s="228" t="s">
        <v>408</v>
      </c>
      <c r="F3" s="228" t="s">
        <v>5</v>
      </c>
      <c r="G3" s="228" t="s">
        <v>6</v>
      </c>
      <c r="H3" s="228" t="s">
        <v>7</v>
      </c>
      <c r="I3" s="231" t="s">
        <v>8</v>
      </c>
    </row>
    <row r="4" spans="1:9" ht="15">
      <c r="A4" s="125" t="s">
        <v>661</v>
      </c>
      <c r="B4" s="809" t="s">
        <v>1384</v>
      </c>
      <c r="C4" s="561"/>
      <c r="D4" s="561">
        <v>2013</v>
      </c>
      <c r="E4" s="561"/>
      <c r="F4" s="561" t="s">
        <v>10</v>
      </c>
      <c r="G4" s="561" t="s">
        <v>10</v>
      </c>
      <c r="H4" s="561" t="s">
        <v>91</v>
      </c>
      <c r="I4" s="810" t="s">
        <v>10</v>
      </c>
    </row>
    <row r="5" spans="1:9" ht="13.15" customHeight="1">
      <c r="A5" s="125" t="s">
        <v>661</v>
      </c>
      <c r="B5" s="809" t="s">
        <v>1385</v>
      </c>
      <c r="C5" s="561"/>
      <c r="D5" s="561">
        <v>2013</v>
      </c>
      <c r="E5" s="561"/>
      <c r="F5" s="561"/>
      <c r="G5" s="561" t="s">
        <v>10</v>
      </c>
      <c r="H5" s="561" t="s">
        <v>91</v>
      </c>
      <c r="I5" s="810" t="s">
        <v>10</v>
      </c>
    </row>
    <row r="6" spans="1:9" ht="15">
      <c r="A6" s="125" t="s">
        <v>661</v>
      </c>
      <c r="B6" s="809" t="s">
        <v>1386</v>
      </c>
      <c r="C6" s="561"/>
      <c r="D6" s="561">
        <v>2013</v>
      </c>
      <c r="E6" s="561"/>
      <c r="F6" s="561" t="s">
        <v>10</v>
      </c>
      <c r="G6" s="561" t="s">
        <v>10</v>
      </c>
      <c r="H6" s="561" t="s">
        <v>91</v>
      </c>
      <c r="I6" s="810" t="s">
        <v>10</v>
      </c>
    </row>
    <row r="7" spans="1:9" ht="15">
      <c r="A7" s="125" t="s">
        <v>661</v>
      </c>
      <c r="B7" s="503" t="s">
        <v>1387</v>
      </c>
      <c r="C7" s="561"/>
      <c r="D7" s="561">
        <v>2013</v>
      </c>
      <c r="E7" s="561"/>
      <c r="F7" s="561"/>
      <c r="G7" s="561" t="s">
        <v>10</v>
      </c>
      <c r="H7" s="561" t="s">
        <v>91</v>
      </c>
      <c r="I7" s="810" t="s">
        <v>10</v>
      </c>
    </row>
    <row r="8" spans="1:9" ht="30">
      <c r="A8" s="125" t="s">
        <v>661</v>
      </c>
      <c r="B8" s="811" t="s">
        <v>1388</v>
      </c>
      <c r="C8" s="561"/>
      <c r="D8" s="561">
        <v>2013</v>
      </c>
      <c r="E8" s="561"/>
      <c r="F8" s="561"/>
      <c r="G8" s="561" t="s">
        <v>10</v>
      </c>
      <c r="H8" s="561" t="s">
        <v>91</v>
      </c>
      <c r="I8" s="810" t="s">
        <v>10</v>
      </c>
    </row>
    <row r="9" spans="1:9" ht="15">
      <c r="A9" s="125" t="s">
        <v>661</v>
      </c>
      <c r="B9" s="809" t="s">
        <v>1389</v>
      </c>
      <c r="C9" s="561"/>
      <c r="D9" s="561">
        <v>2013</v>
      </c>
      <c r="E9" s="561"/>
      <c r="F9" s="561"/>
      <c r="G9" s="561" t="s">
        <v>10</v>
      </c>
      <c r="H9" s="561" t="s">
        <v>91</v>
      </c>
      <c r="I9" s="810" t="s">
        <v>10</v>
      </c>
    </row>
    <row r="10" spans="1:9" ht="15">
      <c r="A10" s="125" t="s">
        <v>661</v>
      </c>
      <c r="B10" s="809" t="s">
        <v>1390</v>
      </c>
      <c r="C10" s="561"/>
      <c r="D10" s="561">
        <v>2013</v>
      </c>
      <c r="E10" s="561"/>
      <c r="F10" s="561"/>
      <c r="G10" s="561" t="s">
        <v>10</v>
      </c>
      <c r="H10" s="561" t="s">
        <v>91</v>
      </c>
      <c r="I10" s="810" t="s">
        <v>10</v>
      </c>
    </row>
    <row r="11" spans="1:9" ht="15">
      <c r="A11" s="125" t="s">
        <v>661</v>
      </c>
      <c r="B11" s="812" t="s">
        <v>1267</v>
      </c>
      <c r="C11" s="125" t="s">
        <v>11</v>
      </c>
      <c r="D11" s="125">
        <v>2013</v>
      </c>
      <c r="E11" s="125"/>
      <c r="F11" s="125"/>
      <c r="G11" s="115"/>
      <c r="H11" s="115" t="s">
        <v>91</v>
      </c>
      <c r="I11" s="813" t="s">
        <v>91</v>
      </c>
    </row>
    <row r="12" spans="1:9" ht="15">
      <c r="A12" s="125" t="s">
        <v>661</v>
      </c>
      <c r="B12" s="812" t="s">
        <v>1268</v>
      </c>
      <c r="C12" s="125" t="s">
        <v>11</v>
      </c>
      <c r="D12" s="125">
        <v>2013</v>
      </c>
      <c r="E12" s="125"/>
      <c r="F12" s="125"/>
      <c r="G12" s="115" t="s">
        <v>10</v>
      </c>
      <c r="H12" s="115" t="s">
        <v>91</v>
      </c>
      <c r="I12" s="813" t="s">
        <v>91</v>
      </c>
    </row>
    <row r="13" spans="1:9" ht="30">
      <c r="A13" s="125" t="s">
        <v>661</v>
      </c>
      <c r="B13" s="812" t="s">
        <v>1269</v>
      </c>
      <c r="C13" s="125" t="s">
        <v>11</v>
      </c>
      <c r="D13" s="125">
        <v>2013</v>
      </c>
      <c r="E13" s="125"/>
      <c r="F13" s="125"/>
      <c r="G13" s="814"/>
      <c r="H13" s="125" t="s">
        <v>135</v>
      </c>
      <c r="I13" s="813" t="s">
        <v>135</v>
      </c>
    </row>
    <row r="14" spans="1:9" ht="30">
      <c r="A14" s="125" t="s">
        <v>661</v>
      </c>
      <c r="B14" s="812" t="s">
        <v>1270</v>
      </c>
      <c r="C14" s="125" t="s">
        <v>11</v>
      </c>
      <c r="D14" s="125">
        <v>2013</v>
      </c>
      <c r="E14" s="125"/>
      <c r="F14" s="125"/>
      <c r="G14" s="115" t="s">
        <v>10</v>
      </c>
      <c r="H14" s="125" t="s">
        <v>91</v>
      </c>
      <c r="I14" s="813" t="s">
        <v>91</v>
      </c>
    </row>
    <row r="15" spans="1:9" ht="15">
      <c r="A15" s="125" t="s">
        <v>661</v>
      </c>
      <c r="B15" s="815" t="s">
        <v>1271</v>
      </c>
      <c r="C15" s="125" t="s">
        <v>11</v>
      </c>
      <c r="D15" s="125">
        <v>2013</v>
      </c>
      <c r="E15" s="125"/>
      <c r="F15" s="125"/>
      <c r="G15" s="115" t="s">
        <v>10</v>
      </c>
      <c r="H15" s="125" t="s">
        <v>135</v>
      </c>
      <c r="I15" s="813" t="s">
        <v>91</v>
      </c>
    </row>
    <row r="16" spans="1:9" ht="15">
      <c r="A16" s="125" t="s">
        <v>661</v>
      </c>
      <c r="B16" s="815" t="s">
        <v>1272</v>
      </c>
      <c r="C16" s="125" t="s">
        <v>11</v>
      </c>
      <c r="D16" s="125">
        <v>2013</v>
      </c>
      <c r="E16" s="125"/>
      <c r="F16" s="125"/>
      <c r="G16" s="115" t="s">
        <v>10</v>
      </c>
      <c r="H16" s="125" t="s">
        <v>91</v>
      </c>
      <c r="I16" s="813" t="s">
        <v>91</v>
      </c>
    </row>
    <row r="17" spans="1:11" ht="15">
      <c r="A17" s="125" t="s">
        <v>661</v>
      </c>
      <c r="B17" s="812" t="s">
        <v>1273</v>
      </c>
      <c r="C17" s="125" t="s">
        <v>11</v>
      </c>
      <c r="D17" s="125">
        <v>2013</v>
      </c>
      <c r="E17" s="125"/>
      <c r="F17" s="125"/>
      <c r="G17" s="814"/>
      <c r="H17" s="125" t="s">
        <v>91</v>
      </c>
      <c r="I17" s="813" t="s">
        <v>135</v>
      </c>
    </row>
    <row r="18" spans="1:11" ht="15">
      <c r="A18" s="125" t="s">
        <v>661</v>
      </c>
      <c r="B18" s="812" t="s">
        <v>1274</v>
      </c>
      <c r="C18" s="125" t="s">
        <v>11</v>
      </c>
      <c r="D18" s="125">
        <v>2013</v>
      </c>
      <c r="E18" s="125"/>
      <c r="F18" s="125"/>
      <c r="G18" s="814"/>
      <c r="H18" s="125" t="s">
        <v>135</v>
      </c>
      <c r="I18" s="813" t="s">
        <v>135</v>
      </c>
    </row>
    <row r="19" spans="1:11" ht="15">
      <c r="A19" s="125" t="s">
        <v>661</v>
      </c>
      <c r="B19" s="812" t="s">
        <v>1275</v>
      </c>
      <c r="C19" s="125" t="s">
        <v>11</v>
      </c>
      <c r="D19" s="125">
        <v>2013</v>
      </c>
      <c r="E19" s="125"/>
      <c r="F19" s="125"/>
      <c r="G19" s="814"/>
      <c r="H19" s="125" t="s">
        <v>91</v>
      </c>
      <c r="I19" s="813" t="s">
        <v>135</v>
      </c>
    </row>
    <row r="20" spans="1:11" ht="30">
      <c r="A20" s="125" t="s">
        <v>661</v>
      </c>
      <c r="B20" s="812" t="s">
        <v>1276</v>
      </c>
      <c r="C20" s="125" t="s">
        <v>11</v>
      </c>
      <c r="D20" s="125">
        <v>2013</v>
      </c>
      <c r="E20" s="125">
        <v>2</v>
      </c>
      <c r="F20" s="125" t="s">
        <v>10</v>
      </c>
      <c r="G20" s="115" t="s">
        <v>10</v>
      </c>
      <c r="H20" s="115" t="s">
        <v>91</v>
      </c>
      <c r="I20" s="813" t="s">
        <v>91</v>
      </c>
    </row>
    <row r="21" spans="1:11" ht="15">
      <c r="A21" s="125" t="s">
        <v>661</v>
      </c>
      <c r="B21" s="812" t="s">
        <v>1277</v>
      </c>
      <c r="C21" s="125" t="s">
        <v>11</v>
      </c>
      <c r="D21" s="125">
        <v>2013</v>
      </c>
      <c r="E21" s="125"/>
      <c r="F21" s="125"/>
      <c r="G21" s="115" t="s">
        <v>10</v>
      </c>
      <c r="H21" s="115" t="s">
        <v>91</v>
      </c>
      <c r="I21" s="813" t="s">
        <v>91</v>
      </c>
    </row>
    <row r="22" spans="1:11" ht="15">
      <c r="A22" s="125" t="s">
        <v>661</v>
      </c>
      <c r="B22" s="812" t="s">
        <v>1278</v>
      </c>
      <c r="C22" s="125" t="s">
        <v>11</v>
      </c>
      <c r="D22" s="125">
        <v>2013</v>
      </c>
      <c r="E22" s="125"/>
      <c r="F22" s="125"/>
      <c r="G22" s="814"/>
      <c r="H22" s="115" t="s">
        <v>135</v>
      </c>
      <c r="I22" s="813" t="s">
        <v>135</v>
      </c>
    </row>
    <row r="23" spans="1:11" ht="15">
      <c r="A23" s="125" t="s">
        <v>661</v>
      </c>
      <c r="B23" s="812" t="s">
        <v>1279</v>
      </c>
      <c r="C23" s="125" t="s">
        <v>11</v>
      </c>
      <c r="D23" s="125">
        <v>2013</v>
      </c>
      <c r="E23" s="125"/>
      <c r="F23" s="125"/>
      <c r="G23" s="125" t="s">
        <v>10</v>
      </c>
      <c r="H23" s="115" t="s">
        <v>91</v>
      </c>
      <c r="I23" s="813" t="s">
        <v>91</v>
      </c>
    </row>
    <row r="24" spans="1:11" ht="15">
      <c r="A24" s="125" t="s">
        <v>661</v>
      </c>
      <c r="B24" s="812" t="s">
        <v>1280</v>
      </c>
      <c r="C24" s="125" t="s">
        <v>11</v>
      </c>
      <c r="D24" s="125">
        <v>2013</v>
      </c>
      <c r="E24" s="125"/>
      <c r="F24" s="125"/>
      <c r="G24" s="814"/>
      <c r="H24" s="115" t="s">
        <v>91</v>
      </c>
      <c r="I24" s="813" t="s">
        <v>135</v>
      </c>
    </row>
    <row r="25" spans="1:11" ht="30">
      <c r="A25" s="125" t="s">
        <v>661</v>
      </c>
      <c r="B25" s="816" t="s">
        <v>1281</v>
      </c>
      <c r="C25" s="125" t="s">
        <v>11</v>
      </c>
      <c r="D25" s="125">
        <v>2013</v>
      </c>
      <c r="E25" s="125"/>
      <c r="F25" s="125"/>
      <c r="G25" s="814"/>
      <c r="H25" s="115" t="s">
        <v>91</v>
      </c>
      <c r="I25" s="813" t="s">
        <v>135</v>
      </c>
    </row>
    <row r="26" spans="1:11" ht="30">
      <c r="A26" s="802" t="s">
        <v>661</v>
      </c>
      <c r="B26" s="817" t="s">
        <v>1282</v>
      </c>
      <c r="C26" s="802" t="s">
        <v>11</v>
      </c>
      <c r="D26" s="802">
        <v>2013</v>
      </c>
      <c r="E26" s="802"/>
      <c r="F26" s="802" t="s">
        <v>10</v>
      </c>
      <c r="G26" s="802" t="s">
        <v>10</v>
      </c>
      <c r="H26" s="802" t="s">
        <v>91</v>
      </c>
      <c r="I26" s="813" t="s">
        <v>91</v>
      </c>
      <c r="J26" s="188"/>
      <c r="K26" s="188"/>
    </row>
    <row r="27" spans="1:11" ht="15">
      <c r="A27" s="125" t="s">
        <v>661</v>
      </c>
      <c r="B27" s="812" t="s">
        <v>1283</v>
      </c>
      <c r="C27" s="125" t="s">
        <v>11</v>
      </c>
      <c r="D27" s="125">
        <v>2013</v>
      </c>
      <c r="E27" s="125">
        <v>2</v>
      </c>
      <c r="F27" s="125" t="s">
        <v>10</v>
      </c>
      <c r="G27" s="115" t="s">
        <v>10</v>
      </c>
      <c r="H27" s="115" t="s">
        <v>91</v>
      </c>
      <c r="I27" s="813" t="s">
        <v>91</v>
      </c>
    </row>
    <row r="28" spans="1:11" ht="15">
      <c r="A28" s="125" t="s">
        <v>661</v>
      </c>
      <c r="B28" s="812" t="s">
        <v>1284</v>
      </c>
      <c r="C28" s="125" t="s">
        <v>11</v>
      </c>
      <c r="D28" s="125">
        <v>2013</v>
      </c>
      <c r="E28" s="125"/>
      <c r="F28" s="125"/>
      <c r="G28" s="814"/>
      <c r="H28" s="115" t="s">
        <v>91</v>
      </c>
      <c r="I28" s="813" t="s">
        <v>135</v>
      </c>
    </row>
    <row r="29" spans="1:11" ht="30">
      <c r="A29" s="125" t="s">
        <v>661</v>
      </c>
      <c r="B29" s="812" t="s">
        <v>1285</v>
      </c>
      <c r="C29" s="125" t="s">
        <v>11</v>
      </c>
      <c r="D29" s="125">
        <v>2013</v>
      </c>
      <c r="E29" s="125">
        <v>3</v>
      </c>
      <c r="F29" s="125" t="s">
        <v>10</v>
      </c>
      <c r="G29" s="115" t="s">
        <v>10</v>
      </c>
      <c r="H29" s="115" t="s">
        <v>91</v>
      </c>
      <c r="I29" s="813" t="s">
        <v>91</v>
      </c>
    </row>
    <row r="30" spans="1:11" ht="15">
      <c r="A30" s="125" t="s">
        <v>661</v>
      </c>
      <c r="B30" s="812" t="s">
        <v>1286</v>
      </c>
      <c r="C30" s="125" t="s">
        <v>11</v>
      </c>
      <c r="D30" s="125">
        <v>2013</v>
      </c>
      <c r="E30" s="125"/>
      <c r="F30" s="125"/>
      <c r="G30" s="115" t="s">
        <v>10</v>
      </c>
      <c r="H30" s="115" t="s">
        <v>91</v>
      </c>
      <c r="I30" s="813" t="s">
        <v>91</v>
      </c>
    </row>
    <row r="31" spans="1:11" ht="15">
      <c r="A31" s="125" t="s">
        <v>661</v>
      </c>
      <c r="B31" s="816" t="s">
        <v>1287</v>
      </c>
      <c r="C31" s="125" t="s">
        <v>11</v>
      </c>
      <c r="D31" s="125">
        <v>2013</v>
      </c>
      <c r="E31" s="125"/>
      <c r="F31" s="125"/>
      <c r="G31" s="814"/>
      <c r="H31" s="115" t="s">
        <v>91</v>
      </c>
      <c r="I31" s="813" t="s">
        <v>135</v>
      </c>
    </row>
    <row r="32" spans="1:11" ht="30">
      <c r="A32" s="125" t="s">
        <v>661</v>
      </c>
      <c r="B32" s="812" t="s">
        <v>1288</v>
      </c>
      <c r="C32" s="125" t="s">
        <v>11</v>
      </c>
      <c r="D32" s="125">
        <v>2013</v>
      </c>
      <c r="E32" s="125"/>
      <c r="F32" s="125"/>
      <c r="G32" s="814"/>
      <c r="H32" s="115" t="s">
        <v>91</v>
      </c>
      <c r="I32" s="813" t="s">
        <v>135</v>
      </c>
    </row>
    <row r="33" spans="1:10" ht="15">
      <c r="A33" s="802" t="s">
        <v>661</v>
      </c>
      <c r="B33" s="817" t="s">
        <v>1391</v>
      </c>
      <c r="C33" s="802" t="s">
        <v>11</v>
      </c>
      <c r="D33" s="802">
        <v>2013</v>
      </c>
      <c r="E33" s="802"/>
      <c r="F33" s="802" t="s">
        <v>10</v>
      </c>
      <c r="G33" s="802" t="s">
        <v>10</v>
      </c>
      <c r="H33" s="802" t="s">
        <v>91</v>
      </c>
      <c r="I33" s="813" t="s">
        <v>91</v>
      </c>
      <c r="J33" s="188"/>
    </row>
    <row r="34" spans="1:10" ht="30">
      <c r="A34" s="125" t="s">
        <v>661</v>
      </c>
      <c r="B34" s="816" t="s">
        <v>1289</v>
      </c>
      <c r="C34" s="125" t="s">
        <v>11</v>
      </c>
      <c r="D34" s="125">
        <v>2013</v>
      </c>
      <c r="E34" s="125"/>
      <c r="F34" s="125"/>
      <c r="G34" s="814"/>
      <c r="H34" s="115" t="s">
        <v>135</v>
      </c>
      <c r="I34" s="813" t="s">
        <v>135</v>
      </c>
    </row>
    <row r="35" spans="1:10" ht="15">
      <c r="A35" s="125" t="s">
        <v>661</v>
      </c>
      <c r="B35" s="812" t="s">
        <v>1290</v>
      </c>
      <c r="C35" s="125" t="s">
        <v>11</v>
      </c>
      <c r="D35" s="125">
        <v>2013</v>
      </c>
      <c r="E35" s="125"/>
      <c r="F35" s="125"/>
      <c r="G35" s="814"/>
      <c r="H35" s="115" t="s">
        <v>91</v>
      </c>
      <c r="I35" s="813" t="s">
        <v>135</v>
      </c>
    </row>
    <row r="36" spans="1:10" ht="30">
      <c r="A36" s="125" t="s">
        <v>661</v>
      </c>
      <c r="B36" s="812" t="s">
        <v>1291</v>
      </c>
      <c r="C36" s="125" t="s">
        <v>11</v>
      </c>
      <c r="D36" s="125">
        <v>2013</v>
      </c>
      <c r="E36" s="125"/>
      <c r="F36" s="125"/>
      <c r="G36" s="814"/>
      <c r="H36" s="115" t="s">
        <v>91</v>
      </c>
      <c r="I36" s="813" t="s">
        <v>135</v>
      </c>
    </row>
    <row r="37" spans="1:10" ht="30">
      <c r="A37" s="125" t="s">
        <v>661</v>
      </c>
      <c r="B37" s="812" t="s">
        <v>1292</v>
      </c>
      <c r="C37" s="125" t="s">
        <v>11</v>
      </c>
      <c r="D37" s="125">
        <v>2013</v>
      </c>
      <c r="E37" s="125"/>
      <c r="F37" s="125"/>
      <c r="G37" s="115" t="s">
        <v>10</v>
      </c>
      <c r="H37" s="115" t="s">
        <v>91</v>
      </c>
      <c r="I37" s="813" t="s">
        <v>91</v>
      </c>
    </row>
    <row r="38" spans="1:10" ht="30">
      <c r="A38" s="125" t="s">
        <v>661</v>
      </c>
      <c r="B38" s="816" t="s">
        <v>1392</v>
      </c>
      <c r="C38" s="125" t="s">
        <v>11</v>
      </c>
      <c r="D38" s="125">
        <v>2013</v>
      </c>
      <c r="E38" s="125"/>
      <c r="F38" s="125"/>
      <c r="G38" s="814"/>
      <c r="H38" s="115" t="s">
        <v>135</v>
      </c>
      <c r="I38" s="813" t="s">
        <v>135</v>
      </c>
    </row>
    <row r="39" spans="1:10" ht="15">
      <c r="A39" s="125" t="s">
        <v>661</v>
      </c>
      <c r="B39" s="812" t="s">
        <v>1293</v>
      </c>
      <c r="C39" s="125" t="s">
        <v>11</v>
      </c>
      <c r="D39" s="125">
        <v>2013</v>
      </c>
      <c r="E39" s="125"/>
      <c r="F39" s="125"/>
      <c r="G39" s="814"/>
      <c r="H39" s="115" t="s">
        <v>135</v>
      </c>
      <c r="I39" s="813" t="s">
        <v>135</v>
      </c>
    </row>
    <row r="40" spans="1:10" ht="15">
      <c r="A40" s="125" t="s">
        <v>661</v>
      </c>
      <c r="B40" s="812" t="s">
        <v>1294</v>
      </c>
      <c r="C40" s="125" t="s">
        <v>11</v>
      </c>
      <c r="D40" s="125">
        <v>2013</v>
      </c>
      <c r="E40" s="125"/>
      <c r="F40" s="125"/>
      <c r="G40" s="115" t="s">
        <v>10</v>
      </c>
      <c r="H40" s="115" t="s">
        <v>91</v>
      </c>
      <c r="I40" s="813" t="s">
        <v>91</v>
      </c>
    </row>
    <row r="41" spans="1:10" ht="15">
      <c r="A41" s="125" t="s">
        <v>661</v>
      </c>
      <c r="B41" s="818" t="s">
        <v>1295</v>
      </c>
      <c r="C41" s="125" t="s">
        <v>11</v>
      </c>
      <c r="D41" s="125">
        <v>2013</v>
      </c>
      <c r="E41" s="125"/>
      <c r="F41" s="125"/>
      <c r="G41" s="115" t="s">
        <v>10</v>
      </c>
      <c r="H41" s="115" t="s">
        <v>91</v>
      </c>
      <c r="I41" s="813" t="s">
        <v>91</v>
      </c>
    </row>
    <row r="42" spans="1:10" ht="15">
      <c r="A42" s="125" t="s">
        <v>661</v>
      </c>
      <c r="B42" s="812" t="s">
        <v>1296</v>
      </c>
      <c r="C42" s="125" t="s">
        <v>11</v>
      </c>
      <c r="D42" s="125">
        <v>2013</v>
      </c>
      <c r="E42" s="125"/>
      <c r="F42" s="125"/>
      <c r="G42" s="814"/>
      <c r="H42" s="115" t="s">
        <v>135</v>
      </c>
      <c r="I42" s="813" t="s">
        <v>135</v>
      </c>
    </row>
    <row r="43" spans="1:10" ht="15">
      <c r="A43" s="125" t="s">
        <v>661</v>
      </c>
      <c r="B43" s="812" t="s">
        <v>1297</v>
      </c>
      <c r="C43" s="125" t="s">
        <v>11</v>
      </c>
      <c r="D43" s="125">
        <v>2013</v>
      </c>
      <c r="E43" s="125"/>
      <c r="F43" s="125"/>
      <c r="G43" s="115" t="s">
        <v>10</v>
      </c>
      <c r="H43" s="115" t="s">
        <v>91</v>
      </c>
      <c r="I43" s="813" t="s">
        <v>91</v>
      </c>
    </row>
    <row r="44" spans="1:10" ht="30">
      <c r="A44" s="125" t="s">
        <v>661</v>
      </c>
      <c r="B44" s="812" t="s">
        <v>1298</v>
      </c>
      <c r="C44" s="125" t="s">
        <v>11</v>
      </c>
      <c r="D44" s="125">
        <v>2013</v>
      </c>
      <c r="E44" s="125"/>
      <c r="F44" s="125"/>
      <c r="G44" s="814"/>
      <c r="H44" s="115" t="s">
        <v>135</v>
      </c>
      <c r="I44" s="813" t="s">
        <v>135</v>
      </c>
    </row>
    <row r="45" spans="1:10" ht="30">
      <c r="A45" s="125" t="s">
        <v>661</v>
      </c>
      <c r="B45" s="812" t="s">
        <v>1299</v>
      </c>
      <c r="C45" s="125" t="s">
        <v>11</v>
      </c>
      <c r="D45" s="125">
        <v>2013</v>
      </c>
      <c r="E45" s="125"/>
      <c r="F45" s="125"/>
      <c r="G45" s="115"/>
      <c r="H45" s="115" t="s">
        <v>91</v>
      </c>
      <c r="I45" s="813" t="s">
        <v>91</v>
      </c>
    </row>
    <row r="46" spans="1:10" ht="30">
      <c r="A46" s="125" t="s">
        <v>661</v>
      </c>
      <c r="B46" s="812" t="s">
        <v>1300</v>
      </c>
      <c r="C46" s="125" t="s">
        <v>11</v>
      </c>
      <c r="D46" s="125">
        <v>2013</v>
      </c>
      <c r="E46" s="125"/>
      <c r="F46" s="125"/>
      <c r="G46" s="814"/>
      <c r="H46" s="115" t="s">
        <v>91</v>
      </c>
      <c r="I46" s="813" t="s">
        <v>135</v>
      </c>
    </row>
    <row r="47" spans="1:10" ht="15">
      <c r="A47" s="125" t="s">
        <v>661</v>
      </c>
      <c r="B47" s="815" t="s">
        <v>1301</v>
      </c>
      <c r="C47" s="125" t="s">
        <v>11</v>
      </c>
      <c r="D47" s="125">
        <v>2013</v>
      </c>
      <c r="E47" s="125"/>
      <c r="F47" s="125"/>
      <c r="G47" s="115"/>
      <c r="H47" s="115" t="s">
        <v>135</v>
      </c>
      <c r="I47" s="813" t="s">
        <v>91</v>
      </c>
    </row>
    <row r="48" spans="1:10" ht="15">
      <c r="A48" s="125" t="s">
        <v>661</v>
      </c>
      <c r="B48" s="816" t="s">
        <v>1302</v>
      </c>
      <c r="C48" s="125" t="s">
        <v>11</v>
      </c>
      <c r="D48" s="125">
        <v>2013</v>
      </c>
      <c r="E48" s="125"/>
      <c r="F48" s="125"/>
      <c r="G48" s="814"/>
      <c r="H48" s="115" t="s">
        <v>135</v>
      </c>
      <c r="I48" s="813" t="s">
        <v>135</v>
      </c>
    </row>
    <row r="49" spans="1:10" ht="15">
      <c r="A49" s="125" t="s">
        <v>661</v>
      </c>
      <c r="B49" s="816" t="s">
        <v>1303</v>
      </c>
      <c r="C49" s="125" t="s">
        <v>11</v>
      </c>
      <c r="D49" s="125">
        <v>2013</v>
      </c>
      <c r="E49" s="125"/>
      <c r="F49" s="125"/>
      <c r="G49" s="115"/>
      <c r="H49" s="115" t="s">
        <v>135</v>
      </c>
      <c r="I49" s="813" t="s">
        <v>91</v>
      </c>
    </row>
    <row r="50" spans="1:10" ht="30">
      <c r="A50" s="125" t="s">
        <v>661</v>
      </c>
      <c r="B50" s="816" t="s">
        <v>1304</v>
      </c>
      <c r="C50" s="125" t="s">
        <v>11</v>
      </c>
      <c r="D50" s="125">
        <v>2013</v>
      </c>
      <c r="E50" s="125"/>
      <c r="F50" s="125"/>
      <c r="G50" s="814"/>
      <c r="H50" s="115" t="s">
        <v>135</v>
      </c>
      <c r="I50" s="813" t="s">
        <v>135</v>
      </c>
    </row>
    <row r="51" spans="1:10" ht="30">
      <c r="A51" s="125" t="s">
        <v>661</v>
      </c>
      <c r="B51" s="816" t="s">
        <v>1393</v>
      </c>
      <c r="C51" s="125" t="s">
        <v>11</v>
      </c>
      <c r="D51" s="125">
        <v>2013</v>
      </c>
      <c r="E51" s="125"/>
      <c r="F51" s="125"/>
      <c r="G51" s="115"/>
      <c r="H51" s="115" t="s">
        <v>135</v>
      </c>
      <c r="I51" s="813" t="s">
        <v>91</v>
      </c>
    </row>
    <row r="52" spans="1:10" ht="15">
      <c r="A52" s="125" t="s">
        <v>661</v>
      </c>
      <c r="B52" s="816" t="s">
        <v>1305</v>
      </c>
      <c r="C52" s="125" t="s">
        <v>11</v>
      </c>
      <c r="D52" s="125">
        <v>2013</v>
      </c>
      <c r="E52" s="125"/>
      <c r="F52" s="125"/>
      <c r="G52" s="115"/>
      <c r="H52" s="115" t="s">
        <v>135</v>
      </c>
      <c r="I52" s="813" t="s">
        <v>91</v>
      </c>
    </row>
    <row r="53" spans="1:10" ht="30">
      <c r="A53" s="125" t="s">
        <v>661</v>
      </c>
      <c r="B53" s="812" t="s">
        <v>1306</v>
      </c>
      <c r="C53" s="125" t="s">
        <v>11</v>
      </c>
      <c r="D53" s="125">
        <v>2013</v>
      </c>
      <c r="E53" s="125"/>
      <c r="F53" s="125"/>
      <c r="G53" s="814"/>
      <c r="H53" s="115" t="s">
        <v>91</v>
      </c>
      <c r="I53" s="813" t="s">
        <v>135</v>
      </c>
    </row>
    <row r="54" spans="1:10" ht="15">
      <c r="A54" s="802" t="s">
        <v>661</v>
      </c>
      <c r="B54" s="817" t="s">
        <v>1307</v>
      </c>
      <c r="C54" s="802" t="s">
        <v>11</v>
      </c>
      <c r="D54" s="802">
        <v>2013</v>
      </c>
      <c r="E54" s="802"/>
      <c r="F54" s="802" t="s">
        <v>10</v>
      </c>
      <c r="G54" s="802"/>
      <c r="H54" s="802" t="s">
        <v>91</v>
      </c>
      <c r="I54" s="813" t="s">
        <v>91</v>
      </c>
      <c r="J54" s="188"/>
    </row>
    <row r="55" spans="1:10" ht="30">
      <c r="A55" s="125" t="s">
        <v>661</v>
      </c>
      <c r="B55" s="812" t="s">
        <v>1308</v>
      </c>
      <c r="C55" s="125" t="s">
        <v>11</v>
      </c>
      <c r="D55" s="125">
        <v>2013</v>
      </c>
      <c r="E55" s="125"/>
      <c r="F55" s="125"/>
      <c r="G55" s="115"/>
      <c r="H55" s="115" t="s">
        <v>91</v>
      </c>
      <c r="I55" s="813" t="s">
        <v>91</v>
      </c>
    </row>
    <row r="56" spans="1:10" ht="15">
      <c r="A56" s="125" t="s">
        <v>661</v>
      </c>
      <c r="B56" s="812" t="s">
        <v>1309</v>
      </c>
      <c r="C56" s="125" t="s">
        <v>11</v>
      </c>
      <c r="D56" s="125">
        <v>2013</v>
      </c>
      <c r="E56" s="125"/>
      <c r="F56" s="125"/>
      <c r="G56" s="115"/>
      <c r="H56" s="115" t="s">
        <v>91</v>
      </c>
      <c r="I56" s="813" t="s">
        <v>91</v>
      </c>
    </row>
    <row r="57" spans="1:10" ht="15">
      <c r="A57" s="125" t="s">
        <v>661</v>
      </c>
      <c r="B57" s="812" t="s">
        <v>1310</v>
      </c>
      <c r="C57" s="125" t="s">
        <v>11</v>
      </c>
      <c r="D57" s="125">
        <v>2013</v>
      </c>
      <c r="E57" s="125"/>
      <c r="F57" s="125"/>
      <c r="G57" s="115"/>
      <c r="H57" s="115" t="s">
        <v>91</v>
      </c>
      <c r="I57" s="813" t="s">
        <v>91</v>
      </c>
    </row>
    <row r="58" spans="1:10" ht="15">
      <c r="A58" s="125" t="s">
        <v>661</v>
      </c>
      <c r="B58" s="812" t="s">
        <v>1311</v>
      </c>
      <c r="C58" s="125" t="s">
        <v>11</v>
      </c>
      <c r="D58" s="125">
        <v>2013</v>
      </c>
      <c r="E58" s="125"/>
      <c r="F58" s="125"/>
      <c r="G58" s="115" t="s">
        <v>10</v>
      </c>
      <c r="H58" s="115" t="s">
        <v>91</v>
      </c>
      <c r="I58" s="813" t="s">
        <v>91</v>
      </c>
    </row>
    <row r="59" spans="1:10" ht="15">
      <c r="A59" s="125" t="s">
        <v>661</v>
      </c>
      <c r="B59" s="812" t="s">
        <v>1312</v>
      </c>
      <c r="C59" s="125" t="s">
        <v>11</v>
      </c>
      <c r="D59" s="125">
        <v>2013</v>
      </c>
      <c r="E59" s="125"/>
      <c r="F59" s="125"/>
      <c r="G59" s="115" t="s">
        <v>10</v>
      </c>
      <c r="H59" s="115" t="s">
        <v>91</v>
      </c>
      <c r="I59" s="813" t="s">
        <v>91</v>
      </c>
    </row>
    <row r="60" spans="1:10" ht="15">
      <c r="A60" s="125" t="s">
        <v>661</v>
      </c>
      <c r="B60" s="812" t="s">
        <v>1313</v>
      </c>
      <c r="C60" s="125" t="s">
        <v>11</v>
      </c>
      <c r="D60" s="125">
        <v>2013</v>
      </c>
      <c r="E60" s="125"/>
      <c r="F60" s="125"/>
      <c r="G60" s="115"/>
      <c r="H60" s="115" t="s">
        <v>91</v>
      </c>
      <c r="I60" s="813" t="s">
        <v>91</v>
      </c>
    </row>
    <row r="61" spans="1:10" ht="15">
      <c r="A61" s="125" t="s">
        <v>661</v>
      </c>
      <c r="B61" s="812" t="s">
        <v>1309</v>
      </c>
      <c r="C61" s="125" t="s">
        <v>11</v>
      </c>
      <c r="D61" s="125">
        <v>2013</v>
      </c>
      <c r="E61" s="125"/>
      <c r="F61" s="125"/>
      <c r="G61" s="115"/>
      <c r="H61" s="115" t="s">
        <v>91</v>
      </c>
      <c r="I61" s="813" t="s">
        <v>91</v>
      </c>
    </row>
    <row r="62" spans="1:10" ht="15">
      <c r="A62" s="125" t="s">
        <v>661</v>
      </c>
      <c r="B62" s="812" t="s">
        <v>1309</v>
      </c>
      <c r="C62" s="125" t="s">
        <v>11</v>
      </c>
      <c r="D62" s="125">
        <v>2013</v>
      </c>
      <c r="E62" s="125"/>
      <c r="F62" s="125"/>
      <c r="G62" s="115"/>
      <c r="H62" s="115" t="s">
        <v>91</v>
      </c>
      <c r="I62" s="813" t="s">
        <v>91</v>
      </c>
    </row>
    <row r="63" spans="1:10" ht="30">
      <c r="A63" s="125" t="s">
        <v>661</v>
      </c>
      <c r="B63" s="812" t="s">
        <v>1394</v>
      </c>
      <c r="C63" s="125" t="s">
        <v>11</v>
      </c>
      <c r="D63" s="125">
        <v>2013</v>
      </c>
      <c r="E63" s="114"/>
      <c r="F63" s="114"/>
      <c r="G63" s="114" t="s">
        <v>10</v>
      </c>
      <c r="H63" s="115" t="s">
        <v>91</v>
      </c>
      <c r="I63" s="813" t="s">
        <v>91</v>
      </c>
    </row>
    <row r="64" spans="1:10" ht="15">
      <c r="A64" s="125" t="s">
        <v>661</v>
      </c>
      <c r="B64" s="812" t="s">
        <v>1395</v>
      </c>
      <c r="C64" s="125" t="s">
        <v>11</v>
      </c>
      <c r="D64" s="125">
        <v>2013</v>
      </c>
      <c r="E64" s="114"/>
      <c r="F64" s="114"/>
      <c r="G64" s="114"/>
      <c r="H64" s="115" t="s">
        <v>91</v>
      </c>
      <c r="I64" s="813" t="s">
        <v>135</v>
      </c>
    </row>
    <row r="65" spans="1:10" ht="15">
      <c r="A65" s="802" t="s">
        <v>661</v>
      </c>
      <c r="B65" s="817" t="s">
        <v>1396</v>
      </c>
      <c r="C65" s="802" t="s">
        <v>11</v>
      </c>
      <c r="D65" s="802">
        <v>2013</v>
      </c>
      <c r="E65" s="803"/>
      <c r="F65" s="803" t="s">
        <v>10</v>
      </c>
      <c r="G65" s="803" t="s">
        <v>10</v>
      </c>
      <c r="H65" s="802" t="s">
        <v>91</v>
      </c>
      <c r="I65" s="813" t="s">
        <v>91</v>
      </c>
      <c r="J65" s="188"/>
    </row>
    <row r="66" spans="1:10" ht="15">
      <c r="A66" s="125" t="s">
        <v>661</v>
      </c>
      <c r="B66" s="812" t="s">
        <v>1397</v>
      </c>
      <c r="C66" s="125" t="s">
        <v>11</v>
      </c>
      <c r="D66" s="125">
        <v>2013</v>
      </c>
      <c r="E66" s="114"/>
      <c r="F66" s="114"/>
      <c r="G66" s="114" t="s">
        <v>10</v>
      </c>
      <c r="H66" s="115" t="s">
        <v>91</v>
      </c>
      <c r="I66" s="813" t="s">
        <v>91</v>
      </c>
    </row>
    <row r="67" spans="1:10" ht="15">
      <c r="A67" s="125" t="s">
        <v>661</v>
      </c>
      <c r="B67" s="812" t="s">
        <v>1398</v>
      </c>
      <c r="C67" s="125" t="s">
        <v>11</v>
      </c>
      <c r="D67" s="125">
        <v>2013</v>
      </c>
      <c r="E67" s="114"/>
      <c r="F67" s="114"/>
      <c r="G67" s="124" t="s">
        <v>10</v>
      </c>
      <c r="H67" s="115" t="s">
        <v>135</v>
      </c>
      <c r="I67" s="813" t="s">
        <v>91</v>
      </c>
    </row>
    <row r="68" spans="1:10" ht="30">
      <c r="A68" s="125" t="s">
        <v>661</v>
      </c>
      <c r="B68" s="812" t="s">
        <v>1399</v>
      </c>
      <c r="C68" s="125" t="s">
        <v>11</v>
      </c>
      <c r="D68" s="125">
        <v>2013</v>
      </c>
      <c r="E68" s="114"/>
      <c r="F68" s="114"/>
      <c r="G68" s="124" t="s">
        <v>10</v>
      </c>
      <c r="H68" s="115" t="s">
        <v>135</v>
      </c>
      <c r="I68" s="813" t="s">
        <v>91</v>
      </c>
    </row>
    <row r="69" spans="1:10" ht="30">
      <c r="A69" s="125" t="s">
        <v>661</v>
      </c>
      <c r="B69" s="812" t="s">
        <v>1400</v>
      </c>
      <c r="C69" s="125" t="s">
        <v>11</v>
      </c>
      <c r="D69" s="125">
        <v>2013</v>
      </c>
      <c r="E69" s="114"/>
      <c r="F69" s="114"/>
      <c r="G69" s="124" t="s">
        <v>10</v>
      </c>
      <c r="H69" s="115" t="s">
        <v>135</v>
      </c>
      <c r="I69" s="813" t="s">
        <v>91</v>
      </c>
    </row>
    <row r="70" spans="1:10" ht="15">
      <c r="A70" s="125" t="s">
        <v>661</v>
      </c>
      <c r="B70" s="812" t="s">
        <v>1401</v>
      </c>
      <c r="C70" s="125" t="s">
        <v>11</v>
      </c>
      <c r="D70" s="125">
        <v>2013</v>
      </c>
      <c r="E70" s="114"/>
      <c r="F70" s="114"/>
      <c r="G70" s="124" t="s">
        <v>10</v>
      </c>
      <c r="H70" s="115" t="s">
        <v>91</v>
      </c>
      <c r="I70" s="813" t="s">
        <v>91</v>
      </c>
    </row>
    <row r="71" spans="1:10" ht="30">
      <c r="A71" s="125" t="s">
        <v>661</v>
      </c>
      <c r="B71" s="812" t="s">
        <v>1402</v>
      </c>
      <c r="C71" s="125" t="s">
        <v>11</v>
      </c>
      <c r="D71" s="125">
        <v>2013</v>
      </c>
      <c r="E71" s="114"/>
      <c r="F71" s="114"/>
      <c r="G71" s="124" t="s">
        <v>10</v>
      </c>
      <c r="H71" s="115" t="s">
        <v>91</v>
      </c>
      <c r="I71" s="813" t="s">
        <v>91</v>
      </c>
    </row>
    <row r="72" spans="1:10" ht="30">
      <c r="A72" s="125" t="s">
        <v>661</v>
      </c>
      <c r="B72" s="812" t="s">
        <v>1403</v>
      </c>
      <c r="C72" s="125" t="s">
        <v>11</v>
      </c>
      <c r="D72" s="125">
        <v>2013</v>
      </c>
      <c r="E72" s="114"/>
      <c r="F72" s="114"/>
      <c r="G72" s="124" t="s">
        <v>10</v>
      </c>
      <c r="H72" s="115" t="s">
        <v>135</v>
      </c>
      <c r="I72" s="813" t="s">
        <v>91</v>
      </c>
    </row>
    <row r="73" spans="1:10" ht="15">
      <c r="A73" s="125" t="s">
        <v>661</v>
      </c>
      <c r="B73" s="812" t="s">
        <v>1404</v>
      </c>
      <c r="C73" s="125" t="s">
        <v>11</v>
      </c>
      <c r="D73" s="125">
        <v>2013</v>
      </c>
      <c r="E73" s="114"/>
      <c r="F73" s="114"/>
      <c r="G73" s="124" t="s">
        <v>10</v>
      </c>
      <c r="H73" s="115" t="s">
        <v>135</v>
      </c>
      <c r="I73" s="813" t="s">
        <v>91</v>
      </c>
    </row>
    <row r="74" spans="1:10" ht="30">
      <c r="A74" s="125" t="s">
        <v>661</v>
      </c>
      <c r="B74" s="812" t="s">
        <v>1405</v>
      </c>
      <c r="C74" s="125" t="s">
        <v>11</v>
      </c>
      <c r="D74" s="125">
        <v>2013</v>
      </c>
      <c r="E74" s="114"/>
      <c r="F74" s="114"/>
      <c r="G74" s="124" t="s">
        <v>10</v>
      </c>
      <c r="H74" s="115" t="s">
        <v>91</v>
      </c>
      <c r="I74" s="813" t="s">
        <v>91</v>
      </c>
    </row>
    <row r="75" spans="1:10" ht="30">
      <c r="A75" s="125" t="s">
        <v>661</v>
      </c>
      <c r="B75" s="812" t="s">
        <v>1406</v>
      </c>
      <c r="C75" s="125" t="s">
        <v>11</v>
      </c>
      <c r="D75" s="125">
        <v>2013</v>
      </c>
      <c r="E75" s="114"/>
      <c r="F75" s="114"/>
      <c r="G75" s="124" t="s">
        <v>10</v>
      </c>
      <c r="H75" s="115" t="s">
        <v>91</v>
      </c>
      <c r="I75" s="813" t="s">
        <v>91</v>
      </c>
    </row>
    <row r="76" spans="1:10" ht="15">
      <c r="A76" s="125" t="s">
        <v>661</v>
      </c>
      <c r="B76" s="812" t="s">
        <v>1407</v>
      </c>
      <c r="C76" s="125" t="s">
        <v>11</v>
      </c>
      <c r="D76" s="125">
        <v>2013</v>
      </c>
      <c r="E76" s="114"/>
      <c r="F76" s="114"/>
      <c r="G76" s="124" t="s">
        <v>10</v>
      </c>
      <c r="H76" s="115" t="s">
        <v>135</v>
      </c>
      <c r="I76" s="813" t="s">
        <v>91</v>
      </c>
    </row>
    <row r="77" spans="1:10" ht="15">
      <c r="A77" s="125" t="s">
        <v>661</v>
      </c>
      <c r="B77" s="812" t="s">
        <v>1408</v>
      </c>
      <c r="C77" s="125" t="s">
        <v>11</v>
      </c>
      <c r="D77" s="125">
        <v>2013</v>
      </c>
      <c r="E77" s="114"/>
      <c r="F77" s="114"/>
      <c r="G77" s="124" t="s">
        <v>10</v>
      </c>
      <c r="H77" s="115" t="s">
        <v>91</v>
      </c>
      <c r="I77" s="813" t="s">
        <v>91</v>
      </c>
    </row>
    <row r="78" spans="1:10" ht="30">
      <c r="A78" s="802" t="s">
        <v>661</v>
      </c>
      <c r="B78" s="817" t="s">
        <v>1409</v>
      </c>
      <c r="C78" s="802" t="s">
        <v>11</v>
      </c>
      <c r="D78" s="802">
        <v>2013</v>
      </c>
      <c r="E78" s="803"/>
      <c r="F78" s="803"/>
      <c r="G78" s="803" t="s">
        <v>10</v>
      </c>
      <c r="H78" s="802" t="s">
        <v>135</v>
      </c>
      <c r="I78" s="813" t="s">
        <v>91</v>
      </c>
      <c r="J78" s="188"/>
    </row>
    <row r="79" spans="1:10" ht="15">
      <c r="A79" s="802" t="s">
        <v>661</v>
      </c>
      <c r="B79" s="817" t="s">
        <v>1410</v>
      </c>
      <c r="C79" s="802" t="s">
        <v>11</v>
      </c>
      <c r="D79" s="802">
        <v>2013</v>
      </c>
      <c r="E79" s="803"/>
      <c r="F79" s="803" t="s">
        <v>10</v>
      </c>
      <c r="G79" s="803" t="s">
        <v>10</v>
      </c>
      <c r="H79" s="802" t="s">
        <v>91</v>
      </c>
      <c r="I79" s="813" t="s">
        <v>91</v>
      </c>
      <c r="J79" s="188"/>
    </row>
    <row r="80" spans="1:10" ht="30">
      <c r="A80" s="802" t="s">
        <v>661</v>
      </c>
      <c r="B80" s="817" t="s">
        <v>1411</v>
      </c>
      <c r="C80" s="802" t="s">
        <v>11</v>
      </c>
      <c r="D80" s="802">
        <v>2013</v>
      </c>
      <c r="E80" s="803"/>
      <c r="F80" s="803"/>
      <c r="G80" s="803" t="s">
        <v>10</v>
      </c>
      <c r="H80" s="802" t="s">
        <v>135</v>
      </c>
      <c r="I80" s="813" t="s">
        <v>91</v>
      </c>
      <c r="J80" s="188"/>
    </row>
    <row r="81" spans="1:10" ht="15">
      <c r="A81" s="802" t="s">
        <v>661</v>
      </c>
      <c r="B81" s="817" t="s">
        <v>1412</v>
      </c>
      <c r="C81" s="802" t="s">
        <v>11</v>
      </c>
      <c r="D81" s="802">
        <v>2013</v>
      </c>
      <c r="E81" s="803"/>
      <c r="F81" s="803" t="s">
        <v>1413</v>
      </c>
      <c r="G81" s="803" t="s">
        <v>10</v>
      </c>
      <c r="H81" s="802" t="s">
        <v>91</v>
      </c>
      <c r="I81" s="813" t="s">
        <v>91</v>
      </c>
      <c r="J81" s="188"/>
    </row>
    <row r="82" spans="1:10" ht="15">
      <c r="A82" s="125" t="s">
        <v>661</v>
      </c>
      <c r="B82" s="812" t="s">
        <v>1414</v>
      </c>
      <c r="C82" s="125" t="s">
        <v>11</v>
      </c>
      <c r="D82" s="125">
        <v>2013</v>
      </c>
      <c r="E82" s="114"/>
      <c r="F82" s="114"/>
      <c r="G82" s="124" t="s">
        <v>10</v>
      </c>
      <c r="H82" s="115" t="s">
        <v>135</v>
      </c>
      <c r="I82" s="813" t="s">
        <v>91</v>
      </c>
    </row>
    <row r="83" spans="1:10" ht="15">
      <c r="A83" s="125" t="s">
        <v>661</v>
      </c>
      <c r="B83" s="812" t="s">
        <v>1415</v>
      </c>
      <c r="C83" s="125" t="s">
        <v>11</v>
      </c>
      <c r="D83" s="125">
        <v>2013</v>
      </c>
      <c r="E83" s="114"/>
      <c r="F83" s="114"/>
      <c r="G83" s="124" t="s">
        <v>10</v>
      </c>
      <c r="H83" s="115" t="s">
        <v>135</v>
      </c>
      <c r="I83" s="813" t="s">
        <v>91</v>
      </c>
    </row>
    <row r="84" spans="1:10" ht="30">
      <c r="A84" s="125" t="s">
        <v>661</v>
      </c>
      <c r="B84" s="812" t="s">
        <v>1416</v>
      </c>
      <c r="C84" s="125" t="s">
        <v>11</v>
      </c>
      <c r="D84" s="125">
        <v>2013</v>
      </c>
      <c r="E84" s="114"/>
      <c r="F84" s="114"/>
      <c r="G84" s="124" t="s">
        <v>10</v>
      </c>
      <c r="H84" s="115" t="s">
        <v>135</v>
      </c>
      <c r="I84" s="813" t="s">
        <v>91</v>
      </c>
    </row>
    <row r="85" spans="1:10" ht="15">
      <c r="A85" s="125" t="s">
        <v>661</v>
      </c>
      <c r="B85" s="812" t="s">
        <v>1417</v>
      </c>
      <c r="C85" s="125" t="s">
        <v>11</v>
      </c>
      <c r="D85" s="125">
        <v>2013</v>
      </c>
      <c r="E85" s="114"/>
      <c r="F85" s="114"/>
      <c r="G85" s="124" t="s">
        <v>10</v>
      </c>
      <c r="H85" s="115" t="s">
        <v>91</v>
      </c>
      <c r="I85" s="813" t="s">
        <v>91</v>
      </c>
    </row>
    <row r="86" spans="1:10" ht="30">
      <c r="A86" s="125" t="s">
        <v>661</v>
      </c>
      <c r="B86" s="812" t="s">
        <v>1418</v>
      </c>
      <c r="C86" s="125" t="s">
        <v>11</v>
      </c>
      <c r="D86" s="125">
        <v>2013</v>
      </c>
      <c r="E86" s="114"/>
      <c r="F86" s="114"/>
      <c r="G86" s="124" t="s">
        <v>10</v>
      </c>
      <c r="H86" s="115" t="s">
        <v>135</v>
      </c>
      <c r="I86" s="813" t="s">
        <v>91</v>
      </c>
    </row>
    <row r="87" spans="1:10" ht="15">
      <c r="A87" s="125" t="s">
        <v>661</v>
      </c>
      <c r="B87" s="812" t="s">
        <v>1419</v>
      </c>
      <c r="C87" s="125" t="s">
        <v>11</v>
      </c>
      <c r="D87" s="125">
        <v>2013</v>
      </c>
      <c r="E87" s="114"/>
      <c r="F87" s="114"/>
      <c r="G87" s="124" t="s">
        <v>10</v>
      </c>
      <c r="H87" s="115" t="s">
        <v>135</v>
      </c>
      <c r="I87" s="813" t="s">
        <v>91</v>
      </c>
    </row>
    <row r="88" spans="1:10" ht="15">
      <c r="A88" s="125" t="s">
        <v>661</v>
      </c>
      <c r="B88" s="812" t="s">
        <v>1420</v>
      </c>
      <c r="C88" s="125" t="s">
        <v>11</v>
      </c>
      <c r="D88" s="125">
        <v>2013</v>
      </c>
      <c r="E88" s="114"/>
      <c r="F88" s="114"/>
      <c r="G88" s="124" t="s">
        <v>10</v>
      </c>
      <c r="H88" s="115" t="s">
        <v>135</v>
      </c>
      <c r="I88" s="813" t="s">
        <v>91</v>
      </c>
    </row>
    <row r="89" spans="1:10" ht="30">
      <c r="A89" s="125" t="s">
        <v>661</v>
      </c>
      <c r="B89" s="812" t="s">
        <v>1421</v>
      </c>
      <c r="C89" s="125" t="s">
        <v>11</v>
      </c>
      <c r="D89" s="125">
        <v>2013</v>
      </c>
      <c r="E89" s="114"/>
      <c r="F89" s="114"/>
      <c r="G89" s="124" t="s">
        <v>10</v>
      </c>
      <c r="H89" s="115" t="s">
        <v>135</v>
      </c>
      <c r="I89" s="813" t="s">
        <v>91</v>
      </c>
    </row>
    <row r="90" spans="1:10" ht="15">
      <c r="A90" s="125" t="s">
        <v>661</v>
      </c>
      <c r="B90" s="812" t="s">
        <v>1422</v>
      </c>
      <c r="C90" s="125" t="s">
        <v>11</v>
      </c>
      <c r="D90" s="125">
        <v>2013</v>
      </c>
      <c r="E90" s="114"/>
      <c r="F90" s="114"/>
      <c r="G90" s="124" t="s">
        <v>10</v>
      </c>
      <c r="H90" s="115" t="s">
        <v>135</v>
      </c>
      <c r="I90" s="813" t="s">
        <v>91</v>
      </c>
    </row>
    <row r="91" spans="1:10" ht="30">
      <c r="A91" s="802" t="s">
        <v>661</v>
      </c>
      <c r="B91" s="817" t="s">
        <v>1300</v>
      </c>
      <c r="C91" s="802" t="s">
        <v>11</v>
      </c>
      <c r="D91" s="802">
        <v>2013</v>
      </c>
      <c r="E91" s="803"/>
      <c r="F91" s="803"/>
      <c r="G91" s="803" t="s">
        <v>10</v>
      </c>
      <c r="H91" s="802" t="s">
        <v>91</v>
      </c>
      <c r="I91" s="813" t="s">
        <v>91</v>
      </c>
      <c r="J91" s="188"/>
    </row>
    <row r="92" spans="1:10" ht="60">
      <c r="A92" s="125" t="s">
        <v>661</v>
      </c>
      <c r="B92" s="812" t="s">
        <v>1423</v>
      </c>
      <c r="C92" s="125" t="s">
        <v>11</v>
      </c>
      <c r="D92" s="125">
        <v>2013</v>
      </c>
      <c r="E92" s="114"/>
      <c r="F92" s="114"/>
      <c r="G92" s="124" t="s">
        <v>10</v>
      </c>
      <c r="H92" s="115" t="s">
        <v>91</v>
      </c>
      <c r="I92" s="813" t="s">
        <v>91</v>
      </c>
    </row>
    <row r="93" spans="1:10" ht="30">
      <c r="A93" s="125" t="s">
        <v>661</v>
      </c>
      <c r="B93" s="812" t="s">
        <v>1424</v>
      </c>
      <c r="C93" s="125" t="s">
        <v>11</v>
      </c>
      <c r="D93" s="125">
        <v>2013</v>
      </c>
      <c r="E93" s="114"/>
      <c r="F93" s="114"/>
      <c r="G93" s="124" t="s">
        <v>10</v>
      </c>
      <c r="H93" s="115" t="s">
        <v>91</v>
      </c>
      <c r="I93" s="813" t="s">
        <v>91</v>
      </c>
    </row>
    <row r="94" spans="1:10" ht="15">
      <c r="A94" s="125" t="s">
        <v>661</v>
      </c>
      <c r="B94" s="812" t="s">
        <v>1425</v>
      </c>
      <c r="C94" s="125" t="s">
        <v>11</v>
      </c>
      <c r="D94" s="125">
        <v>2013</v>
      </c>
      <c r="E94" s="114"/>
      <c r="F94" s="114"/>
      <c r="G94" s="124" t="s">
        <v>10</v>
      </c>
      <c r="H94" s="115" t="s">
        <v>91</v>
      </c>
      <c r="I94" s="813" t="s">
        <v>91</v>
      </c>
    </row>
    <row r="95" spans="1:10" ht="15">
      <c r="A95" s="125" t="s">
        <v>661</v>
      </c>
      <c r="B95" s="812" t="s">
        <v>1426</v>
      </c>
      <c r="C95" s="125" t="s">
        <v>11</v>
      </c>
      <c r="D95" s="125">
        <v>2013</v>
      </c>
      <c r="E95" s="114"/>
      <c r="F95" s="114"/>
      <c r="G95" s="124" t="s">
        <v>10</v>
      </c>
      <c r="H95" s="115" t="s">
        <v>91</v>
      </c>
      <c r="I95" s="813" t="s">
        <v>91</v>
      </c>
    </row>
    <row r="96" spans="1:10" ht="15">
      <c r="A96" s="125" t="s">
        <v>661</v>
      </c>
      <c r="B96" s="812" t="s">
        <v>1427</v>
      </c>
      <c r="C96" s="125" t="s">
        <v>11</v>
      </c>
      <c r="D96" s="125">
        <v>2013</v>
      </c>
      <c r="E96" s="114"/>
      <c r="F96" s="114"/>
      <c r="G96" s="124" t="s">
        <v>10</v>
      </c>
      <c r="H96" s="115" t="s">
        <v>91</v>
      </c>
      <c r="I96" s="813" t="s">
        <v>91</v>
      </c>
    </row>
  </sheetData>
  <phoneticPr fontId="33" type="noConversion"/>
  <pageMargins left="0.70833333333333337" right="0.70833333333333337" top="0.78749999999999998" bottom="0.78749999999999998" header="0.51180555555555551" footer="0.51180555555555551"/>
  <pageSetup paperSize="9" scale="50"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40"/>
  <sheetViews>
    <sheetView topLeftCell="G1" zoomScaleNormal="100" zoomScaleSheetLayoutView="75" workbookViewId="0">
      <selection activeCell="S26" sqref="S26"/>
    </sheetView>
  </sheetViews>
  <sheetFormatPr defaultColWidth="11.5703125" defaultRowHeight="12.75"/>
  <cols>
    <col min="1" max="1" width="11.5703125" style="608" customWidth="1"/>
    <col min="2" max="2" width="12.42578125" style="608" customWidth="1"/>
    <col min="3" max="3" width="11.5703125" style="608" customWidth="1"/>
    <col min="4" max="4" width="32.7109375" style="608" customWidth="1"/>
    <col min="5" max="5" width="11.5703125" style="42" customWidth="1"/>
    <col min="6" max="6" width="19.42578125" style="608" customWidth="1"/>
    <col min="7" max="7" width="31.28515625" style="608" customWidth="1"/>
    <col min="8" max="8" width="21.85546875" style="608" customWidth="1"/>
    <col min="9" max="9" width="21.42578125" style="609" customWidth="1"/>
    <col min="10" max="12" width="21.42578125" style="608" customWidth="1"/>
    <col min="13" max="13" width="14.7109375" style="608" customWidth="1"/>
    <col min="14" max="14" width="11.5703125" style="608" customWidth="1"/>
    <col min="15" max="15" width="21.42578125" style="608" customWidth="1"/>
    <col min="16" max="16" width="11.5703125" style="42" customWidth="1"/>
    <col min="17" max="17" width="13.85546875" style="608" customWidth="1"/>
    <col min="18" max="18" width="26" style="608" customWidth="1"/>
    <col min="19" max="19" width="29.5703125" style="608" customWidth="1"/>
    <col min="20" max="20" width="16.42578125" style="608" customWidth="1"/>
    <col min="21" max="21" width="17.42578125" style="608" customWidth="1"/>
    <col min="22" max="22" width="22.85546875" style="608" customWidth="1"/>
    <col min="23" max="16384" width="11.5703125" style="608"/>
  </cols>
  <sheetData>
    <row r="1" spans="1:20" ht="15.75" customHeight="1" thickBot="1">
      <c r="A1" s="50" t="s">
        <v>383</v>
      </c>
      <c r="B1" s="50"/>
      <c r="C1" s="50"/>
      <c r="D1" s="50"/>
      <c r="E1" s="510"/>
      <c r="F1" s="50"/>
      <c r="G1" s="50"/>
      <c r="H1" s="50"/>
      <c r="I1" s="592"/>
      <c r="J1" s="50"/>
      <c r="K1" s="50"/>
      <c r="L1" s="50"/>
      <c r="M1" s="50"/>
      <c r="N1" s="50"/>
      <c r="O1" s="50"/>
      <c r="P1" s="510"/>
      <c r="Q1" s="50"/>
      <c r="R1" s="50"/>
      <c r="S1" s="34" t="s">
        <v>0</v>
      </c>
      <c r="T1" s="34" t="s">
        <v>9</v>
      </c>
    </row>
    <row r="2" spans="1:20" ht="15.75" customHeight="1">
      <c r="A2" s="50"/>
      <c r="B2" s="50"/>
      <c r="C2" s="50"/>
      <c r="D2" s="50"/>
      <c r="E2" s="510"/>
      <c r="F2" s="50"/>
      <c r="G2" s="50"/>
      <c r="H2" s="50"/>
      <c r="I2" s="592"/>
      <c r="J2" s="50"/>
      <c r="K2" s="50"/>
      <c r="L2" s="50"/>
      <c r="M2" s="50"/>
      <c r="N2" s="50"/>
      <c r="O2" s="50"/>
      <c r="P2" s="510"/>
      <c r="Q2" s="50"/>
      <c r="R2" s="50"/>
      <c r="S2" s="590" t="s">
        <v>391</v>
      </c>
      <c r="T2" s="590">
        <v>2013</v>
      </c>
    </row>
    <row r="3" spans="1:20" ht="12.95" customHeight="1">
      <c r="A3" s="899" t="s">
        <v>1</v>
      </c>
      <c r="B3" s="899" t="s">
        <v>123</v>
      </c>
      <c r="C3" s="899" t="s">
        <v>94</v>
      </c>
      <c r="D3" s="899" t="s">
        <v>13</v>
      </c>
      <c r="E3" s="901" t="s">
        <v>3</v>
      </c>
      <c r="F3" s="899" t="s">
        <v>68</v>
      </c>
      <c r="G3" s="899" t="s">
        <v>124</v>
      </c>
      <c r="H3" s="899" t="s">
        <v>125</v>
      </c>
      <c r="I3" s="593"/>
      <c r="J3" s="600"/>
      <c r="K3" s="600"/>
      <c r="L3" s="600"/>
      <c r="M3" s="600"/>
      <c r="N3" s="904" t="s">
        <v>1110</v>
      </c>
      <c r="O3" s="904"/>
      <c r="P3" s="904"/>
      <c r="Q3" s="904"/>
      <c r="R3" s="904"/>
      <c r="S3" s="904"/>
      <c r="T3" s="591"/>
    </row>
    <row r="4" spans="1:20" ht="76.5">
      <c r="A4" s="900"/>
      <c r="B4" s="900"/>
      <c r="C4" s="900"/>
      <c r="D4" s="900"/>
      <c r="E4" s="901"/>
      <c r="F4" s="900"/>
      <c r="G4" s="900"/>
      <c r="H4" s="899"/>
      <c r="I4" s="593" t="s">
        <v>126</v>
      </c>
      <c r="J4" s="600" t="s">
        <v>127</v>
      </c>
      <c r="K4" s="600" t="s">
        <v>1111</v>
      </c>
      <c r="L4" s="600" t="s">
        <v>1112</v>
      </c>
      <c r="M4" s="600" t="s">
        <v>114</v>
      </c>
      <c r="N4" s="526" t="s">
        <v>128</v>
      </c>
      <c r="O4" s="526" t="s">
        <v>129</v>
      </c>
      <c r="P4" s="526" t="s">
        <v>130</v>
      </c>
      <c r="Q4" s="526" t="s">
        <v>131</v>
      </c>
      <c r="R4" s="526" t="s">
        <v>132</v>
      </c>
      <c r="S4" s="526" t="s">
        <v>133</v>
      </c>
      <c r="T4" s="526" t="s">
        <v>1317</v>
      </c>
    </row>
    <row r="5" spans="1:20">
      <c r="A5" s="599" t="s">
        <v>418</v>
      </c>
      <c r="B5" s="599"/>
      <c r="C5" s="599">
        <v>2013</v>
      </c>
      <c r="D5" s="588" t="s">
        <v>22</v>
      </c>
      <c r="E5" s="115" t="s">
        <v>11</v>
      </c>
      <c r="F5" s="588" t="s">
        <v>480</v>
      </c>
      <c r="G5" s="597" t="s">
        <v>878</v>
      </c>
      <c r="H5" s="599" t="s">
        <v>795</v>
      </c>
      <c r="I5" s="605">
        <v>1.25E-3</v>
      </c>
      <c r="J5" s="599"/>
      <c r="K5" s="599">
        <v>1500</v>
      </c>
      <c r="L5" s="599"/>
      <c r="M5" s="599" t="s">
        <v>119</v>
      </c>
      <c r="N5" s="598"/>
      <c r="O5" s="598"/>
      <c r="P5" s="598">
        <v>1812</v>
      </c>
      <c r="Q5" s="598" t="s">
        <v>1447</v>
      </c>
      <c r="R5" s="782">
        <v>0</v>
      </c>
      <c r="S5" s="598" t="s">
        <v>226</v>
      </c>
      <c r="T5" s="598">
        <f>R5+P5</f>
        <v>1812</v>
      </c>
    </row>
    <row r="6" spans="1:20">
      <c r="A6" s="599" t="s">
        <v>418</v>
      </c>
      <c r="B6" s="599"/>
      <c r="C6" s="599">
        <v>2013</v>
      </c>
      <c r="D6" s="588" t="s">
        <v>22</v>
      </c>
      <c r="E6" s="115" t="s">
        <v>11</v>
      </c>
      <c r="F6" s="588" t="s">
        <v>480</v>
      </c>
      <c r="G6" s="597" t="s">
        <v>807</v>
      </c>
      <c r="H6" s="599" t="s">
        <v>795</v>
      </c>
      <c r="I6" s="605">
        <v>0.125</v>
      </c>
      <c r="J6" s="599"/>
      <c r="K6" s="599">
        <v>2200</v>
      </c>
      <c r="L6" s="599"/>
      <c r="M6" s="599" t="s">
        <v>119</v>
      </c>
      <c r="N6" s="598"/>
      <c r="O6" s="598"/>
      <c r="P6" s="598">
        <v>3179</v>
      </c>
      <c r="Q6" s="598">
        <v>2.5000000000000001E-2</v>
      </c>
      <c r="R6" s="782">
        <v>740</v>
      </c>
      <c r="S6" s="598">
        <v>0.06</v>
      </c>
      <c r="T6" s="598">
        <f>R6+P6</f>
        <v>3919</v>
      </c>
    </row>
    <row r="7" spans="1:20">
      <c r="A7" s="599" t="s">
        <v>418</v>
      </c>
      <c r="B7" s="599"/>
      <c r="C7" s="599">
        <v>2013</v>
      </c>
      <c r="D7" s="588" t="s">
        <v>22</v>
      </c>
      <c r="E7" s="115" t="s">
        <v>11</v>
      </c>
      <c r="F7" s="588" t="s">
        <v>480</v>
      </c>
      <c r="G7" s="597" t="s">
        <v>812</v>
      </c>
      <c r="H7" s="599" t="s">
        <v>795</v>
      </c>
      <c r="I7" s="605">
        <v>0.125</v>
      </c>
      <c r="J7" s="599"/>
      <c r="K7" s="599">
        <v>8000</v>
      </c>
      <c r="L7" s="599"/>
      <c r="M7" s="599" t="s">
        <v>119</v>
      </c>
      <c r="N7" s="598"/>
      <c r="O7" s="598"/>
      <c r="P7" s="598">
        <v>5302</v>
      </c>
      <c r="Q7" s="598">
        <v>1.7000000000000001E-2</v>
      </c>
      <c r="R7" s="782">
        <v>3077</v>
      </c>
      <c r="S7" s="598">
        <v>1.7999999999999999E-2</v>
      </c>
      <c r="T7" s="598">
        <f>R7+P7</f>
        <v>8379</v>
      </c>
    </row>
    <row r="8" spans="1:20">
      <c r="A8" s="599" t="s">
        <v>418</v>
      </c>
      <c r="B8" s="599"/>
      <c r="C8" s="599">
        <v>2013</v>
      </c>
      <c r="D8" s="588" t="s">
        <v>22</v>
      </c>
      <c r="E8" s="115" t="s">
        <v>11</v>
      </c>
      <c r="F8" s="588" t="s">
        <v>513</v>
      </c>
      <c r="G8" s="597" t="s">
        <v>812</v>
      </c>
      <c r="H8" s="599" t="s">
        <v>795</v>
      </c>
      <c r="I8" s="605">
        <v>0.125</v>
      </c>
      <c r="J8" s="599"/>
      <c r="K8" s="599">
        <v>10000</v>
      </c>
      <c r="L8" s="599"/>
      <c r="M8" s="599" t="s">
        <v>119</v>
      </c>
      <c r="N8" s="598"/>
      <c r="O8" s="598"/>
      <c r="P8" s="598">
        <v>8100</v>
      </c>
      <c r="Q8" s="598">
        <v>0.02</v>
      </c>
      <c r="R8" s="782">
        <v>5047</v>
      </c>
      <c r="S8" s="598">
        <v>6.0000000000000001E-3</v>
      </c>
      <c r="T8" s="598">
        <f>R8+P8</f>
        <v>13147</v>
      </c>
    </row>
    <row r="9" spans="1:20">
      <c r="A9" s="599" t="s">
        <v>418</v>
      </c>
      <c r="B9" s="599"/>
      <c r="C9" s="599">
        <v>2013</v>
      </c>
      <c r="D9" s="588" t="s">
        <v>22</v>
      </c>
      <c r="E9" s="115" t="s">
        <v>11</v>
      </c>
      <c r="F9" s="588" t="s">
        <v>1113</v>
      </c>
      <c r="G9" s="893" t="s">
        <v>706</v>
      </c>
      <c r="H9" s="898" t="s">
        <v>570</v>
      </c>
      <c r="I9" s="907">
        <v>0.125</v>
      </c>
      <c r="J9" s="898"/>
      <c r="K9" s="898">
        <v>8000</v>
      </c>
      <c r="L9" s="898"/>
      <c r="M9" s="898" t="s">
        <v>119</v>
      </c>
      <c r="N9" s="897"/>
      <c r="O9" s="897"/>
      <c r="P9" s="897">
        <v>1481</v>
      </c>
      <c r="Q9" s="897">
        <v>2.5999999999999999E-2</v>
      </c>
      <c r="R9" s="897">
        <v>1506</v>
      </c>
      <c r="S9" s="897">
        <v>2.9000000000000001E-2</v>
      </c>
      <c r="T9" s="897">
        <f>P9+R9</f>
        <v>2987</v>
      </c>
    </row>
    <row r="10" spans="1:20">
      <c r="A10" s="599" t="s">
        <v>418</v>
      </c>
      <c r="B10" s="599"/>
      <c r="C10" s="599">
        <v>2013</v>
      </c>
      <c r="D10" s="588" t="s">
        <v>22</v>
      </c>
      <c r="E10" s="115" t="s">
        <v>11</v>
      </c>
      <c r="F10" s="588" t="s">
        <v>1114</v>
      </c>
      <c r="G10" s="893"/>
      <c r="H10" s="898"/>
      <c r="I10" s="907"/>
      <c r="J10" s="898"/>
      <c r="K10" s="898"/>
      <c r="L10" s="898"/>
      <c r="M10" s="898"/>
      <c r="N10" s="897"/>
      <c r="O10" s="897"/>
      <c r="P10" s="897"/>
      <c r="Q10" s="897"/>
      <c r="R10" s="897"/>
      <c r="S10" s="897"/>
      <c r="T10" s="897"/>
    </row>
    <row r="11" spans="1:20" s="188" customFormat="1">
      <c r="A11" s="599" t="s">
        <v>418</v>
      </c>
      <c r="B11" s="599"/>
      <c r="C11" s="599">
        <v>2013</v>
      </c>
      <c r="D11" s="588" t="s">
        <v>22</v>
      </c>
      <c r="E11" s="115" t="s">
        <v>11</v>
      </c>
      <c r="F11" s="588" t="s">
        <v>480</v>
      </c>
      <c r="G11" s="893" t="s">
        <v>705</v>
      </c>
      <c r="H11" s="898" t="s">
        <v>570</v>
      </c>
      <c r="I11" s="907">
        <v>0.125</v>
      </c>
      <c r="J11" s="903"/>
      <c r="K11" s="898">
        <v>12000</v>
      </c>
      <c r="L11" s="903"/>
      <c r="M11" s="898" t="s">
        <v>119</v>
      </c>
      <c r="N11" s="902"/>
      <c r="O11" s="902"/>
      <c r="P11" s="897">
        <v>1781</v>
      </c>
      <c r="Q11" s="914">
        <v>2.1999999999999999E-2</v>
      </c>
      <c r="R11" s="894">
        <v>5131</v>
      </c>
      <c r="S11" s="895">
        <v>2.5000000000000001E-2</v>
      </c>
      <c r="T11" s="897">
        <f>P11+R11</f>
        <v>6912</v>
      </c>
    </row>
    <row r="12" spans="1:20" s="188" customFormat="1">
      <c r="A12" s="599" t="s">
        <v>418</v>
      </c>
      <c r="B12" s="599"/>
      <c r="C12" s="599">
        <v>2013</v>
      </c>
      <c r="D12" s="588" t="s">
        <v>22</v>
      </c>
      <c r="E12" s="115" t="s">
        <v>11</v>
      </c>
      <c r="F12" s="588" t="s">
        <v>513</v>
      </c>
      <c r="G12" s="893"/>
      <c r="H12" s="898"/>
      <c r="I12" s="907"/>
      <c r="J12" s="903"/>
      <c r="K12" s="898"/>
      <c r="L12" s="903"/>
      <c r="M12" s="898"/>
      <c r="N12" s="902"/>
      <c r="O12" s="902"/>
      <c r="P12" s="897"/>
      <c r="Q12" s="894"/>
      <c r="R12" s="894"/>
      <c r="S12" s="896"/>
      <c r="T12" s="897"/>
    </row>
    <row r="13" spans="1:20">
      <c r="A13" s="599" t="s">
        <v>418</v>
      </c>
      <c r="B13" s="599"/>
      <c r="C13" s="599">
        <v>2013</v>
      </c>
      <c r="D13" s="588" t="s">
        <v>22</v>
      </c>
      <c r="E13" s="115" t="s">
        <v>11</v>
      </c>
      <c r="F13" s="588" t="s">
        <v>480</v>
      </c>
      <c r="G13" s="893" t="s">
        <v>829</v>
      </c>
      <c r="H13" s="898" t="s">
        <v>570</v>
      </c>
      <c r="I13" s="907">
        <v>0.125</v>
      </c>
      <c r="J13" s="903"/>
      <c r="K13" s="898">
        <v>12000</v>
      </c>
      <c r="L13" s="903"/>
      <c r="M13" s="898" t="s">
        <v>119</v>
      </c>
      <c r="N13" s="902"/>
      <c r="O13" s="902"/>
      <c r="P13" s="902">
        <v>3756</v>
      </c>
      <c r="Q13" s="902">
        <v>3.3000000000000002E-2</v>
      </c>
      <c r="R13" s="902">
        <v>3960</v>
      </c>
      <c r="S13" s="902">
        <v>2.5999999999999999E-2</v>
      </c>
      <c r="T13" s="897">
        <f>P13+R13</f>
        <v>7716</v>
      </c>
    </row>
    <row r="14" spans="1:20">
      <c r="A14" s="599" t="s">
        <v>418</v>
      </c>
      <c r="B14" s="599"/>
      <c r="C14" s="599">
        <v>2013</v>
      </c>
      <c r="D14" s="588" t="s">
        <v>22</v>
      </c>
      <c r="E14" s="115" t="s">
        <v>11</v>
      </c>
      <c r="F14" s="588" t="s">
        <v>513</v>
      </c>
      <c r="G14" s="893"/>
      <c r="H14" s="898"/>
      <c r="I14" s="907"/>
      <c r="J14" s="903"/>
      <c r="K14" s="898"/>
      <c r="L14" s="903"/>
      <c r="M14" s="898"/>
      <c r="N14" s="902"/>
      <c r="O14" s="902"/>
      <c r="P14" s="902"/>
      <c r="Q14" s="902"/>
      <c r="R14" s="902"/>
      <c r="S14" s="902"/>
      <c r="T14" s="897"/>
    </row>
    <row r="15" spans="1:20" s="188" customFormat="1">
      <c r="A15" s="599" t="s">
        <v>418</v>
      </c>
      <c r="B15" s="599"/>
      <c r="C15" s="599">
        <v>2013</v>
      </c>
      <c r="D15" s="588" t="s">
        <v>22</v>
      </c>
      <c r="E15" s="115" t="s">
        <v>11</v>
      </c>
      <c r="F15" s="588" t="s">
        <v>480</v>
      </c>
      <c r="G15" s="906" t="s">
        <v>1122</v>
      </c>
      <c r="H15" s="898" t="s">
        <v>570</v>
      </c>
      <c r="I15" s="907">
        <v>0.125</v>
      </c>
      <c r="J15" s="903"/>
      <c r="K15" s="898">
        <v>12000</v>
      </c>
      <c r="L15" s="903"/>
      <c r="M15" s="898" t="s">
        <v>119</v>
      </c>
      <c r="N15" s="902"/>
      <c r="O15" s="902"/>
      <c r="P15" s="897">
        <v>157</v>
      </c>
      <c r="Q15" s="902">
        <v>1.7000000000000001E-2</v>
      </c>
      <c r="R15" s="902">
        <v>231</v>
      </c>
      <c r="S15" s="902">
        <v>1.7999999999999999E-2</v>
      </c>
      <c r="T15" s="897">
        <f>P15+R15</f>
        <v>388</v>
      </c>
    </row>
    <row r="16" spans="1:20" s="188" customFormat="1" ht="12.75" customHeight="1">
      <c r="A16" s="599" t="s">
        <v>418</v>
      </c>
      <c r="B16" s="599"/>
      <c r="C16" s="599">
        <v>2013</v>
      </c>
      <c r="D16" s="588" t="s">
        <v>22</v>
      </c>
      <c r="E16" s="115" t="s">
        <v>11</v>
      </c>
      <c r="F16" s="588" t="s">
        <v>513</v>
      </c>
      <c r="G16" s="906"/>
      <c r="H16" s="898"/>
      <c r="I16" s="907"/>
      <c r="J16" s="903"/>
      <c r="K16" s="898"/>
      <c r="L16" s="903"/>
      <c r="M16" s="898"/>
      <c r="N16" s="902"/>
      <c r="O16" s="902"/>
      <c r="P16" s="897"/>
      <c r="Q16" s="902"/>
      <c r="R16" s="902"/>
      <c r="S16" s="902"/>
      <c r="T16" s="897"/>
    </row>
    <row r="17" spans="1:20">
      <c r="A17" s="599" t="s">
        <v>418</v>
      </c>
      <c r="B17" s="599"/>
      <c r="C17" s="599">
        <v>2013</v>
      </c>
      <c r="D17" s="588" t="s">
        <v>22</v>
      </c>
      <c r="E17" s="115" t="s">
        <v>11</v>
      </c>
      <c r="F17" s="588" t="s">
        <v>480</v>
      </c>
      <c r="G17" s="893" t="s">
        <v>976</v>
      </c>
      <c r="H17" s="898" t="s">
        <v>795</v>
      </c>
      <c r="I17" s="907">
        <v>0.125</v>
      </c>
      <c r="J17" s="898"/>
      <c r="K17" s="898">
        <v>300</v>
      </c>
      <c r="L17" s="898"/>
      <c r="M17" s="898" t="s">
        <v>119</v>
      </c>
      <c r="N17" s="897"/>
      <c r="O17" s="897"/>
      <c r="P17" s="897">
        <v>572</v>
      </c>
      <c r="Q17" s="897">
        <v>1.9E-2</v>
      </c>
      <c r="R17" s="897">
        <v>4</v>
      </c>
      <c r="S17" s="897" t="s">
        <v>1380</v>
      </c>
      <c r="T17" s="897">
        <f>P17+R17</f>
        <v>576</v>
      </c>
    </row>
    <row r="18" spans="1:20">
      <c r="A18" s="599" t="s">
        <v>418</v>
      </c>
      <c r="B18" s="599"/>
      <c r="C18" s="599">
        <v>2013</v>
      </c>
      <c r="D18" s="588" t="s">
        <v>22</v>
      </c>
      <c r="E18" s="115" t="s">
        <v>11</v>
      </c>
      <c r="F18" s="588" t="s">
        <v>513</v>
      </c>
      <c r="G18" s="893"/>
      <c r="H18" s="898"/>
      <c r="I18" s="907"/>
      <c r="J18" s="898"/>
      <c r="K18" s="898"/>
      <c r="L18" s="898"/>
      <c r="M18" s="898"/>
      <c r="N18" s="897"/>
      <c r="O18" s="897"/>
      <c r="P18" s="897"/>
      <c r="Q18" s="897"/>
      <c r="R18" s="897"/>
      <c r="S18" s="897"/>
      <c r="T18" s="897"/>
    </row>
    <row r="19" spans="1:20" s="188" customFormat="1" ht="12.75" customHeight="1">
      <c r="A19" s="599" t="s">
        <v>418</v>
      </c>
      <c r="B19" s="599"/>
      <c r="C19" s="599">
        <v>2013</v>
      </c>
      <c r="D19" s="588" t="s">
        <v>22</v>
      </c>
      <c r="E19" s="115" t="s">
        <v>11</v>
      </c>
      <c r="F19" s="588" t="s">
        <v>480</v>
      </c>
      <c r="G19" s="893" t="s">
        <v>868</v>
      </c>
      <c r="H19" s="898" t="s">
        <v>570</v>
      </c>
      <c r="I19" s="907">
        <v>0.125</v>
      </c>
      <c r="J19" s="903"/>
      <c r="K19" s="898">
        <v>12000</v>
      </c>
      <c r="L19" s="903"/>
      <c r="M19" s="898" t="s">
        <v>119</v>
      </c>
      <c r="N19" s="902"/>
      <c r="O19" s="902"/>
      <c r="P19" s="897">
        <v>83</v>
      </c>
      <c r="Q19" s="909">
        <v>2.5000000000000001E-2</v>
      </c>
      <c r="R19" s="910">
        <v>6</v>
      </c>
      <c r="S19" s="895">
        <v>2.7E-2</v>
      </c>
      <c r="T19" s="897">
        <f>P19+R19</f>
        <v>89</v>
      </c>
    </row>
    <row r="20" spans="1:20" s="188" customFormat="1" ht="12.75" customHeight="1">
      <c r="A20" s="599" t="s">
        <v>418</v>
      </c>
      <c r="B20" s="599"/>
      <c r="C20" s="599">
        <v>2013</v>
      </c>
      <c r="D20" s="588" t="s">
        <v>22</v>
      </c>
      <c r="E20" s="115" t="s">
        <v>11</v>
      </c>
      <c r="F20" s="588" t="s">
        <v>513</v>
      </c>
      <c r="G20" s="893"/>
      <c r="H20" s="898"/>
      <c r="I20" s="907"/>
      <c r="J20" s="903"/>
      <c r="K20" s="898"/>
      <c r="L20" s="903"/>
      <c r="M20" s="898"/>
      <c r="N20" s="902"/>
      <c r="O20" s="902"/>
      <c r="P20" s="897"/>
      <c r="Q20" s="910"/>
      <c r="R20" s="910"/>
      <c r="S20" s="902"/>
      <c r="T20" s="897"/>
    </row>
    <row r="21" spans="1:20">
      <c r="A21" s="599" t="s">
        <v>418</v>
      </c>
      <c r="B21" s="599"/>
      <c r="C21" s="599">
        <v>2013</v>
      </c>
      <c r="D21" s="588" t="s">
        <v>22</v>
      </c>
      <c r="E21" s="115" t="s">
        <v>11</v>
      </c>
      <c r="F21" s="588" t="s">
        <v>480</v>
      </c>
      <c r="G21" s="597" t="s">
        <v>134</v>
      </c>
      <c r="H21" s="599" t="s">
        <v>795</v>
      </c>
      <c r="I21" s="605">
        <v>0.125</v>
      </c>
      <c r="J21" s="599"/>
      <c r="K21" s="599">
        <v>500</v>
      </c>
      <c r="L21" s="599"/>
      <c r="M21" s="599" t="s">
        <v>119</v>
      </c>
      <c r="N21" s="598"/>
      <c r="O21" s="598"/>
      <c r="P21" s="598">
        <v>124</v>
      </c>
      <c r="Q21" s="598">
        <v>4.9000000000000002E-2</v>
      </c>
      <c r="R21" s="782">
        <v>1</v>
      </c>
      <c r="S21" s="598" t="s">
        <v>1380</v>
      </c>
      <c r="T21" s="598">
        <f t="shared" ref="T21:T26" si="0">R21+P21</f>
        <v>125</v>
      </c>
    </row>
    <row r="22" spans="1:20">
      <c r="A22" s="599" t="s">
        <v>418</v>
      </c>
      <c r="B22" s="599"/>
      <c r="C22" s="599">
        <v>2013</v>
      </c>
      <c r="D22" s="588" t="s">
        <v>22</v>
      </c>
      <c r="E22" s="115" t="s">
        <v>11</v>
      </c>
      <c r="F22" s="588" t="s">
        <v>480</v>
      </c>
      <c r="G22" s="908" t="s">
        <v>803</v>
      </c>
      <c r="H22" s="898" t="s">
        <v>795</v>
      </c>
      <c r="I22" s="907">
        <v>0.125</v>
      </c>
      <c r="J22" s="898"/>
      <c r="K22" s="898">
        <v>9000</v>
      </c>
      <c r="L22" s="898"/>
      <c r="M22" s="898" t="s">
        <v>119</v>
      </c>
      <c r="N22" s="897"/>
      <c r="O22" s="897"/>
      <c r="P22" s="897">
        <v>5541</v>
      </c>
      <c r="Q22" s="897">
        <v>2.4E-2</v>
      </c>
      <c r="R22" s="897">
        <v>158</v>
      </c>
      <c r="S22" s="897">
        <v>0.02</v>
      </c>
      <c r="T22" s="897">
        <f t="shared" si="0"/>
        <v>5699</v>
      </c>
    </row>
    <row r="23" spans="1:20">
      <c r="A23" s="599" t="s">
        <v>418</v>
      </c>
      <c r="B23" s="599"/>
      <c r="C23" s="599">
        <v>2013</v>
      </c>
      <c r="D23" s="588" t="s">
        <v>22</v>
      </c>
      <c r="E23" s="115" t="s">
        <v>11</v>
      </c>
      <c r="F23" s="588" t="s">
        <v>513</v>
      </c>
      <c r="G23" s="908"/>
      <c r="H23" s="898"/>
      <c r="I23" s="907"/>
      <c r="J23" s="898"/>
      <c r="K23" s="898"/>
      <c r="L23" s="898"/>
      <c r="M23" s="898"/>
      <c r="N23" s="897"/>
      <c r="O23" s="897"/>
      <c r="P23" s="897"/>
      <c r="Q23" s="897"/>
      <c r="R23" s="897"/>
      <c r="S23" s="897"/>
      <c r="T23" s="897">
        <f t="shared" si="0"/>
        <v>0</v>
      </c>
    </row>
    <row r="24" spans="1:20">
      <c r="A24" s="599" t="s">
        <v>418</v>
      </c>
      <c r="B24" s="599"/>
      <c r="C24" s="599">
        <v>2013</v>
      </c>
      <c r="D24" s="587" t="s">
        <v>24</v>
      </c>
      <c r="E24" s="115" t="s">
        <v>11</v>
      </c>
      <c r="F24" s="587" t="s">
        <v>425</v>
      </c>
      <c r="G24" s="604" t="s">
        <v>806</v>
      </c>
      <c r="H24" s="599" t="s">
        <v>570</v>
      </c>
      <c r="I24" s="781">
        <v>0.125</v>
      </c>
      <c r="J24" s="601"/>
      <c r="K24" s="599">
        <v>1500</v>
      </c>
      <c r="L24" s="601"/>
      <c r="M24" s="599" t="s">
        <v>119</v>
      </c>
      <c r="N24" s="602"/>
      <c r="O24" s="602"/>
      <c r="P24" s="602">
        <v>18479</v>
      </c>
      <c r="Q24" s="602">
        <v>0.01</v>
      </c>
      <c r="R24" s="783">
        <v>0</v>
      </c>
      <c r="S24" s="602" t="s">
        <v>226</v>
      </c>
      <c r="T24" s="598">
        <f t="shared" si="0"/>
        <v>18479</v>
      </c>
    </row>
    <row r="25" spans="1:20" s="188" customFormat="1">
      <c r="A25" s="599" t="s">
        <v>418</v>
      </c>
      <c r="B25" s="599"/>
      <c r="C25" s="599">
        <v>2013</v>
      </c>
      <c r="D25" s="587" t="s">
        <v>24</v>
      </c>
      <c r="E25" s="115" t="s">
        <v>11</v>
      </c>
      <c r="F25" s="587" t="s">
        <v>461</v>
      </c>
      <c r="G25" s="604" t="s">
        <v>806</v>
      </c>
      <c r="H25" s="599" t="s">
        <v>570</v>
      </c>
      <c r="I25" s="781">
        <v>0.125</v>
      </c>
      <c r="J25" s="601"/>
      <c r="K25" s="599">
        <v>1500</v>
      </c>
      <c r="L25" s="601"/>
      <c r="M25" s="599" t="s">
        <v>119</v>
      </c>
      <c r="N25" s="602"/>
      <c r="O25" s="602"/>
      <c r="P25" s="598">
        <v>300</v>
      </c>
      <c r="Q25" s="602">
        <v>2.3E-2</v>
      </c>
      <c r="R25" s="783">
        <v>0</v>
      </c>
      <c r="S25" s="602" t="s">
        <v>226</v>
      </c>
      <c r="T25" s="598">
        <f t="shared" si="0"/>
        <v>300</v>
      </c>
    </row>
    <row r="26" spans="1:20">
      <c r="A26" s="599" t="s">
        <v>418</v>
      </c>
      <c r="B26" s="599"/>
      <c r="C26" s="599">
        <v>2013</v>
      </c>
      <c r="D26" s="587" t="s">
        <v>24</v>
      </c>
      <c r="E26" s="115" t="s">
        <v>11</v>
      </c>
      <c r="F26" s="587" t="s">
        <v>471</v>
      </c>
      <c r="G26" s="604" t="s">
        <v>806</v>
      </c>
      <c r="H26" s="607" t="s">
        <v>570</v>
      </c>
      <c r="I26" s="805">
        <v>0.125</v>
      </c>
      <c r="J26" s="601"/>
      <c r="K26" s="599">
        <v>6000</v>
      </c>
      <c r="L26" s="601"/>
      <c r="M26" s="599" t="s">
        <v>119</v>
      </c>
      <c r="N26" s="602"/>
      <c r="O26" s="602"/>
      <c r="P26" s="602">
        <v>44183</v>
      </c>
      <c r="Q26" s="602">
        <v>8.0000000000000002E-3</v>
      </c>
      <c r="R26" s="783">
        <v>9</v>
      </c>
      <c r="S26" s="602" t="s">
        <v>1380</v>
      </c>
      <c r="T26" s="598">
        <f t="shared" si="0"/>
        <v>44192</v>
      </c>
    </row>
    <row r="27" spans="1:20">
      <c r="A27" s="599" t="s">
        <v>418</v>
      </c>
      <c r="B27" s="599"/>
      <c r="C27" s="599">
        <v>2013</v>
      </c>
      <c r="D27" s="587" t="s">
        <v>24</v>
      </c>
      <c r="E27" s="115" t="s">
        <v>11</v>
      </c>
      <c r="F27" s="587" t="s">
        <v>420</v>
      </c>
      <c r="G27" s="604" t="s">
        <v>807</v>
      </c>
      <c r="H27" s="599" t="s">
        <v>795</v>
      </c>
      <c r="I27" s="781">
        <v>0.125</v>
      </c>
      <c r="J27" s="601"/>
      <c r="K27" s="599">
        <v>1100</v>
      </c>
      <c r="L27" s="601"/>
      <c r="M27" s="599" t="s">
        <v>119</v>
      </c>
      <c r="N27" s="602"/>
      <c r="O27" s="602"/>
      <c r="P27" s="602">
        <v>420</v>
      </c>
      <c r="Q27" s="602">
        <v>7.0000000000000001E-3</v>
      </c>
      <c r="R27" s="806" t="s">
        <v>1381</v>
      </c>
      <c r="S27" s="602" t="s">
        <v>226</v>
      </c>
      <c r="T27" s="598">
        <v>420</v>
      </c>
    </row>
    <row r="28" spans="1:20">
      <c r="A28" s="599" t="s">
        <v>418</v>
      </c>
      <c r="B28" s="599"/>
      <c r="C28" s="599">
        <v>2013</v>
      </c>
      <c r="D28" s="587" t="s">
        <v>24</v>
      </c>
      <c r="E28" s="115" t="s">
        <v>11</v>
      </c>
      <c r="F28" s="587" t="s">
        <v>425</v>
      </c>
      <c r="G28" s="905" t="s">
        <v>807</v>
      </c>
      <c r="H28" s="898" t="s">
        <v>795</v>
      </c>
      <c r="I28" s="907">
        <v>0.125</v>
      </c>
      <c r="J28" s="903"/>
      <c r="K28" s="898">
        <v>1500</v>
      </c>
      <c r="L28" s="903"/>
      <c r="M28" s="903" t="s">
        <v>119</v>
      </c>
      <c r="N28" s="902"/>
      <c r="O28" s="902"/>
      <c r="P28" s="902">
        <v>1865</v>
      </c>
      <c r="Q28" s="902">
        <v>2.1999999999999999E-2</v>
      </c>
      <c r="R28" s="902">
        <v>1031</v>
      </c>
      <c r="S28" s="902">
        <v>5.1999999999999998E-2</v>
      </c>
      <c r="T28" s="902">
        <v>0</v>
      </c>
    </row>
    <row r="29" spans="1:20">
      <c r="A29" s="599" t="s">
        <v>418</v>
      </c>
      <c r="B29" s="599"/>
      <c r="C29" s="599">
        <v>2013</v>
      </c>
      <c r="D29" s="587" t="s">
        <v>24</v>
      </c>
      <c r="E29" s="115" t="s">
        <v>11</v>
      </c>
      <c r="F29" s="587" t="s">
        <v>461</v>
      </c>
      <c r="G29" s="905"/>
      <c r="H29" s="898"/>
      <c r="I29" s="907"/>
      <c r="J29" s="903"/>
      <c r="K29" s="898"/>
      <c r="L29" s="903"/>
      <c r="M29" s="903"/>
      <c r="N29" s="902"/>
      <c r="O29" s="902"/>
      <c r="P29" s="902"/>
      <c r="Q29" s="902"/>
      <c r="R29" s="902"/>
      <c r="S29" s="902"/>
      <c r="T29" s="902"/>
    </row>
    <row r="30" spans="1:20">
      <c r="A30" s="599" t="s">
        <v>418</v>
      </c>
      <c r="B30" s="599"/>
      <c r="C30" s="599">
        <v>2013</v>
      </c>
      <c r="D30" s="587" t="s">
        <v>24</v>
      </c>
      <c r="E30" s="115" t="s">
        <v>11</v>
      </c>
      <c r="F30" s="587" t="s">
        <v>471</v>
      </c>
      <c r="G30" s="604" t="s">
        <v>807</v>
      </c>
      <c r="H30" s="607" t="s">
        <v>795</v>
      </c>
      <c r="I30" s="781">
        <v>0.125</v>
      </c>
      <c r="J30" s="601"/>
      <c r="K30" s="599">
        <v>1500</v>
      </c>
      <c r="L30" s="601"/>
      <c r="M30" s="599" t="s">
        <v>119</v>
      </c>
      <c r="N30" s="602"/>
      <c r="O30" s="602"/>
      <c r="P30" s="602">
        <v>13537</v>
      </c>
      <c r="Q30" s="602">
        <v>7.0000000000000001E-3</v>
      </c>
      <c r="R30" s="783">
        <v>377</v>
      </c>
      <c r="S30" s="602">
        <v>8.7999999999999995E-2</v>
      </c>
      <c r="T30" s="598">
        <f t="shared" ref="T30:T38" si="1">R30+P30</f>
        <v>13914</v>
      </c>
    </row>
    <row r="31" spans="1:20">
      <c r="A31" s="599" t="s">
        <v>418</v>
      </c>
      <c r="B31" s="599"/>
      <c r="C31" s="599">
        <v>2013</v>
      </c>
      <c r="D31" s="587" t="s">
        <v>24</v>
      </c>
      <c r="E31" s="115" t="s">
        <v>11</v>
      </c>
      <c r="F31" s="587" t="s">
        <v>471</v>
      </c>
      <c r="G31" s="604" t="s">
        <v>769</v>
      </c>
      <c r="H31" s="607" t="s">
        <v>570</v>
      </c>
      <c r="I31" s="781">
        <v>0.125</v>
      </c>
      <c r="J31" s="601"/>
      <c r="K31" s="599" t="s">
        <v>1115</v>
      </c>
      <c r="L31" s="601"/>
      <c r="M31" s="599" t="s">
        <v>119</v>
      </c>
      <c r="N31" s="602"/>
      <c r="O31" s="602"/>
      <c r="P31" s="602">
        <v>3848</v>
      </c>
      <c r="Q31" s="602">
        <v>1.4E-2</v>
      </c>
      <c r="R31" s="783">
        <v>2229</v>
      </c>
      <c r="S31" s="602">
        <v>3.2000000000000001E-2</v>
      </c>
      <c r="T31" s="598">
        <f t="shared" si="1"/>
        <v>6077</v>
      </c>
    </row>
    <row r="32" spans="1:20">
      <c r="A32" s="599" t="s">
        <v>418</v>
      </c>
      <c r="B32" s="599"/>
      <c r="C32" s="599">
        <v>2013</v>
      </c>
      <c r="D32" s="587" t="s">
        <v>24</v>
      </c>
      <c r="E32" s="115" t="s">
        <v>11</v>
      </c>
      <c r="F32" s="587" t="s">
        <v>425</v>
      </c>
      <c r="G32" s="604" t="s">
        <v>812</v>
      </c>
      <c r="H32" s="599" t="s">
        <v>795</v>
      </c>
      <c r="I32" s="781">
        <v>0.125</v>
      </c>
      <c r="J32" s="601"/>
      <c r="K32" s="599">
        <v>2000</v>
      </c>
      <c r="L32" s="601"/>
      <c r="M32" s="599" t="s">
        <v>119</v>
      </c>
      <c r="N32" s="602"/>
      <c r="O32" s="602"/>
      <c r="P32" s="602">
        <v>3187</v>
      </c>
      <c r="Q32" s="602">
        <v>1.7999999999999999E-2</v>
      </c>
      <c r="R32" s="783">
        <v>4483</v>
      </c>
      <c r="S32" s="602">
        <v>0.15</v>
      </c>
      <c r="T32" s="598">
        <f t="shared" si="1"/>
        <v>7670</v>
      </c>
    </row>
    <row r="33" spans="1:20">
      <c r="A33" s="599" t="s">
        <v>418</v>
      </c>
      <c r="B33" s="599"/>
      <c r="C33" s="599">
        <v>2013</v>
      </c>
      <c r="D33" s="587" t="s">
        <v>24</v>
      </c>
      <c r="E33" s="115" t="s">
        <v>11</v>
      </c>
      <c r="F33" s="587" t="s">
        <v>461</v>
      </c>
      <c r="G33" s="604" t="s">
        <v>812</v>
      </c>
      <c r="H33" s="607" t="s">
        <v>795</v>
      </c>
      <c r="I33" s="781">
        <v>0.125</v>
      </c>
      <c r="J33" s="601"/>
      <c r="K33" s="599">
        <v>1800</v>
      </c>
      <c r="L33" s="601"/>
      <c r="M33" s="599" t="s">
        <v>119</v>
      </c>
      <c r="N33" s="602"/>
      <c r="O33" s="602"/>
      <c r="P33" s="602">
        <v>697</v>
      </c>
      <c r="Q33" s="602">
        <v>4.3999999999999997E-2</v>
      </c>
      <c r="R33" s="783">
        <v>4231</v>
      </c>
      <c r="S33" s="602">
        <v>2.1999999999999999E-2</v>
      </c>
      <c r="T33" s="598">
        <f t="shared" si="1"/>
        <v>4928</v>
      </c>
    </row>
    <row r="34" spans="1:20">
      <c r="A34" s="599" t="s">
        <v>418</v>
      </c>
      <c r="B34" s="599"/>
      <c r="C34" s="599">
        <v>2013</v>
      </c>
      <c r="D34" s="587" t="s">
        <v>24</v>
      </c>
      <c r="E34" s="115" t="s">
        <v>11</v>
      </c>
      <c r="F34" s="587" t="s">
        <v>471</v>
      </c>
      <c r="G34" s="604" t="s">
        <v>812</v>
      </c>
      <c r="H34" s="607" t="s">
        <v>795</v>
      </c>
      <c r="I34" s="781">
        <v>0.125</v>
      </c>
      <c r="J34" s="601"/>
      <c r="K34" s="599">
        <v>2500</v>
      </c>
      <c r="L34" s="601"/>
      <c r="M34" s="599" t="s">
        <v>119</v>
      </c>
      <c r="N34" s="602"/>
      <c r="O34" s="602"/>
      <c r="P34" s="602">
        <v>2999</v>
      </c>
      <c r="Q34" s="602">
        <v>0.02</v>
      </c>
      <c r="R34" s="783">
        <v>2323</v>
      </c>
      <c r="S34" s="602">
        <v>0.161</v>
      </c>
      <c r="T34" s="598">
        <f t="shared" si="1"/>
        <v>5322</v>
      </c>
    </row>
    <row r="35" spans="1:20">
      <c r="A35" s="599" t="s">
        <v>418</v>
      </c>
      <c r="B35" s="599"/>
      <c r="C35" s="599">
        <v>2013</v>
      </c>
      <c r="D35" s="587" t="s">
        <v>24</v>
      </c>
      <c r="E35" s="115" t="s">
        <v>11</v>
      </c>
      <c r="F35" s="587" t="s">
        <v>471</v>
      </c>
      <c r="G35" s="604" t="s">
        <v>819</v>
      </c>
      <c r="H35" s="607" t="s">
        <v>795</v>
      </c>
      <c r="I35" s="781">
        <v>0.125</v>
      </c>
      <c r="J35" s="601"/>
      <c r="K35" s="599">
        <v>270</v>
      </c>
      <c r="L35" s="601"/>
      <c r="M35" s="599" t="s">
        <v>119</v>
      </c>
      <c r="N35" s="602"/>
      <c r="O35" s="602"/>
      <c r="P35" s="602">
        <v>295</v>
      </c>
      <c r="Q35" s="602">
        <v>0.13700000000000001</v>
      </c>
      <c r="R35" s="783">
        <v>218</v>
      </c>
      <c r="S35" s="602">
        <v>0.10299999999999999</v>
      </c>
      <c r="T35" s="598">
        <f t="shared" si="1"/>
        <v>513</v>
      </c>
    </row>
    <row r="36" spans="1:20">
      <c r="A36" s="599" t="s">
        <v>418</v>
      </c>
      <c r="B36" s="599"/>
      <c r="C36" s="599">
        <v>2013</v>
      </c>
      <c r="D36" s="587" t="s">
        <v>24</v>
      </c>
      <c r="E36" s="115" t="s">
        <v>11</v>
      </c>
      <c r="F36" s="587" t="s">
        <v>425</v>
      </c>
      <c r="G36" s="604" t="s">
        <v>706</v>
      </c>
      <c r="H36" s="599" t="s">
        <v>795</v>
      </c>
      <c r="I36" s="781">
        <v>0.125</v>
      </c>
      <c r="J36" s="601"/>
      <c r="K36" s="599">
        <v>2000</v>
      </c>
      <c r="L36" s="601"/>
      <c r="M36" s="599" t="s">
        <v>119</v>
      </c>
      <c r="N36" s="602"/>
      <c r="O36" s="602"/>
      <c r="P36" s="602">
        <v>309</v>
      </c>
      <c r="Q36" s="602">
        <v>2.8000000000000001E-2</v>
      </c>
      <c r="R36" s="783">
        <v>3457</v>
      </c>
      <c r="S36" s="602">
        <v>0.109</v>
      </c>
      <c r="T36" s="598">
        <f t="shared" si="1"/>
        <v>3766</v>
      </c>
    </row>
    <row r="37" spans="1:20">
      <c r="A37" s="599" t="s">
        <v>418</v>
      </c>
      <c r="B37" s="599"/>
      <c r="C37" s="599">
        <v>2013</v>
      </c>
      <c r="D37" s="587" t="s">
        <v>24</v>
      </c>
      <c r="E37" s="115" t="s">
        <v>11</v>
      </c>
      <c r="F37" s="587" t="s">
        <v>461</v>
      </c>
      <c r="G37" s="604" t="s">
        <v>706</v>
      </c>
      <c r="H37" s="607" t="s">
        <v>795</v>
      </c>
      <c r="I37" s="781">
        <v>0.125</v>
      </c>
      <c r="J37" s="601"/>
      <c r="K37" s="599">
        <v>1800</v>
      </c>
      <c r="L37" s="601"/>
      <c r="M37" s="599" t="s">
        <v>119</v>
      </c>
      <c r="N37" s="602"/>
      <c r="O37" s="602"/>
      <c r="P37" s="602">
        <v>770</v>
      </c>
      <c r="Q37" s="602">
        <v>6.0000000000000001E-3</v>
      </c>
      <c r="R37" s="783">
        <v>5654</v>
      </c>
      <c r="S37" s="602">
        <v>0.01</v>
      </c>
      <c r="T37" s="598">
        <f t="shared" si="1"/>
        <v>6424</v>
      </c>
    </row>
    <row r="38" spans="1:20">
      <c r="A38" s="599" t="s">
        <v>418</v>
      </c>
      <c r="B38" s="599"/>
      <c r="C38" s="599">
        <v>2013</v>
      </c>
      <c r="D38" s="587" t="s">
        <v>24</v>
      </c>
      <c r="E38" s="115" t="s">
        <v>11</v>
      </c>
      <c r="F38" s="587" t="s">
        <v>471</v>
      </c>
      <c r="G38" s="604" t="s">
        <v>706</v>
      </c>
      <c r="H38" s="607" t="s">
        <v>570</v>
      </c>
      <c r="I38" s="781">
        <v>0.125</v>
      </c>
      <c r="J38" s="601"/>
      <c r="K38" s="599">
        <v>300</v>
      </c>
      <c r="L38" s="601"/>
      <c r="M38" s="599" t="s">
        <v>119</v>
      </c>
      <c r="N38" s="602"/>
      <c r="O38" s="602"/>
      <c r="P38" s="602">
        <v>478</v>
      </c>
      <c r="Q38" s="602">
        <v>1.2E-2</v>
      </c>
      <c r="R38" s="783">
        <v>2538</v>
      </c>
      <c r="S38" s="602">
        <v>0.122</v>
      </c>
      <c r="T38" s="598">
        <f t="shared" si="1"/>
        <v>3016</v>
      </c>
    </row>
    <row r="39" spans="1:20">
      <c r="A39" s="599" t="s">
        <v>418</v>
      </c>
      <c r="B39" s="599"/>
      <c r="C39" s="599">
        <v>2013</v>
      </c>
      <c r="D39" s="587" t="s">
        <v>24</v>
      </c>
      <c r="E39" s="115" t="s">
        <v>11</v>
      </c>
      <c r="F39" s="587" t="s">
        <v>425</v>
      </c>
      <c r="G39" s="905" t="s">
        <v>821</v>
      </c>
      <c r="H39" s="898" t="s">
        <v>795</v>
      </c>
      <c r="I39" s="907">
        <v>0.125</v>
      </c>
      <c r="J39" s="903"/>
      <c r="K39" s="898">
        <v>600</v>
      </c>
      <c r="L39" s="903"/>
      <c r="M39" s="903" t="s">
        <v>119</v>
      </c>
      <c r="N39" s="902"/>
      <c r="O39" s="902"/>
      <c r="P39" s="902">
        <v>1911</v>
      </c>
      <c r="Q39" s="902">
        <v>3.2000000000000001E-2</v>
      </c>
      <c r="R39" s="902">
        <v>1173</v>
      </c>
      <c r="S39" s="902">
        <v>0.23899999999999999</v>
      </c>
      <c r="T39" s="902">
        <v>0</v>
      </c>
    </row>
    <row r="40" spans="1:20">
      <c r="A40" s="599" t="s">
        <v>418</v>
      </c>
      <c r="B40" s="599"/>
      <c r="C40" s="599">
        <v>2013</v>
      </c>
      <c r="D40" s="587" t="s">
        <v>24</v>
      </c>
      <c r="E40" s="115" t="s">
        <v>11</v>
      </c>
      <c r="F40" s="587" t="s">
        <v>461</v>
      </c>
      <c r="G40" s="905"/>
      <c r="H40" s="898"/>
      <c r="I40" s="907"/>
      <c r="J40" s="903"/>
      <c r="K40" s="898"/>
      <c r="L40" s="903"/>
      <c r="M40" s="903"/>
      <c r="N40" s="902"/>
      <c r="O40" s="902"/>
      <c r="P40" s="902"/>
      <c r="Q40" s="902"/>
      <c r="R40" s="902"/>
      <c r="S40" s="902"/>
      <c r="T40" s="902"/>
    </row>
    <row r="41" spans="1:20" s="188" customFormat="1">
      <c r="A41" s="599" t="s">
        <v>418</v>
      </c>
      <c r="B41" s="599"/>
      <c r="C41" s="599">
        <v>2013</v>
      </c>
      <c r="D41" s="587" t="s">
        <v>24</v>
      </c>
      <c r="E41" s="115" t="s">
        <v>11</v>
      </c>
      <c r="F41" s="587" t="s">
        <v>471</v>
      </c>
      <c r="G41" s="604" t="s">
        <v>700</v>
      </c>
      <c r="H41" s="607" t="s">
        <v>795</v>
      </c>
      <c r="I41" s="605">
        <v>0.125</v>
      </c>
      <c r="J41" s="601"/>
      <c r="K41" s="599">
        <v>300</v>
      </c>
      <c r="L41" s="601"/>
      <c r="M41" s="599" t="s">
        <v>119</v>
      </c>
      <c r="N41" s="602"/>
      <c r="O41" s="602"/>
      <c r="P41" s="598">
        <v>926</v>
      </c>
      <c r="Q41" s="602">
        <v>2.1000000000000001E-2</v>
      </c>
      <c r="R41" s="783">
        <v>577</v>
      </c>
      <c r="S41" s="602">
        <v>0.14000000000000001</v>
      </c>
      <c r="T41" s="598">
        <f>R41+P41</f>
        <v>1503</v>
      </c>
    </row>
    <row r="42" spans="1:20">
      <c r="A42" s="599" t="s">
        <v>418</v>
      </c>
      <c r="B42" s="599"/>
      <c r="C42" s="599">
        <v>2013</v>
      </c>
      <c r="D42" s="587" t="s">
        <v>24</v>
      </c>
      <c r="E42" s="115" t="s">
        <v>11</v>
      </c>
      <c r="F42" s="587" t="s">
        <v>425</v>
      </c>
      <c r="G42" s="905" t="s">
        <v>701</v>
      </c>
      <c r="H42" s="898" t="s">
        <v>570</v>
      </c>
      <c r="I42" s="907">
        <v>0.125</v>
      </c>
      <c r="J42" s="903"/>
      <c r="K42" s="898">
        <v>1600</v>
      </c>
      <c r="L42" s="903"/>
      <c r="M42" s="903" t="s">
        <v>119</v>
      </c>
      <c r="N42" s="902"/>
      <c r="O42" s="902"/>
      <c r="P42" s="902">
        <v>386</v>
      </c>
      <c r="Q42" s="902">
        <v>0.21299999999999999</v>
      </c>
      <c r="R42" s="902">
        <v>5332</v>
      </c>
      <c r="S42" s="902">
        <v>7.4999999999999997E-2</v>
      </c>
      <c r="T42" s="902">
        <v>0</v>
      </c>
    </row>
    <row r="43" spans="1:20">
      <c r="A43" s="599" t="s">
        <v>418</v>
      </c>
      <c r="B43" s="599"/>
      <c r="C43" s="599">
        <v>2013</v>
      </c>
      <c r="D43" s="587" t="s">
        <v>24</v>
      </c>
      <c r="E43" s="115" t="s">
        <v>11</v>
      </c>
      <c r="F43" s="587" t="s">
        <v>461</v>
      </c>
      <c r="G43" s="905"/>
      <c r="H43" s="898"/>
      <c r="I43" s="907"/>
      <c r="J43" s="903"/>
      <c r="K43" s="898"/>
      <c r="L43" s="903"/>
      <c r="M43" s="903"/>
      <c r="N43" s="902"/>
      <c r="O43" s="902"/>
      <c r="P43" s="902"/>
      <c r="Q43" s="902"/>
      <c r="R43" s="902"/>
      <c r="S43" s="902"/>
      <c r="T43" s="902"/>
    </row>
    <row r="44" spans="1:20">
      <c r="A44" s="599" t="s">
        <v>418</v>
      </c>
      <c r="B44" s="599"/>
      <c r="C44" s="599">
        <v>2013</v>
      </c>
      <c r="D44" s="587" t="s">
        <v>24</v>
      </c>
      <c r="E44" s="115" t="s">
        <v>11</v>
      </c>
      <c r="F44" s="587" t="s">
        <v>471</v>
      </c>
      <c r="G44" s="604" t="s">
        <v>701</v>
      </c>
      <c r="H44" s="784" t="s">
        <v>570</v>
      </c>
      <c r="I44" s="781">
        <v>0.125</v>
      </c>
      <c r="J44" s="603"/>
      <c r="K44" s="599" t="s">
        <v>138</v>
      </c>
      <c r="L44" s="603"/>
      <c r="M44" s="603"/>
      <c r="N44" s="602"/>
      <c r="O44" s="602"/>
      <c r="P44" s="602">
        <v>33</v>
      </c>
      <c r="Q44" s="602">
        <v>0.13400000000000001</v>
      </c>
      <c r="R44" s="783">
        <v>853</v>
      </c>
      <c r="S44" s="602">
        <v>0.111</v>
      </c>
      <c r="T44" s="598">
        <f>R44+P44</f>
        <v>886</v>
      </c>
    </row>
    <row r="45" spans="1:20">
      <c r="A45" s="599" t="s">
        <v>418</v>
      </c>
      <c r="B45" s="599"/>
      <c r="C45" s="599">
        <v>2013</v>
      </c>
      <c r="D45" s="587" t="s">
        <v>24</v>
      </c>
      <c r="E45" s="115" t="s">
        <v>11</v>
      </c>
      <c r="F45" s="587" t="s">
        <v>425</v>
      </c>
      <c r="G45" s="905" t="s">
        <v>823</v>
      </c>
      <c r="H45" s="898" t="s">
        <v>795</v>
      </c>
      <c r="I45" s="907">
        <v>0.125</v>
      </c>
      <c r="J45" s="903"/>
      <c r="K45" s="898">
        <v>100</v>
      </c>
      <c r="L45" s="903"/>
      <c r="M45" s="903" t="s">
        <v>119</v>
      </c>
      <c r="N45" s="902"/>
      <c r="O45" s="902"/>
      <c r="P45" s="902">
        <v>618</v>
      </c>
      <c r="Q45" s="902">
        <v>7.6999999999999999E-2</v>
      </c>
      <c r="R45" s="902">
        <v>1659</v>
      </c>
      <c r="S45" s="902">
        <v>0.108</v>
      </c>
      <c r="T45" s="902">
        <v>0</v>
      </c>
    </row>
    <row r="46" spans="1:20">
      <c r="A46" s="599" t="s">
        <v>418</v>
      </c>
      <c r="B46" s="599"/>
      <c r="C46" s="599">
        <v>2013</v>
      </c>
      <c r="D46" s="587" t="s">
        <v>24</v>
      </c>
      <c r="E46" s="115" t="s">
        <v>11</v>
      </c>
      <c r="F46" s="587" t="s">
        <v>461</v>
      </c>
      <c r="G46" s="905"/>
      <c r="H46" s="898"/>
      <c r="I46" s="907"/>
      <c r="J46" s="903"/>
      <c r="K46" s="898"/>
      <c r="L46" s="903"/>
      <c r="M46" s="903"/>
      <c r="N46" s="902"/>
      <c r="O46" s="902"/>
      <c r="P46" s="902"/>
      <c r="Q46" s="902"/>
      <c r="R46" s="902"/>
      <c r="S46" s="902"/>
      <c r="T46" s="902"/>
    </row>
    <row r="47" spans="1:20">
      <c r="A47" s="599" t="s">
        <v>418</v>
      </c>
      <c r="B47" s="599"/>
      <c r="C47" s="599">
        <v>2013</v>
      </c>
      <c r="D47" s="587" t="s">
        <v>24</v>
      </c>
      <c r="E47" s="115" t="s">
        <v>11</v>
      </c>
      <c r="F47" s="587" t="s">
        <v>471</v>
      </c>
      <c r="G47" s="604" t="s">
        <v>823</v>
      </c>
      <c r="H47" s="607" t="s">
        <v>795</v>
      </c>
      <c r="I47" s="605">
        <v>0.125</v>
      </c>
      <c r="J47" s="601"/>
      <c r="K47" s="599">
        <v>300</v>
      </c>
      <c r="L47" s="601"/>
      <c r="M47" s="599" t="s">
        <v>119</v>
      </c>
      <c r="N47" s="602"/>
      <c r="O47" s="602"/>
      <c r="P47" s="602">
        <v>349</v>
      </c>
      <c r="Q47" s="602">
        <v>5.7000000000000002E-2</v>
      </c>
      <c r="R47" s="783">
        <v>1329</v>
      </c>
      <c r="S47" s="602">
        <v>9.7000000000000003E-2</v>
      </c>
      <c r="T47" s="598">
        <f>R47+P47</f>
        <v>1678</v>
      </c>
    </row>
    <row r="48" spans="1:20">
      <c r="A48" s="599" t="s">
        <v>418</v>
      </c>
      <c r="B48" s="599"/>
      <c r="C48" s="599">
        <v>2013</v>
      </c>
      <c r="D48" s="587" t="s">
        <v>24</v>
      </c>
      <c r="E48" s="115" t="s">
        <v>11</v>
      </c>
      <c r="F48" s="587" t="s">
        <v>425</v>
      </c>
      <c r="G48" s="905" t="s">
        <v>702</v>
      </c>
      <c r="H48" s="898" t="s">
        <v>570</v>
      </c>
      <c r="I48" s="907">
        <v>0.125</v>
      </c>
      <c r="J48" s="903"/>
      <c r="K48" s="898">
        <v>100</v>
      </c>
      <c r="L48" s="903"/>
      <c r="M48" s="903" t="s">
        <v>119</v>
      </c>
      <c r="N48" s="902"/>
      <c r="O48" s="902"/>
      <c r="P48" s="902">
        <v>32</v>
      </c>
      <c r="Q48" s="902">
        <v>9.1999999999999998E-2</v>
      </c>
      <c r="R48" s="902">
        <v>1</v>
      </c>
      <c r="S48" s="902" t="s">
        <v>1380</v>
      </c>
      <c r="T48" s="902">
        <v>0</v>
      </c>
    </row>
    <row r="49" spans="1:20">
      <c r="A49" s="599" t="s">
        <v>418</v>
      </c>
      <c r="B49" s="599"/>
      <c r="C49" s="599">
        <v>2013</v>
      </c>
      <c r="D49" s="587" t="s">
        <v>24</v>
      </c>
      <c r="E49" s="115" t="s">
        <v>11</v>
      </c>
      <c r="F49" s="587" t="s">
        <v>461</v>
      </c>
      <c r="G49" s="905"/>
      <c r="H49" s="898"/>
      <c r="I49" s="907"/>
      <c r="J49" s="903"/>
      <c r="K49" s="898"/>
      <c r="L49" s="903"/>
      <c r="M49" s="903"/>
      <c r="N49" s="902"/>
      <c r="O49" s="902"/>
      <c r="P49" s="902"/>
      <c r="Q49" s="902"/>
      <c r="R49" s="902"/>
      <c r="S49" s="902"/>
      <c r="T49" s="902"/>
    </row>
    <row r="50" spans="1:20">
      <c r="A50" s="599" t="s">
        <v>418</v>
      </c>
      <c r="B50" s="599"/>
      <c r="C50" s="599">
        <v>2013</v>
      </c>
      <c r="D50" s="587" t="s">
        <v>24</v>
      </c>
      <c r="E50" s="115" t="s">
        <v>11</v>
      </c>
      <c r="F50" s="587" t="s">
        <v>471</v>
      </c>
      <c r="G50" s="604" t="s">
        <v>702</v>
      </c>
      <c r="H50" s="599" t="s">
        <v>570</v>
      </c>
      <c r="I50" s="605">
        <v>0.125</v>
      </c>
      <c r="J50" s="603"/>
      <c r="K50" s="599">
        <v>300</v>
      </c>
      <c r="L50" s="603"/>
      <c r="M50" s="603" t="s">
        <v>119</v>
      </c>
      <c r="N50" s="602"/>
      <c r="O50" s="602"/>
      <c r="P50" s="602">
        <v>255</v>
      </c>
      <c r="Q50" s="602">
        <v>2.9000000000000001E-2</v>
      </c>
      <c r="R50" s="783">
        <v>4</v>
      </c>
      <c r="S50" s="602" t="s">
        <v>1380</v>
      </c>
      <c r="T50" s="598">
        <f t="shared" ref="T50:T67" si="2">R50+P50</f>
        <v>259</v>
      </c>
    </row>
    <row r="51" spans="1:20">
      <c r="A51" s="599" t="s">
        <v>418</v>
      </c>
      <c r="B51" s="599"/>
      <c r="C51" s="599">
        <v>2013</v>
      </c>
      <c r="D51" s="587" t="s">
        <v>24</v>
      </c>
      <c r="E51" s="115" t="s">
        <v>11</v>
      </c>
      <c r="F51" s="587" t="s">
        <v>420</v>
      </c>
      <c r="G51" s="604" t="s">
        <v>804</v>
      </c>
      <c r="H51" s="599" t="s">
        <v>795</v>
      </c>
      <c r="I51" s="605">
        <v>0.125</v>
      </c>
      <c r="J51" s="601"/>
      <c r="K51" s="599" t="s">
        <v>138</v>
      </c>
      <c r="L51" s="601"/>
      <c r="M51" s="599" t="s">
        <v>119</v>
      </c>
      <c r="N51" s="602"/>
      <c r="O51" s="602"/>
      <c r="P51" s="602">
        <v>0</v>
      </c>
      <c r="Q51" s="602" t="s">
        <v>226</v>
      </c>
      <c r="R51" s="806" t="s">
        <v>1381</v>
      </c>
      <c r="S51" s="783" t="s">
        <v>138</v>
      </c>
      <c r="T51" s="598">
        <v>0</v>
      </c>
    </row>
    <row r="52" spans="1:20">
      <c r="A52" s="599" t="s">
        <v>418</v>
      </c>
      <c r="B52" s="599"/>
      <c r="C52" s="599">
        <v>2013</v>
      </c>
      <c r="D52" s="587" t="s">
        <v>24</v>
      </c>
      <c r="E52" s="115" t="s">
        <v>11</v>
      </c>
      <c r="F52" s="587" t="s">
        <v>425</v>
      </c>
      <c r="G52" s="604" t="s">
        <v>804</v>
      </c>
      <c r="H52" s="599" t="s">
        <v>795</v>
      </c>
      <c r="I52" s="605">
        <v>0.125</v>
      </c>
      <c r="J52" s="601"/>
      <c r="K52" s="599">
        <v>100</v>
      </c>
      <c r="L52" s="601"/>
      <c r="M52" s="599" t="s">
        <v>119</v>
      </c>
      <c r="N52" s="602"/>
      <c r="O52" s="602"/>
      <c r="P52" s="602">
        <v>29</v>
      </c>
      <c r="Q52" s="602">
        <v>1.2999999999999999E-2</v>
      </c>
      <c r="R52" s="783">
        <v>822</v>
      </c>
      <c r="S52" s="602">
        <v>5.8000000000000003E-2</v>
      </c>
      <c r="T52" s="598">
        <f t="shared" si="2"/>
        <v>851</v>
      </c>
    </row>
    <row r="53" spans="1:20">
      <c r="A53" s="599" t="s">
        <v>418</v>
      </c>
      <c r="B53" s="599"/>
      <c r="C53" s="599">
        <v>2013</v>
      </c>
      <c r="D53" s="587" t="s">
        <v>24</v>
      </c>
      <c r="E53" s="115" t="s">
        <v>11</v>
      </c>
      <c r="F53" s="587" t="s">
        <v>461</v>
      </c>
      <c r="G53" s="604" t="s">
        <v>804</v>
      </c>
      <c r="H53" s="607" t="s">
        <v>795</v>
      </c>
      <c r="I53" s="605">
        <v>0.125</v>
      </c>
      <c r="J53" s="601"/>
      <c r="K53" s="599" t="s">
        <v>138</v>
      </c>
      <c r="L53" s="601"/>
      <c r="M53" s="599" t="s">
        <v>119</v>
      </c>
      <c r="N53" s="602"/>
      <c r="O53" s="602"/>
      <c r="P53" s="602">
        <v>0</v>
      </c>
      <c r="Q53" s="602" t="s">
        <v>226</v>
      </c>
      <c r="R53" s="783">
        <v>0</v>
      </c>
      <c r="S53" s="602" t="s">
        <v>226</v>
      </c>
      <c r="T53" s="598">
        <f t="shared" si="2"/>
        <v>0</v>
      </c>
    </row>
    <row r="54" spans="1:20">
      <c r="A54" s="599" t="s">
        <v>418</v>
      </c>
      <c r="B54" s="599"/>
      <c r="C54" s="599">
        <v>2013</v>
      </c>
      <c r="D54" s="587" t="s">
        <v>24</v>
      </c>
      <c r="E54" s="115" t="s">
        <v>11</v>
      </c>
      <c r="F54" s="587" t="s">
        <v>471</v>
      </c>
      <c r="G54" s="604" t="s">
        <v>804</v>
      </c>
      <c r="H54" s="607" t="s">
        <v>795</v>
      </c>
      <c r="I54" s="605">
        <v>0.125</v>
      </c>
      <c r="J54" s="601"/>
      <c r="K54" s="599">
        <v>200</v>
      </c>
      <c r="L54" s="601"/>
      <c r="M54" s="599" t="s">
        <v>119</v>
      </c>
      <c r="N54" s="602"/>
      <c r="O54" s="602"/>
      <c r="P54" s="602">
        <v>1</v>
      </c>
      <c r="Q54" s="602" t="s">
        <v>1448</v>
      </c>
      <c r="R54" s="783">
        <v>341</v>
      </c>
      <c r="S54" s="602">
        <v>0.02</v>
      </c>
      <c r="T54" s="598">
        <f t="shared" si="2"/>
        <v>342</v>
      </c>
    </row>
    <row r="55" spans="1:20">
      <c r="A55" s="599" t="s">
        <v>418</v>
      </c>
      <c r="B55" s="599"/>
      <c r="C55" s="599">
        <v>2013</v>
      </c>
      <c r="D55" s="587" t="s">
        <v>24</v>
      </c>
      <c r="E55" s="115" t="s">
        <v>11</v>
      </c>
      <c r="F55" s="587" t="s">
        <v>425</v>
      </c>
      <c r="G55" s="604" t="s">
        <v>817</v>
      </c>
      <c r="H55" s="911" t="s">
        <v>570</v>
      </c>
      <c r="I55" s="907">
        <v>0.125</v>
      </c>
      <c r="J55" s="903"/>
      <c r="K55" s="898">
        <v>500</v>
      </c>
      <c r="L55" s="903"/>
      <c r="M55" s="903" t="s">
        <v>119</v>
      </c>
      <c r="N55" s="902"/>
      <c r="O55" s="902"/>
      <c r="P55" s="902">
        <v>1040</v>
      </c>
      <c r="Q55" s="902">
        <v>1.9E-2</v>
      </c>
      <c r="R55" s="902">
        <v>1204</v>
      </c>
      <c r="S55" s="902" t="s">
        <v>1382</v>
      </c>
      <c r="T55" s="902">
        <f t="shared" si="2"/>
        <v>2244</v>
      </c>
    </row>
    <row r="56" spans="1:20">
      <c r="A56" s="599" t="s">
        <v>418</v>
      </c>
      <c r="B56" s="599"/>
      <c r="C56" s="599">
        <v>2013</v>
      </c>
      <c r="D56" s="587" t="s">
        <v>24</v>
      </c>
      <c r="E56" s="115" t="s">
        <v>11</v>
      </c>
      <c r="F56" s="587" t="s">
        <v>425</v>
      </c>
      <c r="G56" s="604" t="s">
        <v>816</v>
      </c>
      <c r="H56" s="911"/>
      <c r="I56" s="907"/>
      <c r="J56" s="903"/>
      <c r="K56" s="898"/>
      <c r="L56" s="903"/>
      <c r="M56" s="903"/>
      <c r="N56" s="902"/>
      <c r="O56" s="902"/>
      <c r="P56" s="902"/>
      <c r="Q56" s="902"/>
      <c r="R56" s="902"/>
      <c r="S56" s="902"/>
      <c r="T56" s="902">
        <f t="shared" si="2"/>
        <v>0</v>
      </c>
    </row>
    <row r="57" spans="1:20">
      <c r="A57" s="599" t="s">
        <v>418</v>
      </c>
      <c r="B57" s="599"/>
      <c r="C57" s="599">
        <v>2013</v>
      </c>
      <c r="D57" s="587" t="s">
        <v>24</v>
      </c>
      <c r="E57" s="115" t="s">
        <v>11</v>
      </c>
      <c r="F57" s="587" t="s">
        <v>471</v>
      </c>
      <c r="G57" s="604" t="s">
        <v>817</v>
      </c>
      <c r="H57" s="911" t="s">
        <v>570</v>
      </c>
      <c r="I57" s="907">
        <v>0.125</v>
      </c>
      <c r="J57" s="903"/>
      <c r="K57" s="898">
        <v>500</v>
      </c>
      <c r="L57" s="903"/>
      <c r="M57" s="903" t="s">
        <v>119</v>
      </c>
      <c r="N57" s="902"/>
      <c r="O57" s="902"/>
      <c r="P57" s="902">
        <v>851</v>
      </c>
      <c r="Q57" s="902">
        <v>7.0000000000000007E-2</v>
      </c>
      <c r="R57" s="902">
        <v>1181</v>
      </c>
      <c r="S57" s="902" t="s">
        <v>1383</v>
      </c>
      <c r="T57" s="902">
        <f t="shared" si="2"/>
        <v>2032</v>
      </c>
    </row>
    <row r="58" spans="1:20">
      <c r="A58" s="599" t="s">
        <v>418</v>
      </c>
      <c r="B58" s="599"/>
      <c r="C58" s="599">
        <v>2013</v>
      </c>
      <c r="D58" s="587" t="s">
        <v>24</v>
      </c>
      <c r="E58" s="115" t="s">
        <v>11</v>
      </c>
      <c r="F58" s="589" t="s">
        <v>471</v>
      </c>
      <c r="G58" s="604" t="s">
        <v>816</v>
      </c>
      <c r="H58" s="911"/>
      <c r="I58" s="907"/>
      <c r="J58" s="903"/>
      <c r="K58" s="898"/>
      <c r="L58" s="903"/>
      <c r="M58" s="903"/>
      <c r="N58" s="902"/>
      <c r="O58" s="902"/>
      <c r="P58" s="902"/>
      <c r="Q58" s="902"/>
      <c r="R58" s="902"/>
      <c r="S58" s="902"/>
      <c r="T58" s="902">
        <f t="shared" si="2"/>
        <v>0</v>
      </c>
    </row>
    <row r="59" spans="1:20">
      <c r="A59" s="599" t="s">
        <v>418</v>
      </c>
      <c r="B59" s="599"/>
      <c r="C59" s="599">
        <v>2013</v>
      </c>
      <c r="D59" s="587" t="s">
        <v>24</v>
      </c>
      <c r="E59" s="115" t="s">
        <v>11</v>
      </c>
      <c r="F59" s="587" t="s">
        <v>425</v>
      </c>
      <c r="G59" s="905" t="s">
        <v>827</v>
      </c>
      <c r="H59" s="898" t="s">
        <v>795</v>
      </c>
      <c r="I59" s="907">
        <v>0.125</v>
      </c>
      <c r="J59" s="903"/>
      <c r="K59" s="898">
        <v>10000</v>
      </c>
      <c r="L59" s="903"/>
      <c r="M59" s="903" t="s">
        <v>119</v>
      </c>
      <c r="N59" s="902"/>
      <c r="O59" s="902"/>
      <c r="P59" s="902">
        <v>21194</v>
      </c>
      <c r="Q59" s="902">
        <v>8.0000000000000002E-3</v>
      </c>
      <c r="R59" s="902">
        <v>15999</v>
      </c>
      <c r="S59" s="902">
        <v>0.108</v>
      </c>
      <c r="T59" s="902">
        <f t="shared" si="2"/>
        <v>37193</v>
      </c>
    </row>
    <row r="60" spans="1:20">
      <c r="A60" s="599" t="s">
        <v>418</v>
      </c>
      <c r="B60" s="599"/>
      <c r="C60" s="599">
        <v>2013</v>
      </c>
      <c r="D60" s="587" t="s">
        <v>24</v>
      </c>
      <c r="E60" s="115" t="s">
        <v>11</v>
      </c>
      <c r="F60" s="587" t="s">
        <v>461</v>
      </c>
      <c r="G60" s="905"/>
      <c r="H60" s="898"/>
      <c r="I60" s="907"/>
      <c r="J60" s="903"/>
      <c r="K60" s="898"/>
      <c r="L60" s="903"/>
      <c r="M60" s="903"/>
      <c r="N60" s="902"/>
      <c r="O60" s="902"/>
      <c r="P60" s="902"/>
      <c r="Q60" s="902"/>
      <c r="R60" s="902"/>
      <c r="S60" s="902"/>
      <c r="T60" s="902">
        <f t="shared" si="2"/>
        <v>0</v>
      </c>
    </row>
    <row r="61" spans="1:20">
      <c r="A61" s="599" t="s">
        <v>418</v>
      </c>
      <c r="B61" s="599"/>
      <c r="C61" s="599">
        <v>2013</v>
      </c>
      <c r="D61" s="587" t="s">
        <v>24</v>
      </c>
      <c r="E61" s="115" t="s">
        <v>11</v>
      </c>
      <c r="F61" s="587" t="s">
        <v>471</v>
      </c>
      <c r="G61" s="604" t="s">
        <v>827</v>
      </c>
      <c r="H61" s="607" t="s">
        <v>795</v>
      </c>
      <c r="I61" s="605">
        <v>0.125</v>
      </c>
      <c r="J61" s="601"/>
      <c r="K61" s="599">
        <v>1500</v>
      </c>
      <c r="L61" s="601"/>
      <c r="M61" s="599" t="s">
        <v>119</v>
      </c>
      <c r="N61" s="602"/>
      <c r="O61" s="602"/>
      <c r="P61" s="602">
        <v>3551</v>
      </c>
      <c r="Q61" s="602">
        <v>0.02</v>
      </c>
      <c r="R61" s="783">
        <v>2548</v>
      </c>
      <c r="S61" s="602">
        <v>2.5000000000000001E-2</v>
      </c>
      <c r="T61" s="598">
        <f t="shared" si="2"/>
        <v>6099</v>
      </c>
    </row>
    <row r="62" spans="1:20">
      <c r="A62" s="599" t="s">
        <v>418</v>
      </c>
      <c r="B62" s="599"/>
      <c r="C62" s="599">
        <v>2013</v>
      </c>
      <c r="D62" s="587" t="s">
        <v>24</v>
      </c>
      <c r="E62" s="115" t="s">
        <v>11</v>
      </c>
      <c r="F62" s="587" t="s">
        <v>425</v>
      </c>
      <c r="G62" s="905" t="s">
        <v>828</v>
      </c>
      <c r="H62" s="898" t="s">
        <v>795</v>
      </c>
      <c r="I62" s="907">
        <v>0.125</v>
      </c>
      <c r="J62" s="903"/>
      <c r="K62" s="898">
        <v>400</v>
      </c>
      <c r="L62" s="903"/>
      <c r="M62" s="903" t="s">
        <v>119</v>
      </c>
      <c r="N62" s="902"/>
      <c r="O62" s="902"/>
      <c r="P62" s="902">
        <v>6508</v>
      </c>
      <c r="Q62" s="902">
        <v>1.2E-2</v>
      </c>
      <c r="R62" s="902">
        <v>2647</v>
      </c>
      <c r="S62" s="902">
        <v>1.6E-2</v>
      </c>
      <c r="T62" s="902">
        <f t="shared" si="2"/>
        <v>9155</v>
      </c>
    </row>
    <row r="63" spans="1:20">
      <c r="A63" s="599" t="s">
        <v>418</v>
      </c>
      <c r="B63" s="599"/>
      <c r="C63" s="599">
        <v>2013</v>
      </c>
      <c r="D63" s="587" t="s">
        <v>24</v>
      </c>
      <c r="E63" s="115" t="s">
        <v>11</v>
      </c>
      <c r="F63" s="587" t="s">
        <v>461</v>
      </c>
      <c r="G63" s="905"/>
      <c r="H63" s="898"/>
      <c r="I63" s="907"/>
      <c r="J63" s="903"/>
      <c r="K63" s="898"/>
      <c r="L63" s="903"/>
      <c r="M63" s="903"/>
      <c r="N63" s="902"/>
      <c r="O63" s="902"/>
      <c r="P63" s="902"/>
      <c r="Q63" s="902"/>
      <c r="R63" s="902"/>
      <c r="S63" s="902"/>
      <c r="T63" s="902">
        <f t="shared" si="2"/>
        <v>0</v>
      </c>
    </row>
    <row r="64" spans="1:20">
      <c r="A64" s="599" t="s">
        <v>418</v>
      </c>
      <c r="B64" s="599"/>
      <c r="C64" s="599">
        <v>2013</v>
      </c>
      <c r="D64" s="587" t="s">
        <v>24</v>
      </c>
      <c r="E64" s="115" t="s">
        <v>11</v>
      </c>
      <c r="F64" s="587" t="s">
        <v>471</v>
      </c>
      <c r="G64" s="604" t="s">
        <v>828</v>
      </c>
      <c r="H64" s="599" t="s">
        <v>795</v>
      </c>
      <c r="I64" s="605">
        <v>0.125</v>
      </c>
      <c r="J64" s="601"/>
      <c r="K64" s="599">
        <v>1500</v>
      </c>
      <c r="L64" s="601"/>
      <c r="M64" s="599" t="s">
        <v>119</v>
      </c>
      <c r="N64" s="602"/>
      <c r="O64" s="602"/>
      <c r="P64" s="602">
        <v>0</v>
      </c>
      <c r="Q64" s="602" t="s">
        <v>226</v>
      </c>
      <c r="R64" s="783">
        <v>0</v>
      </c>
      <c r="S64" s="602"/>
      <c r="T64" s="602">
        <f t="shared" si="2"/>
        <v>0</v>
      </c>
    </row>
    <row r="65" spans="1:20">
      <c r="A65" s="599" t="s">
        <v>418</v>
      </c>
      <c r="B65" s="599"/>
      <c r="C65" s="599">
        <v>2013</v>
      </c>
      <c r="D65" s="587" t="s">
        <v>24</v>
      </c>
      <c r="E65" s="115" t="s">
        <v>11</v>
      </c>
      <c r="F65" s="587" t="s">
        <v>425</v>
      </c>
      <c r="G65" s="604" t="s">
        <v>829</v>
      </c>
      <c r="H65" s="599" t="s">
        <v>795</v>
      </c>
      <c r="I65" s="605">
        <v>0.125</v>
      </c>
      <c r="J65" s="601"/>
      <c r="K65" s="599">
        <v>2500</v>
      </c>
      <c r="L65" s="601"/>
      <c r="M65" s="599" t="s">
        <v>119</v>
      </c>
      <c r="N65" s="602"/>
      <c r="O65" s="602"/>
      <c r="P65" s="602">
        <v>3762</v>
      </c>
      <c r="Q65" s="602">
        <v>1.4E-2</v>
      </c>
      <c r="R65" s="783">
        <v>4544</v>
      </c>
      <c r="S65" s="602">
        <v>7.4999999999999997E-2</v>
      </c>
      <c r="T65" s="602">
        <f t="shared" si="2"/>
        <v>8306</v>
      </c>
    </row>
    <row r="66" spans="1:20">
      <c r="A66" s="599" t="s">
        <v>418</v>
      </c>
      <c r="B66" s="599"/>
      <c r="C66" s="599">
        <v>2013</v>
      </c>
      <c r="D66" s="587" t="s">
        <v>24</v>
      </c>
      <c r="E66" s="115" t="s">
        <v>11</v>
      </c>
      <c r="F66" s="587" t="s">
        <v>461</v>
      </c>
      <c r="G66" s="604" t="s">
        <v>829</v>
      </c>
      <c r="H66" s="607" t="s">
        <v>795</v>
      </c>
      <c r="I66" s="605">
        <v>0.125</v>
      </c>
      <c r="J66" s="601"/>
      <c r="K66" s="599">
        <v>6000</v>
      </c>
      <c r="L66" s="601"/>
      <c r="M66" s="599" t="s">
        <v>119</v>
      </c>
      <c r="N66" s="602"/>
      <c r="O66" s="602"/>
      <c r="P66" s="602">
        <v>3034</v>
      </c>
      <c r="Q66" s="602">
        <v>3.3000000000000002E-2</v>
      </c>
      <c r="R66" s="783">
        <v>5673</v>
      </c>
      <c r="S66" s="602">
        <v>1.2999999999999999E-2</v>
      </c>
      <c r="T66" s="602">
        <f t="shared" si="2"/>
        <v>8707</v>
      </c>
    </row>
    <row r="67" spans="1:20">
      <c r="A67" s="599" t="s">
        <v>418</v>
      </c>
      <c r="B67" s="599"/>
      <c r="C67" s="599">
        <v>2013</v>
      </c>
      <c r="D67" s="587" t="s">
        <v>24</v>
      </c>
      <c r="E67" s="115" t="s">
        <v>11</v>
      </c>
      <c r="F67" s="587" t="s">
        <v>471</v>
      </c>
      <c r="G67" s="604" t="s">
        <v>829</v>
      </c>
      <c r="H67" s="599" t="s">
        <v>795</v>
      </c>
      <c r="I67" s="605">
        <v>0.125</v>
      </c>
      <c r="J67" s="601"/>
      <c r="K67" s="599">
        <v>1500</v>
      </c>
      <c r="L67" s="601"/>
      <c r="M67" s="599" t="s">
        <v>119</v>
      </c>
      <c r="N67" s="602"/>
      <c r="O67" s="602"/>
      <c r="P67" s="602">
        <v>3476</v>
      </c>
      <c r="Q67" s="602">
        <v>0.03</v>
      </c>
      <c r="R67" s="783">
        <v>2464</v>
      </c>
      <c r="S67" s="602">
        <v>5.8000000000000003E-2</v>
      </c>
      <c r="T67" s="602">
        <f t="shared" si="2"/>
        <v>5940</v>
      </c>
    </row>
    <row r="68" spans="1:20">
      <c r="A68" s="599" t="s">
        <v>418</v>
      </c>
      <c r="B68" s="599"/>
      <c r="C68" s="599">
        <v>2013</v>
      </c>
      <c r="D68" s="587" t="s">
        <v>24</v>
      </c>
      <c r="E68" s="115" t="s">
        <v>11</v>
      </c>
      <c r="F68" s="587" t="s">
        <v>425</v>
      </c>
      <c r="G68" s="905" t="s">
        <v>830</v>
      </c>
      <c r="H68" s="911" t="s">
        <v>795</v>
      </c>
      <c r="I68" s="907">
        <v>0.125</v>
      </c>
      <c r="J68" s="903"/>
      <c r="K68" s="898">
        <v>2000</v>
      </c>
      <c r="L68" s="903"/>
      <c r="M68" s="903" t="s">
        <v>119</v>
      </c>
      <c r="N68" s="902"/>
      <c r="O68" s="902"/>
      <c r="P68" s="902">
        <v>3177</v>
      </c>
      <c r="Q68" s="902">
        <v>2.5000000000000001E-2</v>
      </c>
      <c r="R68" s="902">
        <v>687</v>
      </c>
      <c r="S68" s="902">
        <v>0.19900000000000001</v>
      </c>
      <c r="T68" s="902">
        <v>0</v>
      </c>
    </row>
    <row r="69" spans="1:20">
      <c r="A69" s="599" t="s">
        <v>418</v>
      </c>
      <c r="B69" s="599"/>
      <c r="C69" s="599">
        <v>2013</v>
      </c>
      <c r="D69" s="587" t="s">
        <v>24</v>
      </c>
      <c r="E69" s="115" t="s">
        <v>11</v>
      </c>
      <c r="F69" s="587" t="s">
        <v>471</v>
      </c>
      <c r="G69" s="905"/>
      <c r="H69" s="911"/>
      <c r="I69" s="907"/>
      <c r="J69" s="903"/>
      <c r="K69" s="898"/>
      <c r="L69" s="903"/>
      <c r="M69" s="903"/>
      <c r="N69" s="902"/>
      <c r="O69" s="902"/>
      <c r="P69" s="902"/>
      <c r="Q69" s="902"/>
      <c r="R69" s="902"/>
      <c r="S69" s="902"/>
      <c r="T69" s="902"/>
    </row>
    <row r="70" spans="1:20" ht="25.5">
      <c r="A70" s="599" t="s">
        <v>418</v>
      </c>
      <c r="B70" s="599"/>
      <c r="C70" s="599">
        <v>2013</v>
      </c>
      <c r="D70" s="587" t="s">
        <v>24</v>
      </c>
      <c r="E70" s="115" t="s">
        <v>11</v>
      </c>
      <c r="F70" s="587" t="s">
        <v>471</v>
      </c>
      <c r="G70" s="606" t="s">
        <v>1122</v>
      </c>
      <c r="H70" s="599" t="s">
        <v>570</v>
      </c>
      <c r="I70" s="781">
        <v>0.125</v>
      </c>
      <c r="J70" s="601"/>
      <c r="K70" s="599">
        <v>100</v>
      </c>
      <c r="L70" s="601"/>
      <c r="M70" s="599" t="s">
        <v>119</v>
      </c>
      <c r="N70" s="602"/>
      <c r="O70" s="602"/>
      <c r="P70" s="602">
        <v>1154</v>
      </c>
      <c r="Q70" s="602">
        <v>2.5999999999999999E-2</v>
      </c>
      <c r="R70" s="783">
        <v>15</v>
      </c>
      <c r="S70" s="602">
        <v>0.36899999999999999</v>
      </c>
      <c r="T70" s="602">
        <f>R70+P70</f>
        <v>1169</v>
      </c>
    </row>
    <row r="71" spans="1:20">
      <c r="A71" s="599" t="s">
        <v>418</v>
      </c>
      <c r="B71" s="599"/>
      <c r="C71" s="599">
        <v>2013</v>
      </c>
      <c r="D71" s="587" t="s">
        <v>24</v>
      </c>
      <c r="E71" s="115" t="s">
        <v>11</v>
      </c>
      <c r="F71" s="587" t="s">
        <v>425</v>
      </c>
      <c r="G71" s="604" t="s">
        <v>833</v>
      </c>
      <c r="H71" s="599" t="s">
        <v>795</v>
      </c>
      <c r="I71" s="781">
        <v>0.125</v>
      </c>
      <c r="J71" s="601"/>
      <c r="K71" s="599">
        <v>100</v>
      </c>
      <c r="L71" s="601"/>
      <c r="M71" s="599" t="s">
        <v>119</v>
      </c>
      <c r="N71" s="602"/>
      <c r="O71" s="602"/>
      <c r="P71" s="602">
        <v>36</v>
      </c>
      <c r="Q71" s="602">
        <v>4.2000000000000003E-2</v>
      </c>
      <c r="R71" s="783">
        <v>28</v>
      </c>
      <c r="S71" s="602">
        <v>0.20300000000000001</v>
      </c>
      <c r="T71" s="602">
        <f>R71+P71</f>
        <v>64</v>
      </c>
    </row>
    <row r="72" spans="1:20">
      <c r="A72" s="599" t="s">
        <v>418</v>
      </c>
      <c r="B72" s="599"/>
      <c r="C72" s="599">
        <v>2013</v>
      </c>
      <c r="D72" s="587" t="s">
        <v>24</v>
      </c>
      <c r="E72" s="115" t="s">
        <v>11</v>
      </c>
      <c r="F72" s="587" t="s">
        <v>461</v>
      </c>
      <c r="G72" s="604" t="s">
        <v>833</v>
      </c>
      <c r="H72" s="607" t="s">
        <v>795</v>
      </c>
      <c r="I72" s="605">
        <v>0.125</v>
      </c>
      <c r="J72" s="601"/>
      <c r="K72" s="599" t="s">
        <v>138</v>
      </c>
      <c r="L72" s="601"/>
      <c r="M72" s="599" t="s">
        <v>119</v>
      </c>
      <c r="N72" s="602"/>
      <c r="O72" s="602"/>
      <c r="P72" s="602">
        <v>19</v>
      </c>
      <c r="Q72" s="602">
        <v>2.5999999999999999E-2</v>
      </c>
      <c r="R72" s="783">
        <v>1</v>
      </c>
      <c r="S72" s="602" t="s">
        <v>1380</v>
      </c>
      <c r="T72" s="602">
        <f>R72+P72</f>
        <v>20</v>
      </c>
    </row>
    <row r="73" spans="1:20">
      <c r="A73" s="599" t="s">
        <v>418</v>
      </c>
      <c r="B73" s="599"/>
      <c r="C73" s="599">
        <v>2013</v>
      </c>
      <c r="D73" s="587" t="s">
        <v>24</v>
      </c>
      <c r="E73" s="115" t="s">
        <v>11</v>
      </c>
      <c r="F73" s="587" t="s">
        <v>471</v>
      </c>
      <c r="G73" s="604" t="s">
        <v>833</v>
      </c>
      <c r="H73" s="599" t="s">
        <v>795</v>
      </c>
      <c r="I73" s="605">
        <v>0.125</v>
      </c>
      <c r="J73" s="601"/>
      <c r="K73" s="599">
        <v>500</v>
      </c>
      <c r="L73" s="601"/>
      <c r="M73" s="599" t="s">
        <v>119</v>
      </c>
      <c r="N73" s="602"/>
      <c r="O73" s="602"/>
      <c r="P73" s="602">
        <v>1095</v>
      </c>
      <c r="Q73" s="602">
        <v>6.0000000000000001E-3</v>
      </c>
      <c r="R73" s="783">
        <v>196</v>
      </c>
      <c r="S73" s="602">
        <v>0.13800000000000001</v>
      </c>
      <c r="T73" s="602">
        <f>R73+P73</f>
        <v>1291</v>
      </c>
    </row>
    <row r="74" spans="1:20">
      <c r="A74" s="599" t="s">
        <v>418</v>
      </c>
      <c r="B74" s="599"/>
      <c r="C74" s="599">
        <v>2013</v>
      </c>
      <c r="D74" s="587" t="s">
        <v>24</v>
      </c>
      <c r="E74" s="115" t="s">
        <v>11</v>
      </c>
      <c r="F74" s="587" t="s">
        <v>425</v>
      </c>
      <c r="G74" s="905" t="s">
        <v>835</v>
      </c>
      <c r="H74" s="898" t="s">
        <v>795</v>
      </c>
      <c r="I74" s="907">
        <v>0.125</v>
      </c>
      <c r="J74" s="903"/>
      <c r="K74" s="898">
        <v>1400</v>
      </c>
      <c r="L74" s="903"/>
      <c r="M74" s="903" t="s">
        <v>119</v>
      </c>
      <c r="N74" s="902"/>
      <c r="O74" s="902"/>
      <c r="P74" s="902">
        <v>1377</v>
      </c>
      <c r="Q74" s="902">
        <v>0.05</v>
      </c>
      <c r="R74" s="902">
        <v>346</v>
      </c>
      <c r="S74" s="902">
        <v>2.5000000000000001E-2</v>
      </c>
      <c r="T74" s="902">
        <v>0</v>
      </c>
    </row>
    <row r="75" spans="1:20">
      <c r="A75" s="599" t="s">
        <v>418</v>
      </c>
      <c r="B75" s="599"/>
      <c r="C75" s="599">
        <v>2013</v>
      </c>
      <c r="D75" s="587" t="s">
        <v>24</v>
      </c>
      <c r="E75" s="115" t="s">
        <v>11</v>
      </c>
      <c r="F75" s="587" t="s">
        <v>461</v>
      </c>
      <c r="G75" s="905"/>
      <c r="H75" s="898"/>
      <c r="I75" s="907"/>
      <c r="J75" s="903"/>
      <c r="K75" s="898"/>
      <c r="L75" s="903"/>
      <c r="M75" s="903"/>
      <c r="N75" s="902"/>
      <c r="O75" s="902"/>
      <c r="P75" s="902"/>
      <c r="Q75" s="902"/>
      <c r="R75" s="902"/>
      <c r="S75" s="902"/>
      <c r="T75" s="902"/>
    </row>
    <row r="76" spans="1:20">
      <c r="A76" s="599" t="s">
        <v>418</v>
      </c>
      <c r="B76" s="599"/>
      <c r="C76" s="599">
        <v>2013</v>
      </c>
      <c r="D76" s="587" t="s">
        <v>24</v>
      </c>
      <c r="E76" s="115" t="s">
        <v>11</v>
      </c>
      <c r="F76" s="587" t="s">
        <v>425</v>
      </c>
      <c r="G76" s="905" t="s">
        <v>836</v>
      </c>
      <c r="H76" s="898" t="s">
        <v>795</v>
      </c>
      <c r="I76" s="907">
        <v>0.125</v>
      </c>
      <c r="J76" s="903"/>
      <c r="K76" s="898">
        <v>1000</v>
      </c>
      <c r="L76" s="903"/>
      <c r="M76" s="898" t="s">
        <v>119</v>
      </c>
      <c r="N76" s="902"/>
      <c r="O76" s="902"/>
      <c r="P76" s="902">
        <v>1188</v>
      </c>
      <c r="Q76" s="902">
        <v>2.5000000000000001E-2</v>
      </c>
      <c r="R76" s="902">
        <v>196</v>
      </c>
      <c r="S76" s="902" t="s">
        <v>1380</v>
      </c>
      <c r="T76" s="902">
        <v>0</v>
      </c>
    </row>
    <row r="77" spans="1:20">
      <c r="A77" s="599" t="s">
        <v>418</v>
      </c>
      <c r="B77" s="599"/>
      <c r="C77" s="599">
        <v>2013</v>
      </c>
      <c r="D77" s="587" t="s">
        <v>24</v>
      </c>
      <c r="E77" s="115" t="s">
        <v>11</v>
      </c>
      <c r="F77" s="587" t="s">
        <v>461</v>
      </c>
      <c r="G77" s="905"/>
      <c r="H77" s="898"/>
      <c r="I77" s="907"/>
      <c r="J77" s="903"/>
      <c r="K77" s="898"/>
      <c r="L77" s="903"/>
      <c r="M77" s="898"/>
      <c r="N77" s="902"/>
      <c r="O77" s="902"/>
      <c r="P77" s="902"/>
      <c r="Q77" s="902"/>
      <c r="R77" s="902"/>
      <c r="S77" s="902"/>
      <c r="T77" s="902"/>
    </row>
    <row r="78" spans="1:20">
      <c r="A78" s="599" t="s">
        <v>418</v>
      </c>
      <c r="B78" s="599"/>
      <c r="C78" s="599">
        <v>2013</v>
      </c>
      <c r="D78" s="587" t="s">
        <v>24</v>
      </c>
      <c r="E78" s="115" t="s">
        <v>11</v>
      </c>
      <c r="F78" s="587" t="s">
        <v>471</v>
      </c>
      <c r="G78" s="604" t="s">
        <v>836</v>
      </c>
      <c r="H78" s="599" t="s">
        <v>795</v>
      </c>
      <c r="I78" s="605">
        <v>0.125</v>
      </c>
      <c r="J78" s="601"/>
      <c r="K78" s="599">
        <v>1800</v>
      </c>
      <c r="L78" s="601"/>
      <c r="M78" s="599" t="s">
        <v>119</v>
      </c>
      <c r="N78" s="602"/>
      <c r="O78" s="602"/>
      <c r="P78" s="602">
        <v>7409</v>
      </c>
      <c r="Q78" s="602">
        <v>1.2999999999999999E-2</v>
      </c>
      <c r="R78" s="783">
        <v>581</v>
      </c>
      <c r="S78" s="602">
        <v>4.2999999999999997E-2</v>
      </c>
      <c r="T78" s="602">
        <f>R78+P78</f>
        <v>7990</v>
      </c>
    </row>
    <row r="79" spans="1:20">
      <c r="A79" s="599" t="s">
        <v>418</v>
      </c>
      <c r="B79" s="599"/>
      <c r="C79" s="599">
        <v>2013</v>
      </c>
      <c r="D79" s="587" t="s">
        <v>24</v>
      </c>
      <c r="E79" s="115" t="s">
        <v>11</v>
      </c>
      <c r="F79" s="587" t="s">
        <v>471</v>
      </c>
      <c r="G79" s="604" t="s">
        <v>1168</v>
      </c>
      <c r="H79" s="599" t="s">
        <v>570</v>
      </c>
      <c r="I79" s="605">
        <v>0.125</v>
      </c>
      <c r="J79" s="601"/>
      <c r="K79" s="599">
        <v>400</v>
      </c>
      <c r="L79" s="601"/>
      <c r="M79" s="599" t="s">
        <v>119</v>
      </c>
      <c r="N79" s="602"/>
      <c r="O79" s="602"/>
      <c r="P79" s="602">
        <v>4542</v>
      </c>
      <c r="Q79" s="602">
        <v>0.01</v>
      </c>
      <c r="R79" s="783">
        <v>230</v>
      </c>
      <c r="S79" s="602">
        <v>4.1000000000000002E-2</v>
      </c>
      <c r="T79" s="602">
        <f>R79+P79</f>
        <v>4772</v>
      </c>
    </row>
    <row r="80" spans="1:20" s="188" customFormat="1">
      <c r="A80" s="599" t="s">
        <v>418</v>
      </c>
      <c r="B80" s="599"/>
      <c r="C80" s="599">
        <v>2013</v>
      </c>
      <c r="D80" s="587" t="s">
        <v>26</v>
      </c>
      <c r="E80" s="115" t="s">
        <v>11</v>
      </c>
      <c r="F80" s="115" t="s">
        <v>516</v>
      </c>
      <c r="G80" s="604" t="s">
        <v>1117</v>
      </c>
      <c r="H80" s="599" t="s">
        <v>795</v>
      </c>
      <c r="I80" s="605">
        <v>0.125</v>
      </c>
      <c r="J80" s="601"/>
      <c r="K80" s="599" t="s">
        <v>138</v>
      </c>
      <c r="L80" s="601"/>
      <c r="M80" s="599"/>
      <c r="N80" s="602"/>
      <c r="O80" s="602"/>
      <c r="P80" s="598">
        <v>2862</v>
      </c>
      <c r="Q80" s="819">
        <v>1.2E-2</v>
      </c>
      <c r="R80" s="806" t="s">
        <v>1381</v>
      </c>
      <c r="S80" s="783" t="s">
        <v>138</v>
      </c>
      <c r="T80" s="602">
        <f>P80</f>
        <v>2862</v>
      </c>
    </row>
    <row r="81" spans="1:20">
      <c r="A81" s="599" t="s">
        <v>418</v>
      </c>
      <c r="B81" s="599"/>
      <c r="C81" s="599">
        <v>2013</v>
      </c>
      <c r="D81" s="587" t="s">
        <v>26</v>
      </c>
      <c r="E81" s="115" t="s">
        <v>11</v>
      </c>
      <c r="F81" s="115" t="s">
        <v>516</v>
      </c>
      <c r="G81" s="604" t="s">
        <v>804</v>
      </c>
      <c r="H81" s="599" t="s">
        <v>795</v>
      </c>
      <c r="I81" s="605">
        <v>0.125</v>
      </c>
      <c r="J81" s="601"/>
      <c r="K81" s="599" t="s">
        <v>138</v>
      </c>
      <c r="L81" s="601"/>
      <c r="M81" s="599"/>
      <c r="N81" s="602"/>
      <c r="O81" s="602"/>
      <c r="P81" s="602">
        <v>340</v>
      </c>
      <c r="Q81" s="602">
        <v>1.4E-2</v>
      </c>
      <c r="R81" s="806" t="s">
        <v>1449</v>
      </c>
      <c r="S81" s="783" t="s">
        <v>138</v>
      </c>
      <c r="T81" s="602">
        <f>P81</f>
        <v>340</v>
      </c>
    </row>
    <row r="83" spans="1:20">
      <c r="A83" s="511" t="s">
        <v>1118</v>
      </c>
      <c r="B83" s="188"/>
      <c r="C83" s="188"/>
      <c r="D83" s="188"/>
    </row>
    <row r="84" spans="1:20">
      <c r="A84" s="512" t="s">
        <v>1119</v>
      </c>
      <c r="B84" s="188"/>
      <c r="C84" s="188"/>
      <c r="D84" s="188"/>
    </row>
    <row r="85" spans="1:20">
      <c r="A85" s="511" t="s">
        <v>1120</v>
      </c>
      <c r="B85" s="188"/>
      <c r="C85" s="188"/>
      <c r="D85" s="188"/>
    </row>
    <row r="86" spans="1:20">
      <c r="A86" s="188" t="s">
        <v>1121</v>
      </c>
      <c r="B86" s="188"/>
      <c r="C86" s="188"/>
      <c r="D86" s="188"/>
      <c r="H86" s="912"/>
      <c r="I86" s="913"/>
      <c r="J86" s="912"/>
      <c r="K86" s="912"/>
      <c r="L86" s="912"/>
      <c r="M86" s="912"/>
    </row>
    <row r="87" spans="1:20">
      <c r="H87" s="912"/>
      <c r="I87" s="913"/>
      <c r="J87" s="912"/>
      <c r="K87" s="912"/>
      <c r="L87" s="912"/>
      <c r="M87" s="912"/>
    </row>
    <row r="88" spans="1:20">
      <c r="H88" s="912"/>
      <c r="I88" s="913"/>
      <c r="J88" s="912"/>
      <c r="K88" s="912"/>
      <c r="L88" s="912"/>
      <c r="M88" s="912"/>
    </row>
    <row r="89" spans="1:20">
      <c r="H89" s="912"/>
      <c r="I89" s="913"/>
      <c r="J89" s="912"/>
      <c r="K89" s="912"/>
      <c r="L89" s="912"/>
      <c r="M89" s="912"/>
    </row>
    <row r="90" spans="1:20">
      <c r="H90" s="912"/>
      <c r="I90" s="913"/>
      <c r="J90" s="912"/>
      <c r="K90" s="912"/>
      <c r="L90" s="912"/>
      <c r="M90" s="912"/>
    </row>
    <row r="91" spans="1:20">
      <c r="H91" s="912"/>
      <c r="I91" s="913"/>
      <c r="J91" s="912"/>
      <c r="K91" s="912"/>
      <c r="L91" s="912"/>
      <c r="M91" s="912"/>
    </row>
    <row r="93" spans="1:20">
      <c r="H93" s="912"/>
      <c r="I93" s="913"/>
      <c r="J93" s="912"/>
      <c r="K93" s="912"/>
      <c r="L93" s="912"/>
      <c r="M93" s="912"/>
    </row>
    <row r="94" spans="1:20">
      <c r="H94" s="912"/>
      <c r="I94" s="913"/>
      <c r="J94" s="912"/>
      <c r="K94" s="912"/>
      <c r="L94" s="912"/>
      <c r="M94" s="912"/>
    </row>
    <row r="98" spans="8:13">
      <c r="H98" s="912"/>
      <c r="I98" s="913"/>
      <c r="J98" s="912"/>
      <c r="K98" s="912"/>
      <c r="L98" s="912"/>
      <c r="M98" s="912"/>
    </row>
    <row r="99" spans="8:13">
      <c r="H99" s="912"/>
      <c r="I99" s="913"/>
      <c r="J99" s="912"/>
      <c r="K99" s="912"/>
      <c r="L99" s="912"/>
      <c r="M99" s="912"/>
    </row>
    <row r="107" spans="8:13">
      <c r="H107" s="912"/>
      <c r="I107" s="913"/>
      <c r="J107" s="912"/>
      <c r="K107" s="912"/>
      <c r="L107" s="912"/>
      <c r="M107" s="912"/>
    </row>
    <row r="108" spans="8:13">
      <c r="H108" s="912"/>
      <c r="I108" s="913"/>
      <c r="J108" s="912"/>
      <c r="K108" s="912"/>
      <c r="L108" s="912"/>
      <c r="M108" s="912"/>
    </row>
    <row r="109" spans="8:13">
      <c r="H109" s="912"/>
      <c r="I109" s="913"/>
      <c r="J109" s="912"/>
      <c r="K109" s="912"/>
      <c r="L109" s="912"/>
      <c r="M109" s="912"/>
    </row>
    <row r="110" spans="8:13">
      <c r="H110" s="912"/>
      <c r="I110" s="913"/>
      <c r="J110" s="912"/>
      <c r="K110" s="912"/>
      <c r="L110" s="912"/>
      <c r="M110" s="912"/>
    </row>
    <row r="111" spans="8:13">
      <c r="H111" s="912"/>
      <c r="I111" s="913"/>
      <c r="J111" s="912"/>
      <c r="K111" s="912"/>
      <c r="L111" s="912"/>
      <c r="M111" s="912"/>
    </row>
    <row r="112" spans="8:13">
      <c r="H112" s="912"/>
      <c r="I112" s="913"/>
      <c r="J112" s="912"/>
      <c r="K112" s="912"/>
      <c r="L112" s="912"/>
      <c r="M112" s="912"/>
    </row>
    <row r="114" spans="8:13">
      <c r="H114" s="912"/>
      <c r="I114" s="913"/>
      <c r="J114" s="912"/>
      <c r="K114" s="912"/>
      <c r="L114" s="912"/>
      <c r="M114" s="912"/>
    </row>
    <row r="115" spans="8:13">
      <c r="H115" s="912"/>
      <c r="I115" s="913"/>
      <c r="J115" s="912"/>
      <c r="K115" s="912"/>
      <c r="L115" s="912"/>
      <c r="M115" s="912"/>
    </row>
    <row r="121" spans="8:13">
      <c r="H121" s="912"/>
      <c r="I121" s="913"/>
      <c r="J121" s="912"/>
      <c r="K121" s="912"/>
      <c r="L121" s="912"/>
      <c r="M121" s="912"/>
    </row>
    <row r="122" spans="8:13">
      <c r="H122" s="912"/>
      <c r="I122" s="913"/>
      <c r="J122" s="912"/>
      <c r="K122" s="912"/>
      <c r="L122" s="912"/>
      <c r="M122" s="912"/>
    </row>
    <row r="123" spans="8:13">
      <c r="H123" s="912"/>
      <c r="I123" s="913"/>
      <c r="J123" s="912"/>
      <c r="K123" s="912"/>
      <c r="L123" s="912"/>
      <c r="M123" s="912"/>
    </row>
    <row r="124" spans="8:13">
      <c r="H124" s="912"/>
      <c r="I124" s="913"/>
      <c r="J124" s="912"/>
      <c r="K124" s="912"/>
      <c r="L124" s="912"/>
      <c r="M124" s="912"/>
    </row>
    <row r="126" spans="8:13">
      <c r="H126" s="912"/>
      <c r="I126" s="913"/>
      <c r="J126" s="912"/>
      <c r="K126" s="912"/>
      <c r="L126" s="912"/>
      <c r="M126" s="912"/>
    </row>
    <row r="127" spans="8:13">
      <c r="H127" s="912"/>
      <c r="I127" s="913"/>
      <c r="J127" s="912"/>
      <c r="K127" s="912"/>
      <c r="L127" s="912"/>
      <c r="M127" s="912"/>
    </row>
    <row r="131" spans="8:13">
      <c r="H131" s="912"/>
      <c r="I131" s="913"/>
      <c r="J131" s="912"/>
      <c r="K131" s="912"/>
      <c r="L131" s="912"/>
      <c r="M131" s="912"/>
    </row>
    <row r="132" spans="8:13">
      <c r="H132" s="912"/>
      <c r="I132" s="913"/>
      <c r="J132" s="912"/>
      <c r="K132" s="912"/>
      <c r="L132" s="912"/>
      <c r="M132" s="912"/>
    </row>
    <row r="137" spans="8:13">
      <c r="H137" s="912"/>
      <c r="I137" s="913"/>
      <c r="J137" s="912"/>
      <c r="K137" s="912"/>
      <c r="L137" s="912"/>
      <c r="M137" s="912"/>
    </row>
    <row r="138" spans="8:13">
      <c r="H138" s="912"/>
      <c r="I138" s="913"/>
      <c r="J138" s="912"/>
      <c r="K138" s="912"/>
      <c r="L138" s="912"/>
      <c r="M138" s="912"/>
    </row>
    <row r="139" spans="8:13">
      <c r="H139" s="912"/>
      <c r="I139" s="913"/>
      <c r="J139" s="912"/>
      <c r="K139" s="912"/>
      <c r="L139" s="912"/>
      <c r="M139" s="912"/>
    </row>
    <row r="140" spans="8:13">
      <c r="H140" s="912"/>
      <c r="I140" s="913"/>
      <c r="J140" s="912"/>
      <c r="K140" s="912"/>
      <c r="L140" s="912"/>
      <c r="M140" s="912"/>
    </row>
  </sheetData>
  <mergeCells count="363">
    <mergeCell ref="T68:T69"/>
    <mergeCell ref="P62:P63"/>
    <mergeCell ref="Q62:Q63"/>
    <mergeCell ref="P42:P43"/>
    <mergeCell ref="Q39:Q40"/>
    <mergeCell ref="R39:R40"/>
    <mergeCell ref="S39:S40"/>
    <mergeCell ref="Q42:Q43"/>
    <mergeCell ref="R42:R43"/>
    <mergeCell ref="S42:S43"/>
    <mergeCell ref="T55:T56"/>
    <mergeCell ref="P68:P69"/>
    <mergeCell ref="Q68:Q69"/>
    <mergeCell ref="R68:R69"/>
    <mergeCell ref="S68:S69"/>
    <mergeCell ref="P39:P40"/>
    <mergeCell ref="R45:R46"/>
    <mergeCell ref="T19:T20"/>
    <mergeCell ref="R57:R58"/>
    <mergeCell ref="S57:S58"/>
    <mergeCell ref="T57:T58"/>
    <mergeCell ref="M57:M58"/>
    <mergeCell ref="T42:T43"/>
    <mergeCell ref="T39:T40"/>
    <mergeCell ref="Q28:Q29"/>
    <mergeCell ref="R28:R29"/>
    <mergeCell ref="S28:S29"/>
    <mergeCell ref="T28:T29"/>
    <mergeCell ref="N57:N58"/>
    <mergeCell ref="O57:O58"/>
    <mergeCell ref="P57:P58"/>
    <mergeCell ref="Q57:Q58"/>
    <mergeCell ref="M48:M49"/>
    <mergeCell ref="N48:N49"/>
    <mergeCell ref="O48:O49"/>
    <mergeCell ref="P48:P49"/>
    <mergeCell ref="M55:M56"/>
    <mergeCell ref="S45:S46"/>
    <mergeCell ref="T45:T46"/>
    <mergeCell ref="T48:T49"/>
    <mergeCell ref="Q45:Q46"/>
    <mergeCell ref="N62:N63"/>
    <mergeCell ref="O62:O63"/>
    <mergeCell ref="S59:S60"/>
    <mergeCell ref="T59:T60"/>
    <mergeCell ref="R62:R63"/>
    <mergeCell ref="S62:S63"/>
    <mergeCell ref="T62:T63"/>
    <mergeCell ref="P59:P60"/>
    <mergeCell ref="Q59:Q60"/>
    <mergeCell ref="R59:R60"/>
    <mergeCell ref="O59:O60"/>
    <mergeCell ref="N59:N60"/>
    <mergeCell ref="L9:L10"/>
    <mergeCell ref="M9:M10"/>
    <mergeCell ref="H9:H10"/>
    <mergeCell ref="I9:I10"/>
    <mergeCell ref="J9:J10"/>
    <mergeCell ref="Q9:Q10"/>
    <mergeCell ref="H11:H12"/>
    <mergeCell ref="K9:K10"/>
    <mergeCell ref="O9:O10"/>
    <mergeCell ref="P9:P10"/>
    <mergeCell ref="M11:M12"/>
    <mergeCell ref="N11:N12"/>
    <mergeCell ref="O11:O12"/>
    <mergeCell ref="P11:P12"/>
    <mergeCell ref="Q11:Q12"/>
    <mergeCell ref="G11:G12"/>
    <mergeCell ref="I11:I12"/>
    <mergeCell ref="J11:J12"/>
    <mergeCell ref="K11:K12"/>
    <mergeCell ref="L11:L12"/>
    <mergeCell ref="L139:L140"/>
    <mergeCell ref="M139:M140"/>
    <mergeCell ref="H139:H140"/>
    <mergeCell ref="I139:I140"/>
    <mergeCell ref="J139:J140"/>
    <mergeCell ref="K139:K140"/>
    <mergeCell ref="H137:H138"/>
    <mergeCell ref="I137:I138"/>
    <mergeCell ref="J137:J138"/>
    <mergeCell ref="K137:K138"/>
    <mergeCell ref="L137:L138"/>
    <mergeCell ref="M137:M138"/>
    <mergeCell ref="H131:H132"/>
    <mergeCell ref="I131:I132"/>
    <mergeCell ref="J131:J132"/>
    <mergeCell ref="K131:K132"/>
    <mergeCell ref="L131:L132"/>
    <mergeCell ref="M131:M132"/>
    <mergeCell ref="H126:H127"/>
    <mergeCell ref="I126:I127"/>
    <mergeCell ref="J126:J127"/>
    <mergeCell ref="K126:K127"/>
    <mergeCell ref="L126:L127"/>
    <mergeCell ref="M126:M127"/>
    <mergeCell ref="H123:H124"/>
    <mergeCell ref="I123:I124"/>
    <mergeCell ref="J123:J124"/>
    <mergeCell ref="K123:K124"/>
    <mergeCell ref="L123:L124"/>
    <mergeCell ref="M123:M124"/>
    <mergeCell ref="M121:M122"/>
    <mergeCell ref="H121:H122"/>
    <mergeCell ref="I121:I122"/>
    <mergeCell ref="J121:J122"/>
    <mergeCell ref="K121:K122"/>
    <mergeCell ref="L121:L122"/>
    <mergeCell ref="L114:L115"/>
    <mergeCell ref="M114:M115"/>
    <mergeCell ref="H114:H115"/>
    <mergeCell ref="I114:I115"/>
    <mergeCell ref="J114:J115"/>
    <mergeCell ref="K114:K115"/>
    <mergeCell ref="L111:L112"/>
    <mergeCell ref="M111:M112"/>
    <mergeCell ref="H111:H112"/>
    <mergeCell ref="I111:I112"/>
    <mergeCell ref="J111:J112"/>
    <mergeCell ref="K111:K112"/>
    <mergeCell ref="L109:L110"/>
    <mergeCell ref="M109:M110"/>
    <mergeCell ref="H109:H110"/>
    <mergeCell ref="I109:I110"/>
    <mergeCell ref="J109:J110"/>
    <mergeCell ref="K109:K110"/>
    <mergeCell ref="L107:L108"/>
    <mergeCell ref="M107:M108"/>
    <mergeCell ref="H107:H108"/>
    <mergeCell ref="I107:I108"/>
    <mergeCell ref="J107:J108"/>
    <mergeCell ref="K107:K108"/>
    <mergeCell ref="L98:L99"/>
    <mergeCell ref="M98:M99"/>
    <mergeCell ref="H98:H99"/>
    <mergeCell ref="I98:I99"/>
    <mergeCell ref="J98:J99"/>
    <mergeCell ref="K98:K99"/>
    <mergeCell ref="L93:L94"/>
    <mergeCell ref="M93:M94"/>
    <mergeCell ref="H93:H94"/>
    <mergeCell ref="I93:I94"/>
    <mergeCell ref="J93:J94"/>
    <mergeCell ref="K93:K94"/>
    <mergeCell ref="L90:L91"/>
    <mergeCell ref="M90:M91"/>
    <mergeCell ref="H90:H91"/>
    <mergeCell ref="I90:I91"/>
    <mergeCell ref="J90:J91"/>
    <mergeCell ref="K90:K91"/>
    <mergeCell ref="L88:L89"/>
    <mergeCell ref="M88:M89"/>
    <mergeCell ref="H88:H89"/>
    <mergeCell ref="I88:I89"/>
    <mergeCell ref="J88:J89"/>
    <mergeCell ref="K88:K89"/>
    <mergeCell ref="L86:L87"/>
    <mergeCell ref="M86:M87"/>
    <mergeCell ref="H86:H87"/>
    <mergeCell ref="I86:I87"/>
    <mergeCell ref="J86:J87"/>
    <mergeCell ref="K86:K87"/>
    <mergeCell ref="G76:G77"/>
    <mergeCell ref="G74:G75"/>
    <mergeCell ref="H74:H75"/>
    <mergeCell ref="I74:I75"/>
    <mergeCell ref="J74:J75"/>
    <mergeCell ref="K74:K75"/>
    <mergeCell ref="L74:L75"/>
    <mergeCell ref="M74:M75"/>
    <mergeCell ref="N74:N75"/>
    <mergeCell ref="J76:J77"/>
    <mergeCell ref="K76:K77"/>
    <mergeCell ref="L76:L77"/>
    <mergeCell ref="M76:M77"/>
    <mergeCell ref="N76:N77"/>
    <mergeCell ref="G68:G69"/>
    <mergeCell ref="H68:H69"/>
    <mergeCell ref="I68:I69"/>
    <mergeCell ref="J68:J69"/>
    <mergeCell ref="K68:K69"/>
    <mergeCell ref="L68:L69"/>
    <mergeCell ref="M68:M69"/>
    <mergeCell ref="N68:N69"/>
    <mergeCell ref="O68:O69"/>
    <mergeCell ref="T74:T75"/>
    <mergeCell ref="H76:H77"/>
    <mergeCell ref="I76:I77"/>
    <mergeCell ref="Q76:Q77"/>
    <mergeCell ref="R76:R77"/>
    <mergeCell ref="S76:S77"/>
    <mergeCell ref="T76:T77"/>
    <mergeCell ref="O76:O77"/>
    <mergeCell ref="P76:P77"/>
    <mergeCell ref="O74:O75"/>
    <mergeCell ref="P74:P75"/>
    <mergeCell ref="Q74:Q75"/>
    <mergeCell ref="R74:R75"/>
    <mergeCell ref="S74:S75"/>
    <mergeCell ref="M62:M63"/>
    <mergeCell ref="H57:H58"/>
    <mergeCell ref="I57:I58"/>
    <mergeCell ref="J57:J58"/>
    <mergeCell ref="K57:K58"/>
    <mergeCell ref="L57:L58"/>
    <mergeCell ref="G59:G60"/>
    <mergeCell ref="H59:H60"/>
    <mergeCell ref="I59:I60"/>
    <mergeCell ref="J59:J60"/>
    <mergeCell ref="K59:K60"/>
    <mergeCell ref="L59:L60"/>
    <mergeCell ref="M59:M60"/>
    <mergeCell ref="L55:L56"/>
    <mergeCell ref="H48:H49"/>
    <mergeCell ref="I48:I49"/>
    <mergeCell ref="J48:J49"/>
    <mergeCell ref="K48:K49"/>
    <mergeCell ref="L48:L49"/>
    <mergeCell ref="G62:G63"/>
    <mergeCell ref="H62:H63"/>
    <mergeCell ref="I62:I63"/>
    <mergeCell ref="J62:J63"/>
    <mergeCell ref="K62:K63"/>
    <mergeCell ref="L62:L63"/>
    <mergeCell ref="N55:N56"/>
    <mergeCell ref="O55:O56"/>
    <mergeCell ref="P55:P56"/>
    <mergeCell ref="Q55:Q56"/>
    <mergeCell ref="R55:R56"/>
    <mergeCell ref="S55:S56"/>
    <mergeCell ref="G45:G46"/>
    <mergeCell ref="H45:H46"/>
    <mergeCell ref="I45:I46"/>
    <mergeCell ref="J45:J46"/>
    <mergeCell ref="K45:K46"/>
    <mergeCell ref="L45:L46"/>
    <mergeCell ref="M45:M46"/>
    <mergeCell ref="N45:N46"/>
    <mergeCell ref="O45:O46"/>
    <mergeCell ref="P45:P46"/>
    <mergeCell ref="Q48:Q49"/>
    <mergeCell ref="R48:R49"/>
    <mergeCell ref="S48:S49"/>
    <mergeCell ref="G48:G49"/>
    <mergeCell ref="H55:H56"/>
    <mergeCell ref="I55:I56"/>
    <mergeCell ref="J55:J56"/>
    <mergeCell ref="K55:K56"/>
    <mergeCell ref="L42:L43"/>
    <mergeCell ref="M42:M43"/>
    <mergeCell ref="N42:N43"/>
    <mergeCell ref="O42:O43"/>
    <mergeCell ref="G42:G43"/>
    <mergeCell ref="L39:L40"/>
    <mergeCell ref="M39:M40"/>
    <mergeCell ref="N39:N40"/>
    <mergeCell ref="O39:O40"/>
    <mergeCell ref="G39:G40"/>
    <mergeCell ref="H42:H43"/>
    <mergeCell ref="I42:I43"/>
    <mergeCell ref="J42:J43"/>
    <mergeCell ref="K42:K43"/>
    <mergeCell ref="H39:H40"/>
    <mergeCell ref="I39:I40"/>
    <mergeCell ref="J39:J40"/>
    <mergeCell ref="K39:K40"/>
    <mergeCell ref="G13:G14"/>
    <mergeCell ref="H13:H14"/>
    <mergeCell ref="I13:I14"/>
    <mergeCell ref="J13:J14"/>
    <mergeCell ref="K13:K14"/>
    <mergeCell ref="Q22:Q23"/>
    <mergeCell ref="R22:R23"/>
    <mergeCell ref="S22:S23"/>
    <mergeCell ref="H28:H29"/>
    <mergeCell ref="I28:I29"/>
    <mergeCell ref="J28:J29"/>
    <mergeCell ref="K28:K29"/>
    <mergeCell ref="G22:G23"/>
    <mergeCell ref="H22:H23"/>
    <mergeCell ref="I22:I23"/>
    <mergeCell ref="J22:J23"/>
    <mergeCell ref="K22:K23"/>
    <mergeCell ref="Q19:Q20"/>
    <mergeCell ref="J19:J20"/>
    <mergeCell ref="I19:I20"/>
    <mergeCell ref="H19:H20"/>
    <mergeCell ref="Q17:Q18"/>
    <mergeCell ref="S15:S16"/>
    <mergeCell ref="R19:R20"/>
    <mergeCell ref="T15:T16"/>
    <mergeCell ref="L15:L16"/>
    <mergeCell ref="G28:G29"/>
    <mergeCell ref="G15:G16"/>
    <mergeCell ref="K19:K20"/>
    <mergeCell ref="M19:M20"/>
    <mergeCell ref="N19:N20"/>
    <mergeCell ref="O19:O20"/>
    <mergeCell ref="P19:P20"/>
    <mergeCell ref="K15:K16"/>
    <mergeCell ref="J15:J16"/>
    <mergeCell ref="I15:I16"/>
    <mergeCell ref="H15:H16"/>
    <mergeCell ref="G17:G18"/>
    <mergeCell ref="G19:G20"/>
    <mergeCell ref="H17:H18"/>
    <mergeCell ref="I17:I18"/>
    <mergeCell ref="J17:J18"/>
    <mergeCell ref="K17:K18"/>
    <mergeCell ref="N17:N18"/>
    <mergeCell ref="O17:O18"/>
    <mergeCell ref="P17:P18"/>
    <mergeCell ref="L19:L20"/>
    <mergeCell ref="S19:S20"/>
    <mergeCell ref="S9:S10"/>
    <mergeCell ref="T9:T10"/>
    <mergeCell ref="N9:N10"/>
    <mergeCell ref="N13:N14"/>
    <mergeCell ref="O13:O14"/>
    <mergeCell ref="P13:P14"/>
    <mergeCell ref="L28:L29"/>
    <mergeCell ref="M28:M29"/>
    <mergeCell ref="N28:N29"/>
    <mergeCell ref="O28:O29"/>
    <mergeCell ref="P28:P29"/>
    <mergeCell ref="T11:T12"/>
    <mergeCell ref="T22:T23"/>
    <mergeCell ref="L22:L23"/>
    <mergeCell ref="M22:M23"/>
    <mergeCell ref="N22:N23"/>
    <mergeCell ref="O22:O23"/>
    <mergeCell ref="P22:P23"/>
    <mergeCell ref="M15:M16"/>
    <mergeCell ref="N15:N16"/>
    <mergeCell ref="O15:O16"/>
    <mergeCell ref="P15:P16"/>
    <mergeCell ref="Q15:Q16"/>
    <mergeCell ref="R15:R16"/>
    <mergeCell ref="G9:G10"/>
    <mergeCell ref="R11:R12"/>
    <mergeCell ref="S11:S12"/>
    <mergeCell ref="R17:R18"/>
    <mergeCell ref="S17:S18"/>
    <mergeCell ref="T17:T18"/>
    <mergeCell ref="L17:L18"/>
    <mergeCell ref="M17:M18"/>
    <mergeCell ref="A3:A4"/>
    <mergeCell ref="B3:B4"/>
    <mergeCell ref="C3:C4"/>
    <mergeCell ref="D3:D4"/>
    <mergeCell ref="E3:E4"/>
    <mergeCell ref="Q13:Q14"/>
    <mergeCell ref="R13:R14"/>
    <mergeCell ref="S13:S14"/>
    <mergeCell ref="T13:T14"/>
    <mergeCell ref="L13:L14"/>
    <mergeCell ref="M13:M14"/>
    <mergeCell ref="N3:S3"/>
    <mergeCell ref="F3:F4"/>
    <mergeCell ref="G3:G4"/>
    <mergeCell ref="H3:H4"/>
    <mergeCell ref="R9:R10"/>
  </mergeCells>
  <phoneticPr fontId="33" type="noConversion"/>
  <pageMargins left="0.78749999999999998" right="0.78749999999999998" top="1.0527777777777778" bottom="1.0527777777777778" header="0.78749999999999998" footer="0.78749999999999998"/>
  <pageSetup paperSize="9" scale="35"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511"/>
  <sheetViews>
    <sheetView topLeftCell="A341" zoomScaleNormal="100" zoomScaleSheetLayoutView="90" workbookViewId="0">
      <selection activeCell="C368" sqref="C368"/>
    </sheetView>
  </sheetViews>
  <sheetFormatPr defaultColWidth="11.5703125" defaultRowHeight="12.75"/>
  <cols>
    <col min="1" max="1" width="11.5703125" style="42" customWidth="1"/>
    <col min="2" max="2" width="31.5703125" style="42" bestFit="1" customWidth="1"/>
    <col min="3" max="3" width="24.28515625" style="42" bestFit="1" customWidth="1"/>
    <col min="4" max="4" width="19.140625" style="42" bestFit="1" customWidth="1"/>
    <col min="5" max="5" width="27.140625" style="42" customWidth="1"/>
    <col min="6" max="6" width="11.42578125" style="42" bestFit="1" customWidth="1"/>
    <col min="7" max="7" width="19.28515625" style="42" bestFit="1" customWidth="1"/>
    <col min="8" max="8" width="28.28515625" style="42" bestFit="1" customWidth="1"/>
    <col min="9" max="9" width="19.28515625" style="42" bestFit="1" customWidth="1"/>
    <col min="10" max="10" width="23.42578125" style="42" bestFit="1" customWidth="1"/>
    <col min="11" max="11" width="9.140625" style="42" bestFit="1" customWidth="1"/>
    <col min="12" max="12" width="17.140625" style="42" bestFit="1" customWidth="1"/>
    <col min="13" max="13" width="17.5703125" style="42" bestFit="1" customWidth="1"/>
    <col min="14" max="14" width="22" style="42" customWidth="1"/>
    <col min="15" max="16" width="16.42578125" style="1" customWidth="1"/>
    <col min="17" max="18" width="17.42578125" style="1" customWidth="1"/>
    <col min="19" max="19" width="22.85546875" style="1" customWidth="1"/>
    <col min="20" max="16384" width="11.5703125" style="1"/>
  </cols>
  <sheetData>
    <row r="1" spans="1:19" ht="15.75" customHeight="1" thickBot="1">
      <c r="A1" s="520" t="s">
        <v>409</v>
      </c>
      <c r="B1" s="510"/>
      <c r="C1" s="510"/>
      <c r="D1" s="510"/>
      <c r="E1" s="510"/>
      <c r="F1" s="510"/>
      <c r="G1" s="510"/>
      <c r="H1" s="510"/>
      <c r="I1" s="510"/>
      <c r="J1" s="510"/>
      <c r="K1" s="510"/>
      <c r="L1" s="510"/>
      <c r="M1" s="163" t="s">
        <v>0</v>
      </c>
      <c r="N1" s="164" t="s">
        <v>9</v>
      </c>
    </row>
    <row r="2" spans="1:19" ht="15.75" customHeight="1" thickBot="1">
      <c r="A2" s="510"/>
      <c r="B2" s="510"/>
      <c r="C2" s="510"/>
      <c r="D2" s="510"/>
      <c r="E2" s="510"/>
      <c r="F2" s="510"/>
      <c r="G2" s="510"/>
      <c r="H2" s="510"/>
      <c r="I2" s="510"/>
      <c r="J2" s="510"/>
      <c r="K2" s="510"/>
      <c r="L2" s="510"/>
      <c r="M2" s="524" t="s">
        <v>391</v>
      </c>
      <c r="N2" s="525">
        <v>2013</v>
      </c>
      <c r="O2" s="52"/>
      <c r="P2" s="52"/>
      <c r="Q2" s="52"/>
      <c r="R2" s="52"/>
      <c r="S2" s="52"/>
    </row>
    <row r="3" spans="1:19" ht="12.95" customHeight="1">
      <c r="A3" s="919" t="s">
        <v>1</v>
      </c>
      <c r="B3" s="917" t="s">
        <v>123</v>
      </c>
      <c r="C3" s="917" t="s">
        <v>139</v>
      </c>
      <c r="D3" s="917" t="s">
        <v>94</v>
      </c>
      <c r="E3" s="917" t="s">
        <v>13</v>
      </c>
      <c r="F3" s="917" t="s">
        <v>3</v>
      </c>
      <c r="G3" s="917" t="s">
        <v>68</v>
      </c>
      <c r="H3" s="917" t="s">
        <v>124</v>
      </c>
      <c r="I3" s="917" t="s">
        <v>125</v>
      </c>
      <c r="J3" s="917" t="s">
        <v>140</v>
      </c>
      <c r="K3" s="915" t="s">
        <v>141</v>
      </c>
      <c r="L3" s="915"/>
      <c r="M3" s="915"/>
      <c r="N3" s="916"/>
      <c r="O3" s="53"/>
      <c r="P3" s="53"/>
      <c r="Q3" s="53"/>
      <c r="R3" s="53"/>
      <c r="S3" s="52"/>
    </row>
    <row r="4" spans="1:19" ht="63.75">
      <c r="A4" s="920"/>
      <c r="B4" s="918"/>
      <c r="C4" s="918"/>
      <c r="D4" s="918"/>
      <c r="E4" s="918"/>
      <c r="F4" s="918"/>
      <c r="G4" s="918"/>
      <c r="H4" s="918"/>
      <c r="I4" s="918"/>
      <c r="J4" s="918"/>
      <c r="K4" s="526" t="s">
        <v>128</v>
      </c>
      <c r="L4" s="526" t="s">
        <v>130</v>
      </c>
      <c r="M4" s="526" t="s">
        <v>132</v>
      </c>
      <c r="N4" s="527" t="s">
        <v>323</v>
      </c>
      <c r="O4" s="52"/>
      <c r="P4" s="52"/>
      <c r="Q4" s="52"/>
      <c r="R4" s="52"/>
      <c r="S4" s="52"/>
    </row>
    <row r="5" spans="1:19" s="808" customFormat="1">
      <c r="A5" s="518" t="s">
        <v>418</v>
      </c>
      <c r="B5" s="513"/>
      <c r="C5" s="513"/>
      <c r="D5" s="219">
        <v>2013</v>
      </c>
      <c r="E5" s="219" t="s">
        <v>22</v>
      </c>
      <c r="F5" s="219" t="s">
        <v>11</v>
      </c>
      <c r="G5" s="522" t="s">
        <v>480</v>
      </c>
      <c r="H5" s="515" t="s">
        <v>793</v>
      </c>
      <c r="I5" s="499" t="s">
        <v>795</v>
      </c>
      <c r="J5" s="499" t="s">
        <v>464</v>
      </c>
      <c r="K5" s="499"/>
      <c r="L5" s="499">
        <v>1812</v>
      </c>
      <c r="M5" s="499"/>
      <c r="N5" s="495">
        <f t="shared" ref="N5" si="0">L5+M5</f>
        <v>1812</v>
      </c>
    </row>
    <row r="6" spans="1:19">
      <c r="A6" s="518" t="s">
        <v>418</v>
      </c>
      <c r="B6" s="513"/>
      <c r="C6" s="513"/>
      <c r="D6" s="219">
        <v>2013</v>
      </c>
      <c r="E6" s="219" t="s">
        <v>22</v>
      </c>
      <c r="F6" s="219" t="s">
        <v>11</v>
      </c>
      <c r="G6" s="522" t="s">
        <v>480</v>
      </c>
      <c r="H6" s="514" t="s">
        <v>1123</v>
      </c>
      <c r="I6" s="219" t="s">
        <v>138</v>
      </c>
      <c r="J6" s="219" t="s">
        <v>498</v>
      </c>
      <c r="K6" s="499"/>
      <c r="L6" s="499"/>
      <c r="M6" s="499">
        <v>1</v>
      </c>
      <c r="N6" s="495">
        <f t="shared" ref="N6:N37" si="1">L6+M6</f>
        <v>1</v>
      </c>
    </row>
    <row r="7" spans="1:19">
      <c r="A7" s="517" t="s">
        <v>418</v>
      </c>
      <c r="B7" s="219"/>
      <c r="C7" s="219"/>
      <c r="D7" s="219">
        <v>2013</v>
      </c>
      <c r="E7" s="219" t="s">
        <v>22</v>
      </c>
      <c r="F7" s="219" t="s">
        <v>11</v>
      </c>
      <c r="G7" s="523" t="s">
        <v>480</v>
      </c>
      <c r="H7" s="516" t="s">
        <v>1125</v>
      </c>
      <c r="I7" s="806" t="s">
        <v>138</v>
      </c>
      <c r="J7" s="806" t="s">
        <v>441</v>
      </c>
      <c r="K7" s="806"/>
      <c r="L7" s="806">
        <v>370</v>
      </c>
      <c r="M7" s="806"/>
      <c r="N7" s="495">
        <f t="shared" si="1"/>
        <v>370</v>
      </c>
    </row>
    <row r="8" spans="1:19">
      <c r="A8" s="517" t="s">
        <v>418</v>
      </c>
      <c r="B8" s="219"/>
      <c r="C8" s="219"/>
      <c r="D8" s="219">
        <v>2013</v>
      </c>
      <c r="E8" s="219" t="s">
        <v>22</v>
      </c>
      <c r="F8" s="219" t="s">
        <v>11</v>
      </c>
      <c r="G8" s="523" t="s">
        <v>480</v>
      </c>
      <c r="H8" s="516" t="s">
        <v>796</v>
      </c>
      <c r="I8" s="806" t="s">
        <v>795</v>
      </c>
      <c r="J8" s="806" t="s">
        <v>441</v>
      </c>
      <c r="K8" s="806"/>
      <c r="L8" s="806">
        <v>12</v>
      </c>
      <c r="M8" s="806"/>
      <c r="N8" s="495">
        <f t="shared" si="1"/>
        <v>12</v>
      </c>
      <c r="P8" s="42"/>
      <c r="Q8" s="42"/>
      <c r="R8" s="42"/>
      <c r="S8" s="42"/>
    </row>
    <row r="9" spans="1:19">
      <c r="A9" s="518" t="s">
        <v>418</v>
      </c>
      <c r="B9" s="513"/>
      <c r="C9" s="513"/>
      <c r="D9" s="219">
        <v>2013</v>
      </c>
      <c r="E9" s="219" t="s">
        <v>22</v>
      </c>
      <c r="F9" s="219" t="s">
        <v>11</v>
      </c>
      <c r="G9" s="523" t="s">
        <v>480</v>
      </c>
      <c r="H9" s="516" t="s">
        <v>796</v>
      </c>
      <c r="I9" s="806" t="s">
        <v>795</v>
      </c>
      <c r="J9" s="806" t="s">
        <v>498</v>
      </c>
      <c r="K9" s="806"/>
      <c r="L9" s="806"/>
      <c r="M9" s="806">
        <v>740</v>
      </c>
      <c r="N9" s="495">
        <f t="shared" si="1"/>
        <v>740</v>
      </c>
    </row>
    <row r="10" spans="1:19">
      <c r="A10" s="517" t="s">
        <v>418</v>
      </c>
      <c r="B10" s="219"/>
      <c r="C10" s="219"/>
      <c r="D10" s="219">
        <v>2013</v>
      </c>
      <c r="E10" s="219" t="s">
        <v>22</v>
      </c>
      <c r="F10" s="219" t="s">
        <v>11</v>
      </c>
      <c r="G10" s="523" t="s">
        <v>480</v>
      </c>
      <c r="H10" s="516" t="s">
        <v>796</v>
      </c>
      <c r="I10" s="806" t="s">
        <v>795</v>
      </c>
      <c r="J10" s="806" t="s">
        <v>451</v>
      </c>
      <c r="K10" s="806"/>
      <c r="L10" s="806">
        <v>363</v>
      </c>
      <c r="M10" s="806"/>
      <c r="N10" s="495">
        <f t="shared" si="1"/>
        <v>363</v>
      </c>
    </row>
    <row r="11" spans="1:19">
      <c r="A11" s="517" t="s">
        <v>418</v>
      </c>
      <c r="B11" s="219"/>
      <c r="C11" s="219"/>
      <c r="D11" s="219">
        <v>2013</v>
      </c>
      <c r="E11" s="219" t="s">
        <v>22</v>
      </c>
      <c r="F11" s="219" t="s">
        <v>11</v>
      </c>
      <c r="G11" s="523" t="s">
        <v>480</v>
      </c>
      <c r="H11" s="516" t="s">
        <v>796</v>
      </c>
      <c r="I11" s="806" t="s">
        <v>795</v>
      </c>
      <c r="J11" s="806" t="s">
        <v>509</v>
      </c>
      <c r="K11" s="806"/>
      <c r="L11" s="806">
        <v>2804</v>
      </c>
      <c r="M11" s="806"/>
      <c r="N11" s="495">
        <f t="shared" si="1"/>
        <v>2804</v>
      </c>
    </row>
    <row r="12" spans="1:19">
      <c r="A12" s="517" t="s">
        <v>418</v>
      </c>
      <c r="B12" s="219"/>
      <c r="C12" s="219"/>
      <c r="D12" s="219">
        <v>2013</v>
      </c>
      <c r="E12" s="219" t="s">
        <v>22</v>
      </c>
      <c r="F12" s="219" t="s">
        <v>11</v>
      </c>
      <c r="G12" s="523" t="s">
        <v>480</v>
      </c>
      <c r="H12" s="516" t="s">
        <v>1127</v>
      </c>
      <c r="I12" s="806" t="s">
        <v>138</v>
      </c>
      <c r="J12" s="806" t="s">
        <v>498</v>
      </c>
      <c r="K12" s="806"/>
      <c r="L12" s="806"/>
      <c r="M12" s="806">
        <v>135</v>
      </c>
      <c r="N12" s="495">
        <f t="shared" si="1"/>
        <v>135</v>
      </c>
    </row>
    <row r="13" spans="1:19">
      <c r="A13" s="517" t="s">
        <v>418</v>
      </c>
      <c r="B13" s="219"/>
      <c r="C13" s="219"/>
      <c r="D13" s="219">
        <v>2013</v>
      </c>
      <c r="E13" s="219" t="s">
        <v>22</v>
      </c>
      <c r="F13" s="219" t="s">
        <v>11</v>
      </c>
      <c r="G13" s="522" t="s">
        <v>480</v>
      </c>
      <c r="H13" s="514" t="s">
        <v>149</v>
      </c>
      <c r="I13" s="219" t="s">
        <v>795</v>
      </c>
      <c r="J13" s="219" t="s">
        <v>464</v>
      </c>
      <c r="K13" s="499"/>
      <c r="L13" s="499">
        <v>247</v>
      </c>
      <c r="M13" s="499"/>
      <c r="N13" s="495">
        <f t="shared" si="1"/>
        <v>247</v>
      </c>
    </row>
    <row r="14" spans="1:19">
      <c r="A14" s="518" t="s">
        <v>418</v>
      </c>
      <c r="B14" s="513"/>
      <c r="C14" s="513"/>
      <c r="D14" s="219">
        <v>2013</v>
      </c>
      <c r="E14" s="219" t="s">
        <v>22</v>
      </c>
      <c r="F14" s="219" t="s">
        <v>11</v>
      </c>
      <c r="G14" s="523" t="s">
        <v>480</v>
      </c>
      <c r="H14" s="516" t="s">
        <v>149</v>
      </c>
      <c r="I14" s="806" t="s">
        <v>795</v>
      </c>
      <c r="J14" s="806" t="s">
        <v>489</v>
      </c>
      <c r="K14" s="806"/>
      <c r="L14" s="806">
        <v>718</v>
      </c>
      <c r="M14" s="806"/>
      <c r="N14" s="495">
        <f t="shared" si="1"/>
        <v>718</v>
      </c>
    </row>
    <row r="15" spans="1:19">
      <c r="A15" s="517" t="s">
        <v>418</v>
      </c>
      <c r="B15" s="219"/>
      <c r="C15" s="219"/>
      <c r="D15" s="219">
        <v>2013</v>
      </c>
      <c r="E15" s="219" t="s">
        <v>22</v>
      </c>
      <c r="F15" s="219" t="s">
        <v>11</v>
      </c>
      <c r="G15" s="523" t="s">
        <v>480</v>
      </c>
      <c r="H15" s="516" t="s">
        <v>149</v>
      </c>
      <c r="I15" s="806" t="s">
        <v>795</v>
      </c>
      <c r="J15" s="806" t="s">
        <v>498</v>
      </c>
      <c r="K15" s="806"/>
      <c r="L15" s="806">
        <v>3973</v>
      </c>
      <c r="M15" s="806">
        <v>3075</v>
      </c>
      <c r="N15" s="495">
        <f t="shared" si="1"/>
        <v>7048</v>
      </c>
    </row>
    <row r="16" spans="1:19">
      <c r="A16" s="517" t="s">
        <v>418</v>
      </c>
      <c r="B16" s="219"/>
      <c r="C16" s="219"/>
      <c r="D16" s="219">
        <v>2013</v>
      </c>
      <c r="E16" s="219" t="s">
        <v>22</v>
      </c>
      <c r="F16" s="219" t="s">
        <v>11</v>
      </c>
      <c r="G16" s="523" t="s">
        <v>480</v>
      </c>
      <c r="H16" s="516" t="s">
        <v>149</v>
      </c>
      <c r="I16" s="806" t="s">
        <v>795</v>
      </c>
      <c r="J16" s="806" t="s">
        <v>451</v>
      </c>
      <c r="K16" s="806"/>
      <c r="L16" s="806">
        <v>184</v>
      </c>
      <c r="M16" s="806"/>
      <c r="N16" s="495">
        <f t="shared" si="1"/>
        <v>184</v>
      </c>
    </row>
    <row r="17" spans="1:14">
      <c r="A17" s="517" t="s">
        <v>418</v>
      </c>
      <c r="B17" s="219"/>
      <c r="C17" s="219"/>
      <c r="D17" s="219">
        <v>2013</v>
      </c>
      <c r="E17" s="219" t="s">
        <v>22</v>
      </c>
      <c r="F17" s="219" t="s">
        <v>11</v>
      </c>
      <c r="G17" s="523" t="s">
        <v>480</v>
      </c>
      <c r="H17" s="516" t="s">
        <v>149</v>
      </c>
      <c r="I17" s="806" t="s">
        <v>795</v>
      </c>
      <c r="J17" s="806" t="s">
        <v>509</v>
      </c>
      <c r="K17" s="806"/>
      <c r="L17" s="806">
        <v>61</v>
      </c>
      <c r="M17" s="806"/>
      <c r="N17" s="495">
        <f t="shared" si="1"/>
        <v>61</v>
      </c>
    </row>
    <row r="18" spans="1:14">
      <c r="A18" s="518" t="s">
        <v>418</v>
      </c>
      <c r="B18" s="513"/>
      <c r="C18" s="513"/>
      <c r="D18" s="219">
        <v>2013</v>
      </c>
      <c r="E18" s="219" t="s">
        <v>22</v>
      </c>
      <c r="F18" s="219" t="s">
        <v>11</v>
      </c>
      <c r="G18" s="523" t="s">
        <v>480</v>
      </c>
      <c r="H18" s="516" t="s">
        <v>1130</v>
      </c>
      <c r="I18" s="806" t="s">
        <v>138</v>
      </c>
      <c r="J18" s="806" t="s">
        <v>498</v>
      </c>
      <c r="K18" s="806"/>
      <c r="L18" s="806">
        <v>1</v>
      </c>
      <c r="M18" s="806"/>
      <c r="N18" s="495">
        <f t="shared" si="1"/>
        <v>1</v>
      </c>
    </row>
    <row r="19" spans="1:14">
      <c r="A19" s="517" t="s">
        <v>418</v>
      </c>
      <c r="B19" s="219"/>
      <c r="C19" s="219"/>
      <c r="D19" s="219">
        <v>2013</v>
      </c>
      <c r="E19" s="219" t="s">
        <v>22</v>
      </c>
      <c r="F19" s="219" t="s">
        <v>11</v>
      </c>
      <c r="G19" s="523" t="s">
        <v>480</v>
      </c>
      <c r="H19" s="516" t="s">
        <v>1131</v>
      </c>
      <c r="I19" s="806" t="s">
        <v>138</v>
      </c>
      <c r="J19" s="806" t="s">
        <v>498</v>
      </c>
      <c r="K19" s="806"/>
      <c r="L19" s="806"/>
      <c r="M19" s="806">
        <v>94</v>
      </c>
      <c r="N19" s="495">
        <f t="shared" si="1"/>
        <v>94</v>
      </c>
    </row>
    <row r="20" spans="1:14">
      <c r="A20" s="517" t="s">
        <v>418</v>
      </c>
      <c r="B20" s="219"/>
      <c r="C20" s="219"/>
      <c r="D20" s="219">
        <v>2013</v>
      </c>
      <c r="E20" s="219" t="s">
        <v>22</v>
      </c>
      <c r="F20" s="219" t="s">
        <v>11</v>
      </c>
      <c r="G20" s="523" t="s">
        <v>480</v>
      </c>
      <c r="H20" s="516" t="s">
        <v>1133</v>
      </c>
      <c r="I20" s="806" t="s">
        <v>138</v>
      </c>
      <c r="J20" s="806" t="s">
        <v>441</v>
      </c>
      <c r="K20" s="806"/>
      <c r="L20" s="806">
        <v>144</v>
      </c>
      <c r="M20" s="806"/>
      <c r="N20" s="495">
        <f t="shared" si="1"/>
        <v>144</v>
      </c>
    </row>
    <row r="21" spans="1:14">
      <c r="A21" s="517" t="s">
        <v>418</v>
      </c>
      <c r="B21" s="219"/>
      <c r="C21" s="219"/>
      <c r="D21" s="219">
        <v>2013</v>
      </c>
      <c r="E21" s="219" t="s">
        <v>22</v>
      </c>
      <c r="F21" s="219" t="s">
        <v>11</v>
      </c>
      <c r="G21" s="523" t="s">
        <v>480</v>
      </c>
      <c r="H21" s="516" t="s">
        <v>706</v>
      </c>
      <c r="I21" s="806" t="s">
        <v>570</v>
      </c>
      <c r="J21" s="806" t="s">
        <v>489</v>
      </c>
      <c r="K21" s="806"/>
      <c r="L21" s="806">
        <v>85</v>
      </c>
      <c r="M21" s="806"/>
      <c r="N21" s="495">
        <f t="shared" si="1"/>
        <v>85</v>
      </c>
    </row>
    <row r="22" spans="1:14">
      <c r="A22" s="517" t="s">
        <v>418</v>
      </c>
      <c r="B22" s="219"/>
      <c r="C22" s="219"/>
      <c r="D22" s="219">
        <v>2013</v>
      </c>
      <c r="E22" s="219" t="s">
        <v>22</v>
      </c>
      <c r="F22" s="219" t="s">
        <v>11</v>
      </c>
      <c r="G22" s="522" t="s">
        <v>480</v>
      </c>
      <c r="H22" s="514" t="s">
        <v>706</v>
      </c>
      <c r="I22" s="219" t="s">
        <v>570</v>
      </c>
      <c r="J22" s="219" t="s">
        <v>498</v>
      </c>
      <c r="K22" s="499"/>
      <c r="L22" s="499">
        <v>1396</v>
      </c>
      <c r="M22" s="499">
        <v>1506</v>
      </c>
      <c r="N22" s="495">
        <f t="shared" si="1"/>
        <v>2902</v>
      </c>
    </row>
    <row r="23" spans="1:14">
      <c r="A23" s="518" t="s">
        <v>418</v>
      </c>
      <c r="B23" s="513"/>
      <c r="C23" s="513"/>
      <c r="D23" s="219">
        <v>2013</v>
      </c>
      <c r="E23" s="219" t="s">
        <v>22</v>
      </c>
      <c r="F23" s="219" t="s">
        <v>11</v>
      </c>
      <c r="G23" s="523" t="s">
        <v>480</v>
      </c>
      <c r="H23" s="516" t="s">
        <v>700</v>
      </c>
      <c r="I23" s="806" t="s">
        <v>138</v>
      </c>
      <c r="J23" s="806" t="s">
        <v>498</v>
      </c>
      <c r="K23" s="806"/>
      <c r="L23" s="806"/>
      <c r="M23" s="806">
        <v>11</v>
      </c>
      <c r="N23" s="495">
        <f t="shared" si="1"/>
        <v>11</v>
      </c>
    </row>
    <row r="24" spans="1:14">
      <c r="A24" s="518" t="s">
        <v>418</v>
      </c>
      <c r="B24" s="513"/>
      <c r="C24" s="513"/>
      <c r="D24" s="219">
        <v>2013</v>
      </c>
      <c r="E24" s="219" t="s">
        <v>22</v>
      </c>
      <c r="F24" s="219" t="s">
        <v>11</v>
      </c>
      <c r="G24" s="523" t="s">
        <v>480</v>
      </c>
      <c r="H24" s="516" t="s">
        <v>701</v>
      </c>
      <c r="I24" s="806" t="s">
        <v>138</v>
      </c>
      <c r="J24" s="806" t="s">
        <v>498</v>
      </c>
      <c r="K24" s="806"/>
      <c r="L24" s="806">
        <v>565</v>
      </c>
      <c r="M24" s="806">
        <v>675</v>
      </c>
      <c r="N24" s="495">
        <f t="shared" si="1"/>
        <v>1240</v>
      </c>
    </row>
    <row r="25" spans="1:14">
      <c r="A25" s="517" t="s">
        <v>418</v>
      </c>
      <c r="B25" s="219"/>
      <c r="C25" s="219"/>
      <c r="D25" s="219">
        <v>2013</v>
      </c>
      <c r="E25" s="219" t="s">
        <v>22</v>
      </c>
      <c r="F25" s="219" t="s">
        <v>11</v>
      </c>
      <c r="G25" s="523" t="s">
        <v>480</v>
      </c>
      <c r="H25" s="516" t="s">
        <v>701</v>
      </c>
      <c r="I25" s="806" t="s">
        <v>138</v>
      </c>
      <c r="J25" s="806" t="s">
        <v>451</v>
      </c>
      <c r="K25" s="806"/>
      <c r="L25" s="806">
        <v>2</v>
      </c>
      <c r="M25" s="806"/>
      <c r="N25" s="495">
        <f t="shared" si="1"/>
        <v>2</v>
      </c>
    </row>
    <row r="26" spans="1:14">
      <c r="A26" s="518" t="s">
        <v>418</v>
      </c>
      <c r="B26" s="513"/>
      <c r="C26" s="513"/>
      <c r="D26" s="219">
        <v>2013</v>
      </c>
      <c r="E26" s="219" t="s">
        <v>22</v>
      </c>
      <c r="F26" s="219" t="s">
        <v>11</v>
      </c>
      <c r="G26" s="523" t="s">
        <v>480</v>
      </c>
      <c r="H26" s="516" t="s">
        <v>711</v>
      </c>
      <c r="I26" s="806" t="s">
        <v>138</v>
      </c>
      <c r="J26" s="806" t="s">
        <v>498</v>
      </c>
      <c r="K26" s="806"/>
      <c r="L26" s="806">
        <v>13</v>
      </c>
      <c r="M26" s="806"/>
      <c r="N26" s="495">
        <f t="shared" si="1"/>
        <v>13</v>
      </c>
    </row>
    <row r="27" spans="1:14">
      <c r="A27" s="517" t="s">
        <v>418</v>
      </c>
      <c r="B27" s="219"/>
      <c r="C27" s="219"/>
      <c r="D27" s="219">
        <v>2013</v>
      </c>
      <c r="E27" s="219" t="s">
        <v>22</v>
      </c>
      <c r="F27" s="219" t="s">
        <v>11</v>
      </c>
      <c r="G27" s="523" t="s">
        <v>480</v>
      </c>
      <c r="H27" s="516" t="s">
        <v>1135</v>
      </c>
      <c r="I27" s="806" t="s">
        <v>138</v>
      </c>
      <c r="J27" s="806" t="s">
        <v>498</v>
      </c>
      <c r="K27" s="806"/>
      <c r="L27" s="806"/>
      <c r="M27" s="806">
        <v>60</v>
      </c>
      <c r="N27" s="495">
        <f t="shared" si="1"/>
        <v>60</v>
      </c>
    </row>
    <row r="28" spans="1:14">
      <c r="A28" s="517" t="s">
        <v>418</v>
      </c>
      <c r="B28" s="219"/>
      <c r="C28" s="219"/>
      <c r="D28" s="219">
        <v>2013</v>
      </c>
      <c r="E28" s="219" t="s">
        <v>22</v>
      </c>
      <c r="F28" s="219" t="s">
        <v>11</v>
      </c>
      <c r="G28" s="523" t="s">
        <v>480</v>
      </c>
      <c r="H28" s="516" t="s">
        <v>1181</v>
      </c>
      <c r="I28" s="806" t="s">
        <v>138</v>
      </c>
      <c r="J28" s="806" t="s">
        <v>498</v>
      </c>
      <c r="K28" s="806"/>
      <c r="L28" s="806"/>
      <c r="M28" s="806">
        <v>2</v>
      </c>
      <c r="N28" s="495">
        <f t="shared" si="1"/>
        <v>2</v>
      </c>
    </row>
    <row r="29" spans="1:14">
      <c r="A29" s="518" t="s">
        <v>418</v>
      </c>
      <c r="B29" s="513"/>
      <c r="C29" s="513"/>
      <c r="D29" s="219">
        <v>2013</v>
      </c>
      <c r="E29" s="219" t="s">
        <v>22</v>
      </c>
      <c r="F29" s="219" t="s">
        <v>11</v>
      </c>
      <c r="G29" s="523" t="s">
        <v>480</v>
      </c>
      <c r="H29" s="516" t="s">
        <v>705</v>
      </c>
      <c r="I29" s="806" t="s">
        <v>570</v>
      </c>
      <c r="J29" s="806" t="s">
        <v>489</v>
      </c>
      <c r="K29" s="806"/>
      <c r="L29" s="806">
        <v>35</v>
      </c>
      <c r="M29" s="806"/>
      <c r="N29" s="495">
        <f t="shared" si="1"/>
        <v>35</v>
      </c>
    </row>
    <row r="30" spans="1:14">
      <c r="A30" s="517" t="s">
        <v>418</v>
      </c>
      <c r="B30" s="219"/>
      <c r="C30" s="219"/>
      <c r="D30" s="219">
        <v>2013</v>
      </c>
      <c r="E30" s="219" t="s">
        <v>22</v>
      </c>
      <c r="F30" s="219" t="s">
        <v>11</v>
      </c>
      <c r="G30" s="523" t="s">
        <v>480</v>
      </c>
      <c r="H30" s="516" t="s">
        <v>705</v>
      </c>
      <c r="I30" s="806" t="s">
        <v>570</v>
      </c>
      <c r="J30" s="806" t="s">
        <v>498</v>
      </c>
      <c r="K30" s="806"/>
      <c r="L30" s="806">
        <v>1746</v>
      </c>
      <c r="M30" s="806">
        <v>2577</v>
      </c>
      <c r="N30" s="495">
        <f t="shared" si="1"/>
        <v>4323</v>
      </c>
    </row>
    <row r="31" spans="1:14">
      <c r="A31" s="518" t="s">
        <v>418</v>
      </c>
      <c r="B31" s="513"/>
      <c r="C31" s="513"/>
      <c r="D31" s="219">
        <v>2013</v>
      </c>
      <c r="E31" s="219" t="s">
        <v>22</v>
      </c>
      <c r="F31" s="219" t="s">
        <v>11</v>
      </c>
      <c r="G31" s="523" t="s">
        <v>480</v>
      </c>
      <c r="H31" s="516" t="s">
        <v>1428</v>
      </c>
      <c r="I31" s="806" t="s">
        <v>138</v>
      </c>
      <c r="J31" s="806" t="s">
        <v>498</v>
      </c>
      <c r="K31" s="806"/>
      <c r="L31" s="806"/>
      <c r="M31" s="806">
        <v>1</v>
      </c>
      <c r="N31" s="495">
        <f t="shared" si="1"/>
        <v>1</v>
      </c>
    </row>
    <row r="32" spans="1:14">
      <c r="A32" s="517" t="s">
        <v>418</v>
      </c>
      <c r="B32" s="219"/>
      <c r="C32" s="219"/>
      <c r="D32" s="219">
        <v>2013</v>
      </c>
      <c r="E32" s="219" t="s">
        <v>22</v>
      </c>
      <c r="F32" s="219" t="s">
        <v>11</v>
      </c>
      <c r="G32" s="523" t="s">
        <v>480</v>
      </c>
      <c r="H32" s="516" t="s">
        <v>136</v>
      </c>
      <c r="I32" s="806" t="s">
        <v>570</v>
      </c>
      <c r="J32" s="806" t="s">
        <v>489</v>
      </c>
      <c r="K32" s="806"/>
      <c r="L32" s="806">
        <v>257</v>
      </c>
      <c r="M32" s="806"/>
      <c r="N32" s="495">
        <f t="shared" si="1"/>
        <v>257</v>
      </c>
    </row>
    <row r="33" spans="1:14">
      <c r="A33" s="517" t="s">
        <v>418</v>
      </c>
      <c r="B33" s="219"/>
      <c r="C33" s="219"/>
      <c r="D33" s="219">
        <v>2013</v>
      </c>
      <c r="E33" s="219" t="s">
        <v>22</v>
      </c>
      <c r="F33" s="219" t="s">
        <v>11</v>
      </c>
      <c r="G33" s="523" t="s">
        <v>480</v>
      </c>
      <c r="H33" s="516" t="s">
        <v>136</v>
      </c>
      <c r="I33" s="806" t="s">
        <v>570</v>
      </c>
      <c r="J33" s="806" t="s">
        <v>498</v>
      </c>
      <c r="K33" s="806"/>
      <c r="L33" s="806">
        <v>3499</v>
      </c>
      <c r="M33" s="806">
        <v>3203</v>
      </c>
      <c r="N33" s="495">
        <f t="shared" si="1"/>
        <v>6702</v>
      </c>
    </row>
    <row r="34" spans="1:14">
      <c r="A34" s="517" t="s">
        <v>418</v>
      </c>
      <c r="B34" s="219"/>
      <c r="C34" s="219"/>
      <c r="D34" s="219">
        <v>2013</v>
      </c>
      <c r="E34" s="219" t="s">
        <v>22</v>
      </c>
      <c r="F34" s="219" t="s">
        <v>11</v>
      </c>
      <c r="G34" s="523" t="s">
        <v>480</v>
      </c>
      <c r="H34" s="516" t="s">
        <v>703</v>
      </c>
      <c r="I34" s="806" t="s">
        <v>138</v>
      </c>
      <c r="J34" s="806" t="s">
        <v>498</v>
      </c>
      <c r="K34" s="806"/>
      <c r="L34" s="806"/>
      <c r="M34" s="806">
        <v>11</v>
      </c>
      <c r="N34" s="495">
        <f t="shared" si="1"/>
        <v>11</v>
      </c>
    </row>
    <row r="35" spans="1:14">
      <c r="A35" s="518" t="s">
        <v>418</v>
      </c>
      <c r="B35" s="513"/>
      <c r="C35" s="513"/>
      <c r="D35" s="219">
        <v>2013</v>
      </c>
      <c r="E35" s="219" t="s">
        <v>22</v>
      </c>
      <c r="F35" s="219" t="s">
        <v>11</v>
      </c>
      <c r="G35" s="523" t="s">
        <v>480</v>
      </c>
      <c r="H35" s="516" t="s">
        <v>714</v>
      </c>
      <c r="I35" s="806" t="s">
        <v>138</v>
      </c>
      <c r="J35" s="806" t="s">
        <v>498</v>
      </c>
      <c r="K35" s="806"/>
      <c r="L35" s="806">
        <v>2</v>
      </c>
      <c r="M35" s="806"/>
      <c r="N35" s="495">
        <f t="shared" si="1"/>
        <v>2</v>
      </c>
    </row>
    <row r="36" spans="1:14">
      <c r="A36" s="518" t="s">
        <v>418</v>
      </c>
      <c r="B36" s="513"/>
      <c r="C36" s="513"/>
      <c r="D36" s="219">
        <v>2013</v>
      </c>
      <c r="E36" s="219" t="s">
        <v>22</v>
      </c>
      <c r="F36" s="219" t="s">
        <v>11</v>
      </c>
      <c r="G36" s="522" t="s">
        <v>480</v>
      </c>
      <c r="H36" s="515" t="s">
        <v>867</v>
      </c>
      <c r="I36" s="499" t="s">
        <v>138</v>
      </c>
      <c r="J36" s="499" t="s">
        <v>498</v>
      </c>
      <c r="K36" s="499"/>
      <c r="L36" s="499"/>
      <c r="M36" s="499">
        <v>1</v>
      </c>
      <c r="N36" s="495">
        <f t="shared" si="1"/>
        <v>1</v>
      </c>
    </row>
    <row r="37" spans="1:14">
      <c r="A37" s="517" t="s">
        <v>418</v>
      </c>
      <c r="B37" s="219"/>
      <c r="C37" s="219"/>
      <c r="D37" s="219">
        <v>2013</v>
      </c>
      <c r="E37" s="219" t="s">
        <v>22</v>
      </c>
      <c r="F37" s="219" t="s">
        <v>11</v>
      </c>
      <c r="G37" s="523" t="s">
        <v>480</v>
      </c>
      <c r="H37" s="516" t="s">
        <v>1137</v>
      </c>
      <c r="I37" s="806" t="s">
        <v>795</v>
      </c>
      <c r="J37" s="806" t="s">
        <v>498</v>
      </c>
      <c r="K37" s="806"/>
      <c r="L37" s="806">
        <v>1</v>
      </c>
      <c r="M37" s="806">
        <v>2</v>
      </c>
      <c r="N37" s="495">
        <f t="shared" si="1"/>
        <v>3</v>
      </c>
    </row>
    <row r="38" spans="1:14">
      <c r="A38" s="517" t="s">
        <v>418</v>
      </c>
      <c r="B38" s="219"/>
      <c r="C38" s="219"/>
      <c r="D38" s="219">
        <v>2013</v>
      </c>
      <c r="E38" s="219" t="s">
        <v>22</v>
      </c>
      <c r="F38" s="219" t="s">
        <v>11</v>
      </c>
      <c r="G38" s="523" t="s">
        <v>480</v>
      </c>
      <c r="H38" s="516" t="s">
        <v>1116</v>
      </c>
      <c r="I38" s="806" t="s">
        <v>570</v>
      </c>
      <c r="J38" s="806" t="s">
        <v>489</v>
      </c>
      <c r="K38" s="806"/>
      <c r="L38" s="806">
        <v>67</v>
      </c>
      <c r="M38" s="806"/>
      <c r="N38" s="495">
        <f t="shared" ref="N38:N68" si="2">L38+M38</f>
        <v>67</v>
      </c>
    </row>
    <row r="39" spans="1:14">
      <c r="A39" s="517" t="s">
        <v>418</v>
      </c>
      <c r="B39" s="219"/>
      <c r="C39" s="219"/>
      <c r="D39" s="219">
        <v>2013</v>
      </c>
      <c r="E39" s="219" t="s">
        <v>22</v>
      </c>
      <c r="F39" s="219" t="s">
        <v>11</v>
      </c>
      <c r="G39" s="523" t="s">
        <v>480</v>
      </c>
      <c r="H39" s="516" t="s">
        <v>1116</v>
      </c>
      <c r="I39" s="806" t="s">
        <v>570</v>
      </c>
      <c r="J39" s="806" t="s">
        <v>498</v>
      </c>
      <c r="K39" s="806"/>
      <c r="L39" s="806">
        <v>64</v>
      </c>
      <c r="M39" s="806">
        <v>200</v>
      </c>
      <c r="N39" s="495">
        <f t="shared" si="2"/>
        <v>264</v>
      </c>
    </row>
    <row r="40" spans="1:14">
      <c r="A40" s="517" t="s">
        <v>418</v>
      </c>
      <c r="B40" s="219"/>
      <c r="C40" s="219"/>
      <c r="D40" s="219">
        <v>2013</v>
      </c>
      <c r="E40" s="219" t="s">
        <v>22</v>
      </c>
      <c r="F40" s="219" t="s">
        <v>11</v>
      </c>
      <c r="G40" s="523" t="s">
        <v>480</v>
      </c>
      <c r="H40" s="516" t="s">
        <v>868</v>
      </c>
      <c r="I40" s="806" t="s">
        <v>570</v>
      </c>
      <c r="J40" s="806" t="s">
        <v>489</v>
      </c>
      <c r="K40" s="806"/>
      <c r="L40" s="806">
        <v>49</v>
      </c>
      <c r="M40" s="806"/>
      <c r="N40" s="495">
        <f t="shared" si="2"/>
        <v>49</v>
      </c>
    </row>
    <row r="41" spans="1:14">
      <c r="A41" s="518" t="s">
        <v>418</v>
      </c>
      <c r="B41" s="513"/>
      <c r="C41" s="513"/>
      <c r="D41" s="219">
        <v>2013</v>
      </c>
      <c r="E41" s="219" t="s">
        <v>22</v>
      </c>
      <c r="F41" s="219" t="s">
        <v>11</v>
      </c>
      <c r="G41" s="523" t="s">
        <v>480</v>
      </c>
      <c r="H41" s="516" t="s">
        <v>868</v>
      </c>
      <c r="I41" s="806" t="s">
        <v>570</v>
      </c>
      <c r="J41" s="806" t="s">
        <v>498</v>
      </c>
      <c r="K41" s="806"/>
      <c r="L41" s="806">
        <v>34</v>
      </c>
      <c r="M41" s="806">
        <v>6</v>
      </c>
      <c r="N41" s="495">
        <f t="shared" si="2"/>
        <v>40</v>
      </c>
    </row>
    <row r="42" spans="1:14">
      <c r="A42" s="517" t="s">
        <v>418</v>
      </c>
      <c r="B42" s="219"/>
      <c r="C42" s="219"/>
      <c r="D42" s="219">
        <v>2013</v>
      </c>
      <c r="E42" s="219" t="s">
        <v>22</v>
      </c>
      <c r="F42" s="219" t="s">
        <v>11</v>
      </c>
      <c r="G42" s="523" t="s">
        <v>480</v>
      </c>
      <c r="H42" s="516" t="s">
        <v>134</v>
      </c>
      <c r="I42" s="806" t="s">
        <v>795</v>
      </c>
      <c r="J42" s="806" t="s">
        <v>489</v>
      </c>
      <c r="K42" s="806"/>
      <c r="L42" s="806">
        <v>13</v>
      </c>
      <c r="M42" s="806"/>
      <c r="N42" s="495">
        <f t="shared" si="2"/>
        <v>13</v>
      </c>
    </row>
    <row r="43" spans="1:14">
      <c r="A43" s="517" t="s">
        <v>418</v>
      </c>
      <c r="B43" s="219"/>
      <c r="C43" s="219"/>
      <c r="D43" s="219">
        <v>2013</v>
      </c>
      <c r="E43" s="219" t="s">
        <v>22</v>
      </c>
      <c r="F43" s="219" t="s">
        <v>11</v>
      </c>
      <c r="G43" s="523" t="s">
        <v>480</v>
      </c>
      <c r="H43" s="516" t="s">
        <v>134</v>
      </c>
      <c r="I43" s="806" t="s">
        <v>795</v>
      </c>
      <c r="J43" s="806" t="s">
        <v>499</v>
      </c>
      <c r="K43" s="806"/>
      <c r="L43" s="806">
        <v>101</v>
      </c>
      <c r="M43" s="806"/>
      <c r="N43" s="495">
        <f t="shared" si="2"/>
        <v>101</v>
      </c>
    </row>
    <row r="44" spans="1:14">
      <c r="A44" s="518" t="s">
        <v>418</v>
      </c>
      <c r="B44" s="513"/>
      <c r="C44" s="513"/>
      <c r="D44" s="219">
        <v>2013</v>
      </c>
      <c r="E44" s="219" t="s">
        <v>22</v>
      </c>
      <c r="F44" s="219" t="s">
        <v>11</v>
      </c>
      <c r="G44" s="523" t="s">
        <v>480</v>
      </c>
      <c r="H44" s="516" t="s">
        <v>134</v>
      </c>
      <c r="I44" s="806" t="s">
        <v>795</v>
      </c>
      <c r="J44" s="806" t="s">
        <v>498</v>
      </c>
      <c r="K44" s="806"/>
      <c r="L44" s="806">
        <v>10</v>
      </c>
      <c r="M44" s="806">
        <v>1</v>
      </c>
      <c r="N44" s="495">
        <f t="shared" si="2"/>
        <v>11</v>
      </c>
    </row>
    <row r="45" spans="1:14">
      <c r="A45" s="517" t="s">
        <v>418</v>
      </c>
      <c r="B45" s="219"/>
      <c r="C45" s="219"/>
      <c r="D45" s="219">
        <v>2013</v>
      </c>
      <c r="E45" s="219" t="s">
        <v>22</v>
      </c>
      <c r="F45" s="219" t="s">
        <v>11</v>
      </c>
      <c r="G45" s="523" t="s">
        <v>480</v>
      </c>
      <c r="H45" s="516" t="s">
        <v>803</v>
      </c>
      <c r="I45" s="806" t="s">
        <v>795</v>
      </c>
      <c r="J45" s="806" t="s">
        <v>441</v>
      </c>
      <c r="K45" s="806"/>
      <c r="L45" s="806">
        <v>25</v>
      </c>
      <c r="M45" s="806"/>
      <c r="N45" s="495">
        <f t="shared" si="2"/>
        <v>25</v>
      </c>
    </row>
    <row r="46" spans="1:14">
      <c r="A46" s="518" t="s">
        <v>418</v>
      </c>
      <c r="B46" s="513"/>
      <c r="C46" s="513"/>
      <c r="D46" s="219">
        <v>2013</v>
      </c>
      <c r="E46" s="219" t="s">
        <v>22</v>
      </c>
      <c r="F46" s="219" t="s">
        <v>11</v>
      </c>
      <c r="G46" s="523" t="s">
        <v>480</v>
      </c>
      <c r="H46" s="516" t="s">
        <v>803</v>
      </c>
      <c r="I46" s="806" t="s">
        <v>795</v>
      </c>
      <c r="J46" s="806" t="s">
        <v>498</v>
      </c>
      <c r="K46" s="806"/>
      <c r="L46" s="806"/>
      <c r="M46" s="806">
        <v>158</v>
      </c>
      <c r="N46" s="495">
        <f t="shared" si="2"/>
        <v>158</v>
      </c>
    </row>
    <row r="47" spans="1:14">
      <c r="A47" s="517" t="s">
        <v>418</v>
      </c>
      <c r="B47" s="219"/>
      <c r="C47" s="219"/>
      <c r="D47" s="219">
        <v>2013</v>
      </c>
      <c r="E47" s="219" t="s">
        <v>22</v>
      </c>
      <c r="F47" s="219" t="s">
        <v>11</v>
      </c>
      <c r="G47" s="523" t="s">
        <v>480</v>
      </c>
      <c r="H47" s="516" t="s">
        <v>803</v>
      </c>
      <c r="I47" s="806" t="s">
        <v>795</v>
      </c>
      <c r="J47" s="806" t="s">
        <v>451</v>
      </c>
      <c r="K47" s="806"/>
      <c r="L47" s="806">
        <v>1639</v>
      </c>
      <c r="M47" s="806"/>
      <c r="N47" s="495">
        <f t="shared" si="2"/>
        <v>1639</v>
      </c>
    </row>
    <row r="48" spans="1:14">
      <c r="A48" s="517" t="s">
        <v>418</v>
      </c>
      <c r="B48" s="219"/>
      <c r="C48" s="219"/>
      <c r="D48" s="219">
        <v>2013</v>
      </c>
      <c r="E48" s="219" t="s">
        <v>22</v>
      </c>
      <c r="F48" s="219" t="s">
        <v>11</v>
      </c>
      <c r="G48" s="523" t="s">
        <v>480</v>
      </c>
      <c r="H48" s="516" t="s">
        <v>803</v>
      </c>
      <c r="I48" s="806" t="s">
        <v>795</v>
      </c>
      <c r="J48" s="806" t="s">
        <v>509</v>
      </c>
      <c r="K48" s="806"/>
      <c r="L48" s="806">
        <v>393</v>
      </c>
      <c r="M48" s="806"/>
      <c r="N48" s="495">
        <f t="shared" si="2"/>
        <v>393</v>
      </c>
    </row>
    <row r="49" spans="1:14">
      <c r="A49" s="517" t="s">
        <v>418</v>
      </c>
      <c r="B49" s="219"/>
      <c r="C49" s="219"/>
      <c r="D49" s="219">
        <v>2013</v>
      </c>
      <c r="E49" s="219" t="s">
        <v>22</v>
      </c>
      <c r="F49" s="219" t="s">
        <v>11</v>
      </c>
      <c r="G49" s="523" t="s">
        <v>480</v>
      </c>
      <c r="H49" s="516" t="s">
        <v>1167</v>
      </c>
      <c r="I49" s="806" t="s">
        <v>138</v>
      </c>
      <c r="J49" s="806" t="s">
        <v>451</v>
      </c>
      <c r="K49" s="806"/>
      <c r="L49" s="806">
        <v>2</v>
      </c>
      <c r="M49" s="806"/>
      <c r="N49" s="495">
        <f t="shared" si="2"/>
        <v>2</v>
      </c>
    </row>
    <row r="50" spans="1:14">
      <c r="A50" s="518" t="s">
        <v>418</v>
      </c>
      <c r="B50" s="513"/>
      <c r="C50" s="513"/>
      <c r="D50" s="219">
        <v>2013</v>
      </c>
      <c r="E50" s="219" t="s">
        <v>22</v>
      </c>
      <c r="F50" s="219" t="s">
        <v>11</v>
      </c>
      <c r="G50" s="523" t="s">
        <v>480</v>
      </c>
      <c r="H50" s="516" t="s">
        <v>1169</v>
      </c>
      <c r="I50" s="806" t="s">
        <v>138</v>
      </c>
      <c r="J50" s="806" t="s">
        <v>498</v>
      </c>
      <c r="K50" s="806"/>
      <c r="L50" s="806"/>
      <c r="M50" s="806">
        <v>1</v>
      </c>
      <c r="N50" s="495">
        <f t="shared" si="2"/>
        <v>1</v>
      </c>
    </row>
    <row r="51" spans="1:14">
      <c r="A51" s="517" t="s">
        <v>418</v>
      </c>
      <c r="B51" s="219"/>
      <c r="C51" s="219"/>
      <c r="D51" s="219">
        <v>2013</v>
      </c>
      <c r="E51" s="219" t="s">
        <v>22</v>
      </c>
      <c r="F51" s="219" t="s">
        <v>11</v>
      </c>
      <c r="G51" s="523" t="s">
        <v>513</v>
      </c>
      <c r="H51" s="516" t="s">
        <v>1140</v>
      </c>
      <c r="I51" s="806" t="s">
        <v>138</v>
      </c>
      <c r="J51" s="806" t="s">
        <v>498</v>
      </c>
      <c r="K51" s="806"/>
      <c r="L51" s="806"/>
      <c r="M51" s="806">
        <v>3</v>
      </c>
      <c r="N51" s="495">
        <f t="shared" si="2"/>
        <v>3</v>
      </c>
    </row>
    <row r="52" spans="1:14">
      <c r="A52" s="518" t="s">
        <v>418</v>
      </c>
      <c r="B52" s="513"/>
      <c r="C52" s="513"/>
      <c r="D52" s="219">
        <v>2013</v>
      </c>
      <c r="E52" s="219" t="s">
        <v>22</v>
      </c>
      <c r="F52" s="219" t="s">
        <v>11</v>
      </c>
      <c r="G52" s="523" t="s">
        <v>513</v>
      </c>
      <c r="H52" s="516" t="s">
        <v>1429</v>
      </c>
      <c r="I52" s="806" t="s">
        <v>138</v>
      </c>
      <c r="J52" s="806" t="s">
        <v>498</v>
      </c>
      <c r="K52" s="806"/>
      <c r="L52" s="806"/>
      <c r="M52" s="806">
        <v>1</v>
      </c>
      <c r="N52" s="495">
        <f t="shared" si="2"/>
        <v>1</v>
      </c>
    </row>
    <row r="53" spans="1:14">
      <c r="A53" s="517" t="s">
        <v>418</v>
      </c>
      <c r="B53" s="219"/>
      <c r="C53" s="219"/>
      <c r="D53" s="219">
        <v>2013</v>
      </c>
      <c r="E53" s="219" t="s">
        <v>22</v>
      </c>
      <c r="F53" s="219" t="s">
        <v>11</v>
      </c>
      <c r="G53" s="523" t="s">
        <v>513</v>
      </c>
      <c r="H53" s="516" t="s">
        <v>796</v>
      </c>
      <c r="I53" s="806" t="s">
        <v>795</v>
      </c>
      <c r="J53" s="806" t="s">
        <v>498</v>
      </c>
      <c r="K53" s="806"/>
      <c r="L53" s="806"/>
      <c r="M53" s="806">
        <v>1</v>
      </c>
      <c r="N53" s="495">
        <f t="shared" si="2"/>
        <v>1</v>
      </c>
    </row>
    <row r="54" spans="1:14">
      <c r="A54" s="517" t="s">
        <v>418</v>
      </c>
      <c r="B54" s="219"/>
      <c r="C54" s="219"/>
      <c r="D54" s="219">
        <v>2013</v>
      </c>
      <c r="E54" s="219" t="s">
        <v>22</v>
      </c>
      <c r="F54" s="219" t="s">
        <v>11</v>
      </c>
      <c r="G54" s="523" t="s">
        <v>513</v>
      </c>
      <c r="H54" s="516" t="s">
        <v>796</v>
      </c>
      <c r="I54" s="806" t="s">
        <v>795</v>
      </c>
      <c r="J54" s="806" t="s">
        <v>515</v>
      </c>
      <c r="K54" s="806"/>
      <c r="L54" s="806">
        <v>220</v>
      </c>
      <c r="M54" s="806"/>
      <c r="N54" s="495">
        <f t="shared" si="2"/>
        <v>220</v>
      </c>
    </row>
    <row r="55" spans="1:14">
      <c r="A55" s="517" t="s">
        <v>418</v>
      </c>
      <c r="B55" s="219"/>
      <c r="C55" s="219"/>
      <c r="D55" s="219">
        <v>2013</v>
      </c>
      <c r="E55" s="219" t="s">
        <v>22</v>
      </c>
      <c r="F55" s="219" t="s">
        <v>11</v>
      </c>
      <c r="G55" s="523" t="s">
        <v>513</v>
      </c>
      <c r="H55" s="516" t="s">
        <v>1127</v>
      </c>
      <c r="I55" s="806" t="s">
        <v>138</v>
      </c>
      <c r="J55" s="806" t="s">
        <v>498</v>
      </c>
      <c r="K55" s="806"/>
      <c r="L55" s="806"/>
      <c r="M55" s="806">
        <v>5</v>
      </c>
      <c r="N55" s="495">
        <f t="shared" si="2"/>
        <v>5</v>
      </c>
    </row>
    <row r="56" spans="1:14">
      <c r="A56" s="518" t="s">
        <v>418</v>
      </c>
      <c r="B56" s="513"/>
      <c r="C56" s="513"/>
      <c r="D56" s="219">
        <v>2013</v>
      </c>
      <c r="E56" s="219" t="s">
        <v>22</v>
      </c>
      <c r="F56" s="219" t="s">
        <v>11</v>
      </c>
      <c r="G56" s="523" t="s">
        <v>513</v>
      </c>
      <c r="H56" s="516" t="s">
        <v>149</v>
      </c>
      <c r="I56" s="806" t="s">
        <v>795</v>
      </c>
      <c r="J56" s="806" t="s">
        <v>1321</v>
      </c>
      <c r="K56" s="806"/>
      <c r="L56" s="806"/>
      <c r="M56" s="806">
        <v>2</v>
      </c>
      <c r="N56" s="495">
        <f t="shared" si="2"/>
        <v>2</v>
      </c>
    </row>
    <row r="57" spans="1:14">
      <c r="A57" s="518" t="s">
        <v>418</v>
      </c>
      <c r="B57" s="513"/>
      <c r="C57" s="513"/>
      <c r="D57" s="219">
        <v>2013</v>
      </c>
      <c r="E57" s="219" t="s">
        <v>22</v>
      </c>
      <c r="F57" s="219" t="s">
        <v>11</v>
      </c>
      <c r="G57" s="523" t="s">
        <v>513</v>
      </c>
      <c r="H57" s="516" t="s">
        <v>149</v>
      </c>
      <c r="I57" s="806" t="s">
        <v>795</v>
      </c>
      <c r="J57" s="806" t="s">
        <v>414</v>
      </c>
      <c r="K57" s="806"/>
      <c r="L57" s="806">
        <v>119</v>
      </c>
      <c r="M57" s="806"/>
      <c r="N57" s="495">
        <f t="shared" si="2"/>
        <v>119</v>
      </c>
    </row>
    <row r="58" spans="1:14">
      <c r="A58" s="517" t="s">
        <v>418</v>
      </c>
      <c r="B58" s="219"/>
      <c r="C58" s="219"/>
      <c r="D58" s="219">
        <v>2013</v>
      </c>
      <c r="E58" s="219" t="s">
        <v>22</v>
      </c>
      <c r="F58" s="219" t="s">
        <v>11</v>
      </c>
      <c r="G58" s="522" t="s">
        <v>513</v>
      </c>
      <c r="H58" s="515" t="s">
        <v>149</v>
      </c>
      <c r="I58" s="499" t="s">
        <v>795</v>
      </c>
      <c r="J58" s="499" t="s">
        <v>498</v>
      </c>
      <c r="K58" s="499"/>
      <c r="L58" s="499">
        <v>8100</v>
      </c>
      <c r="M58" s="499">
        <v>5047</v>
      </c>
      <c r="N58" s="495">
        <f t="shared" si="2"/>
        <v>13147</v>
      </c>
    </row>
    <row r="59" spans="1:14">
      <c r="A59" s="517" t="s">
        <v>418</v>
      </c>
      <c r="B59" s="219"/>
      <c r="C59" s="219"/>
      <c r="D59" s="219">
        <v>2013</v>
      </c>
      <c r="E59" s="219" t="s">
        <v>22</v>
      </c>
      <c r="F59" s="219" t="s">
        <v>11</v>
      </c>
      <c r="G59" s="523" t="s">
        <v>513</v>
      </c>
      <c r="H59" s="516" t="s">
        <v>1153</v>
      </c>
      <c r="I59" s="806" t="s">
        <v>138</v>
      </c>
      <c r="J59" s="806" t="s">
        <v>498</v>
      </c>
      <c r="K59" s="806"/>
      <c r="L59" s="806"/>
      <c r="M59" s="806">
        <v>2</v>
      </c>
      <c r="N59" s="495">
        <f t="shared" si="2"/>
        <v>2</v>
      </c>
    </row>
    <row r="60" spans="1:14">
      <c r="A60" s="518" t="s">
        <v>418</v>
      </c>
      <c r="B60" s="513"/>
      <c r="C60" s="513"/>
      <c r="D60" s="219">
        <v>2013</v>
      </c>
      <c r="E60" s="219" t="s">
        <v>22</v>
      </c>
      <c r="F60" s="219" t="s">
        <v>11</v>
      </c>
      <c r="G60" s="523" t="s">
        <v>513</v>
      </c>
      <c r="H60" s="516" t="s">
        <v>1129</v>
      </c>
      <c r="I60" s="806" t="s">
        <v>138</v>
      </c>
      <c r="J60" s="806" t="s">
        <v>515</v>
      </c>
      <c r="K60" s="806"/>
      <c r="L60" s="806">
        <v>4</v>
      </c>
      <c r="M60" s="806"/>
      <c r="N60" s="495">
        <f t="shared" si="2"/>
        <v>4</v>
      </c>
    </row>
    <row r="61" spans="1:14">
      <c r="A61" s="518" t="s">
        <v>418</v>
      </c>
      <c r="B61" s="513"/>
      <c r="C61" s="513"/>
      <c r="D61" s="219">
        <v>2013</v>
      </c>
      <c r="E61" s="219" t="s">
        <v>22</v>
      </c>
      <c r="F61" s="219" t="s">
        <v>11</v>
      </c>
      <c r="G61" s="523" t="s">
        <v>513</v>
      </c>
      <c r="H61" s="516" t="s">
        <v>701</v>
      </c>
      <c r="I61" s="806" t="s">
        <v>138</v>
      </c>
      <c r="J61" s="806" t="s">
        <v>498</v>
      </c>
      <c r="K61" s="806"/>
      <c r="L61" s="806"/>
      <c r="M61" s="806">
        <v>21</v>
      </c>
      <c r="N61" s="495">
        <f t="shared" si="2"/>
        <v>21</v>
      </c>
    </row>
    <row r="62" spans="1:14">
      <c r="A62" s="517" t="s">
        <v>418</v>
      </c>
      <c r="B62" s="219"/>
      <c r="C62" s="219"/>
      <c r="D62" s="219">
        <v>2013</v>
      </c>
      <c r="E62" s="219" t="s">
        <v>22</v>
      </c>
      <c r="F62" s="219" t="s">
        <v>11</v>
      </c>
      <c r="G62" s="807" t="s">
        <v>513</v>
      </c>
      <c r="H62" s="806" t="s">
        <v>1135</v>
      </c>
      <c r="I62" s="806" t="s">
        <v>138</v>
      </c>
      <c r="J62" s="806" t="s">
        <v>498</v>
      </c>
      <c r="K62" s="806"/>
      <c r="L62" s="806"/>
      <c r="M62" s="806">
        <v>1</v>
      </c>
      <c r="N62" s="495">
        <f t="shared" si="2"/>
        <v>1</v>
      </c>
    </row>
    <row r="63" spans="1:14">
      <c r="A63" s="517" t="s">
        <v>418</v>
      </c>
      <c r="B63" s="219"/>
      <c r="C63" s="219"/>
      <c r="D63" s="219">
        <v>2013</v>
      </c>
      <c r="E63" s="219" t="s">
        <v>22</v>
      </c>
      <c r="F63" s="219" t="s">
        <v>11</v>
      </c>
      <c r="G63" s="523" t="s">
        <v>513</v>
      </c>
      <c r="H63" s="516" t="s">
        <v>705</v>
      </c>
      <c r="I63" s="806" t="s">
        <v>570</v>
      </c>
      <c r="J63" s="806" t="s">
        <v>498</v>
      </c>
      <c r="K63" s="806"/>
      <c r="L63" s="806"/>
      <c r="M63" s="806">
        <v>2553</v>
      </c>
      <c r="N63" s="495">
        <f t="shared" si="2"/>
        <v>2553</v>
      </c>
    </row>
    <row r="64" spans="1:14">
      <c r="A64" s="517" t="s">
        <v>418</v>
      </c>
      <c r="B64" s="219"/>
      <c r="C64" s="219"/>
      <c r="D64" s="219">
        <v>2013</v>
      </c>
      <c r="E64" s="219" t="s">
        <v>22</v>
      </c>
      <c r="F64" s="219" t="s">
        <v>11</v>
      </c>
      <c r="G64" s="523" t="s">
        <v>513</v>
      </c>
      <c r="H64" s="516" t="s">
        <v>136</v>
      </c>
      <c r="I64" s="806" t="s">
        <v>570</v>
      </c>
      <c r="J64" s="806" t="s">
        <v>498</v>
      </c>
      <c r="K64" s="806"/>
      <c r="L64" s="806"/>
      <c r="M64" s="806">
        <v>757</v>
      </c>
      <c r="N64" s="495">
        <f t="shared" si="2"/>
        <v>757</v>
      </c>
    </row>
    <row r="65" spans="1:14">
      <c r="A65" s="517" t="s">
        <v>418</v>
      </c>
      <c r="B65" s="219"/>
      <c r="C65" s="219"/>
      <c r="D65" s="219">
        <v>2013</v>
      </c>
      <c r="E65" s="219" t="s">
        <v>22</v>
      </c>
      <c r="F65" s="219" t="s">
        <v>11</v>
      </c>
      <c r="G65" s="523" t="s">
        <v>513</v>
      </c>
      <c r="H65" s="516" t="s">
        <v>714</v>
      </c>
      <c r="I65" s="806" t="s">
        <v>795</v>
      </c>
      <c r="J65" s="806" t="s">
        <v>1321</v>
      </c>
      <c r="K65" s="806"/>
      <c r="L65" s="806">
        <v>568</v>
      </c>
      <c r="M65" s="806"/>
      <c r="N65" s="495">
        <f t="shared" si="2"/>
        <v>568</v>
      </c>
    </row>
    <row r="66" spans="1:14">
      <c r="A66" s="517" t="s">
        <v>418</v>
      </c>
      <c r="B66" s="219"/>
      <c r="C66" s="219"/>
      <c r="D66" s="219">
        <v>2013</v>
      </c>
      <c r="E66" s="219" t="s">
        <v>22</v>
      </c>
      <c r="F66" s="219" t="s">
        <v>11</v>
      </c>
      <c r="G66" s="523" t="s">
        <v>513</v>
      </c>
      <c r="H66" s="516" t="s">
        <v>865</v>
      </c>
      <c r="I66" s="806" t="s">
        <v>795</v>
      </c>
      <c r="J66" s="806" t="s">
        <v>1321</v>
      </c>
      <c r="K66" s="806"/>
      <c r="L66" s="806">
        <v>2</v>
      </c>
      <c r="M66" s="806"/>
      <c r="N66" s="495">
        <f t="shared" si="2"/>
        <v>2</v>
      </c>
    </row>
    <row r="67" spans="1:14">
      <c r="A67" s="518" t="s">
        <v>418</v>
      </c>
      <c r="B67" s="513"/>
      <c r="C67" s="513"/>
      <c r="D67" s="219">
        <v>2013</v>
      </c>
      <c r="E67" s="219" t="s">
        <v>22</v>
      </c>
      <c r="F67" s="219" t="s">
        <v>11</v>
      </c>
      <c r="G67" s="523" t="s">
        <v>513</v>
      </c>
      <c r="H67" s="516" t="s">
        <v>1116</v>
      </c>
      <c r="I67" s="806" t="s">
        <v>570</v>
      </c>
      <c r="J67" s="806" t="s">
        <v>498</v>
      </c>
      <c r="K67" s="806"/>
      <c r="L67" s="806">
        <v>26</v>
      </c>
      <c r="M67" s="806">
        <v>31</v>
      </c>
      <c r="N67" s="495">
        <f t="shared" si="2"/>
        <v>57</v>
      </c>
    </row>
    <row r="68" spans="1:14">
      <c r="A68" s="517" t="s">
        <v>418</v>
      </c>
      <c r="B68" s="219"/>
      <c r="C68" s="219"/>
      <c r="D68" s="219">
        <v>2013</v>
      </c>
      <c r="E68" s="219" t="s">
        <v>22</v>
      </c>
      <c r="F68" s="219" t="s">
        <v>11</v>
      </c>
      <c r="G68" s="523" t="s">
        <v>513</v>
      </c>
      <c r="H68" s="516" t="s">
        <v>803</v>
      </c>
      <c r="I68" s="806" t="s">
        <v>795</v>
      </c>
      <c r="J68" s="806" t="s">
        <v>515</v>
      </c>
      <c r="K68" s="806"/>
      <c r="L68" s="806">
        <v>3339</v>
      </c>
      <c r="M68" s="806"/>
      <c r="N68" s="495">
        <f t="shared" si="2"/>
        <v>3339</v>
      </c>
    </row>
    <row r="69" spans="1:14">
      <c r="A69" s="518" t="s">
        <v>418</v>
      </c>
      <c r="B69" s="513"/>
      <c r="C69" s="513"/>
      <c r="D69" s="219">
        <v>2013</v>
      </c>
      <c r="E69" s="219" t="s">
        <v>24</v>
      </c>
      <c r="F69" s="219" t="s">
        <v>11</v>
      </c>
      <c r="G69" s="523" t="s">
        <v>420</v>
      </c>
      <c r="H69" s="516" t="s">
        <v>796</v>
      </c>
      <c r="I69" s="806" t="s">
        <v>795</v>
      </c>
      <c r="J69" s="806" t="s">
        <v>422</v>
      </c>
      <c r="K69" s="806"/>
      <c r="L69" s="806">
        <v>420</v>
      </c>
      <c r="M69" s="806"/>
      <c r="N69" s="495">
        <f t="shared" ref="N69:N122" si="3">L69+M69</f>
        <v>420</v>
      </c>
    </row>
    <row r="70" spans="1:14">
      <c r="A70" s="518" t="s">
        <v>418</v>
      </c>
      <c r="B70" s="513"/>
      <c r="C70" s="513"/>
      <c r="D70" s="219">
        <v>2013</v>
      </c>
      <c r="E70" s="219" t="s">
        <v>24</v>
      </c>
      <c r="F70" s="219" t="s">
        <v>11</v>
      </c>
      <c r="G70" s="523" t="s">
        <v>420</v>
      </c>
      <c r="H70" s="516" t="s">
        <v>1139</v>
      </c>
      <c r="I70" s="806" t="s">
        <v>570</v>
      </c>
      <c r="J70" s="806" t="s">
        <v>422</v>
      </c>
      <c r="K70" s="806"/>
      <c r="L70" s="806">
        <v>259</v>
      </c>
      <c r="M70" s="806"/>
      <c r="N70" s="495">
        <f t="shared" si="3"/>
        <v>259</v>
      </c>
    </row>
    <row r="71" spans="1:14">
      <c r="A71" s="517" t="s">
        <v>418</v>
      </c>
      <c r="B71" s="219"/>
      <c r="C71" s="219"/>
      <c r="D71" s="219">
        <v>2013</v>
      </c>
      <c r="E71" s="219" t="s">
        <v>24</v>
      </c>
      <c r="F71" s="219" t="s">
        <v>11</v>
      </c>
      <c r="G71" s="523" t="s">
        <v>420</v>
      </c>
      <c r="H71" s="516" t="s">
        <v>1137</v>
      </c>
      <c r="I71" s="806" t="s">
        <v>795</v>
      </c>
      <c r="J71" s="806" t="s">
        <v>422</v>
      </c>
      <c r="K71" s="806"/>
      <c r="L71" s="806">
        <v>96</v>
      </c>
      <c r="M71" s="806"/>
      <c r="N71" s="495">
        <f t="shared" si="3"/>
        <v>96</v>
      </c>
    </row>
    <row r="72" spans="1:14">
      <c r="A72" s="517" t="s">
        <v>418</v>
      </c>
      <c r="B72" s="219"/>
      <c r="C72" s="219"/>
      <c r="D72" s="219">
        <v>2013</v>
      </c>
      <c r="E72" s="219" t="s">
        <v>24</v>
      </c>
      <c r="F72" s="219" t="s">
        <v>11</v>
      </c>
      <c r="G72" s="523" t="s">
        <v>425</v>
      </c>
      <c r="H72" s="516" t="s">
        <v>1123</v>
      </c>
      <c r="I72" s="806" t="s">
        <v>138</v>
      </c>
      <c r="J72" s="806" t="s">
        <v>440</v>
      </c>
      <c r="K72" s="806"/>
      <c r="L72" s="806"/>
      <c r="M72" s="806">
        <v>1</v>
      </c>
      <c r="N72" s="495">
        <f t="shared" si="3"/>
        <v>1</v>
      </c>
    </row>
    <row r="73" spans="1:14">
      <c r="A73" s="518" t="s">
        <v>418</v>
      </c>
      <c r="B73" s="513"/>
      <c r="C73" s="513"/>
      <c r="D73" s="219">
        <v>2013</v>
      </c>
      <c r="E73" s="219" t="s">
        <v>24</v>
      </c>
      <c r="F73" s="219" t="s">
        <v>11</v>
      </c>
      <c r="G73" s="523" t="s">
        <v>425</v>
      </c>
      <c r="H73" s="516" t="s">
        <v>1123</v>
      </c>
      <c r="I73" s="806" t="s">
        <v>138</v>
      </c>
      <c r="J73" s="806" t="s">
        <v>518</v>
      </c>
      <c r="K73" s="806"/>
      <c r="L73" s="806"/>
      <c r="M73" s="806">
        <v>3</v>
      </c>
      <c r="N73" s="495">
        <f t="shared" si="3"/>
        <v>3</v>
      </c>
    </row>
    <row r="74" spans="1:14">
      <c r="A74" s="517" t="s">
        <v>418</v>
      </c>
      <c r="B74" s="219"/>
      <c r="C74" s="219"/>
      <c r="D74" s="219">
        <v>2013</v>
      </c>
      <c r="E74" s="219" t="s">
        <v>24</v>
      </c>
      <c r="F74" s="219" t="s">
        <v>11</v>
      </c>
      <c r="G74" s="523" t="s">
        <v>425</v>
      </c>
      <c r="H74" s="516" t="s">
        <v>1430</v>
      </c>
      <c r="I74" s="806" t="s">
        <v>138</v>
      </c>
      <c r="J74" s="806" t="s">
        <v>455</v>
      </c>
      <c r="K74" s="806"/>
      <c r="L74" s="806">
        <v>10</v>
      </c>
      <c r="M74" s="806"/>
      <c r="N74" s="495">
        <f t="shared" si="3"/>
        <v>10</v>
      </c>
    </row>
    <row r="75" spans="1:14">
      <c r="A75" s="517" t="s">
        <v>418</v>
      </c>
      <c r="B75" s="219"/>
      <c r="C75" s="219"/>
      <c r="D75" s="219">
        <v>2013</v>
      </c>
      <c r="E75" s="219" t="s">
        <v>24</v>
      </c>
      <c r="F75" s="219" t="s">
        <v>11</v>
      </c>
      <c r="G75" s="523" t="s">
        <v>425</v>
      </c>
      <c r="H75" s="516" t="s">
        <v>1124</v>
      </c>
      <c r="I75" s="806" t="s">
        <v>138</v>
      </c>
      <c r="J75" s="806" t="s">
        <v>430</v>
      </c>
      <c r="K75" s="806"/>
      <c r="L75" s="806"/>
      <c r="M75" s="806">
        <v>1</v>
      </c>
      <c r="N75" s="495">
        <f t="shared" si="3"/>
        <v>1</v>
      </c>
    </row>
    <row r="76" spans="1:14">
      <c r="A76" s="518" t="s">
        <v>418</v>
      </c>
      <c r="B76" s="513"/>
      <c r="C76" s="513"/>
      <c r="D76" s="219">
        <v>2013</v>
      </c>
      <c r="E76" s="219" t="s">
        <v>24</v>
      </c>
      <c r="F76" s="219" t="s">
        <v>11</v>
      </c>
      <c r="G76" s="523" t="s">
        <v>425</v>
      </c>
      <c r="H76" s="516" t="s">
        <v>1124</v>
      </c>
      <c r="I76" s="806" t="s">
        <v>138</v>
      </c>
      <c r="J76" s="806" t="s">
        <v>440</v>
      </c>
      <c r="K76" s="806"/>
      <c r="L76" s="806"/>
      <c r="M76" s="806">
        <v>76</v>
      </c>
      <c r="N76" s="495">
        <f t="shared" si="3"/>
        <v>76</v>
      </c>
    </row>
    <row r="77" spans="1:14">
      <c r="A77" s="517" t="s">
        <v>418</v>
      </c>
      <c r="B77" s="219"/>
      <c r="C77" s="219"/>
      <c r="D77" s="219">
        <v>2013</v>
      </c>
      <c r="E77" s="219" t="s">
        <v>24</v>
      </c>
      <c r="F77" s="219" t="s">
        <v>11</v>
      </c>
      <c r="G77" s="523" t="s">
        <v>425</v>
      </c>
      <c r="H77" s="516" t="s">
        <v>1124</v>
      </c>
      <c r="I77" s="806" t="s">
        <v>138</v>
      </c>
      <c r="J77" s="806" t="s">
        <v>518</v>
      </c>
      <c r="K77" s="806"/>
      <c r="L77" s="806"/>
      <c r="M77" s="806">
        <v>149</v>
      </c>
      <c r="N77" s="495">
        <f t="shared" si="3"/>
        <v>149</v>
      </c>
    </row>
    <row r="78" spans="1:14">
      <c r="A78" s="517" t="s">
        <v>418</v>
      </c>
      <c r="B78" s="219"/>
      <c r="C78" s="219"/>
      <c r="D78" s="219">
        <v>2013</v>
      </c>
      <c r="E78" s="219" t="s">
        <v>24</v>
      </c>
      <c r="F78" s="219" t="s">
        <v>11</v>
      </c>
      <c r="G78" s="523" t="s">
        <v>425</v>
      </c>
      <c r="H78" s="516" t="s">
        <v>1124</v>
      </c>
      <c r="I78" s="806" t="s">
        <v>138</v>
      </c>
      <c r="J78" s="806" t="s">
        <v>455</v>
      </c>
      <c r="K78" s="806"/>
      <c r="L78" s="806"/>
      <c r="M78" s="806">
        <v>49</v>
      </c>
      <c r="N78" s="495">
        <f t="shared" si="3"/>
        <v>49</v>
      </c>
    </row>
    <row r="79" spans="1:14">
      <c r="A79" s="517" t="s">
        <v>418</v>
      </c>
      <c r="B79" s="219"/>
      <c r="C79" s="219"/>
      <c r="D79" s="219">
        <v>2013</v>
      </c>
      <c r="E79" s="219" t="s">
        <v>24</v>
      </c>
      <c r="F79" s="219" t="s">
        <v>11</v>
      </c>
      <c r="G79" s="522" t="s">
        <v>425</v>
      </c>
      <c r="H79" s="515" t="s">
        <v>1125</v>
      </c>
      <c r="I79" s="499" t="s">
        <v>570</v>
      </c>
      <c r="J79" s="499" t="s">
        <v>441</v>
      </c>
      <c r="K79" s="499"/>
      <c r="L79" s="499">
        <v>18479</v>
      </c>
      <c r="M79" s="499"/>
      <c r="N79" s="495">
        <f t="shared" si="3"/>
        <v>18479</v>
      </c>
    </row>
    <row r="80" spans="1:14">
      <c r="A80" s="517" t="s">
        <v>418</v>
      </c>
      <c r="B80" s="219"/>
      <c r="C80" s="219"/>
      <c r="D80" s="219">
        <v>2013</v>
      </c>
      <c r="E80" s="219" t="s">
        <v>24</v>
      </c>
      <c r="F80" s="219" t="s">
        <v>11</v>
      </c>
      <c r="G80" s="522" t="s">
        <v>425</v>
      </c>
      <c r="H80" s="515" t="s">
        <v>1141</v>
      </c>
      <c r="I80" s="499" t="s">
        <v>138</v>
      </c>
      <c r="J80" s="499" t="s">
        <v>430</v>
      </c>
      <c r="K80" s="499"/>
      <c r="L80" s="499">
        <v>7</v>
      </c>
      <c r="M80" s="499"/>
      <c r="N80" s="495">
        <f t="shared" si="3"/>
        <v>7</v>
      </c>
    </row>
    <row r="81" spans="1:14">
      <c r="A81" s="517" t="s">
        <v>418</v>
      </c>
      <c r="B81" s="219"/>
      <c r="C81" s="219"/>
      <c r="D81" s="219">
        <v>2013</v>
      </c>
      <c r="E81" s="219" t="s">
        <v>24</v>
      </c>
      <c r="F81" s="219" t="s">
        <v>11</v>
      </c>
      <c r="G81" s="523" t="s">
        <v>425</v>
      </c>
      <c r="H81" s="516" t="s">
        <v>881</v>
      </c>
      <c r="I81" s="806" t="s">
        <v>138</v>
      </c>
      <c r="J81" s="806" t="s">
        <v>440</v>
      </c>
      <c r="K81" s="806"/>
      <c r="L81" s="806"/>
      <c r="M81" s="806">
        <v>878</v>
      </c>
      <c r="N81" s="495">
        <f t="shared" si="3"/>
        <v>878</v>
      </c>
    </row>
    <row r="82" spans="1:14">
      <c r="A82" s="517" t="s">
        <v>418</v>
      </c>
      <c r="B82" s="219"/>
      <c r="C82" s="219"/>
      <c r="D82" s="219">
        <v>2013</v>
      </c>
      <c r="E82" s="219" t="s">
        <v>24</v>
      </c>
      <c r="F82" s="219" t="s">
        <v>11</v>
      </c>
      <c r="G82" s="523" t="s">
        <v>425</v>
      </c>
      <c r="H82" s="516" t="s">
        <v>881</v>
      </c>
      <c r="I82" s="806" t="s">
        <v>138</v>
      </c>
      <c r="J82" s="806" t="s">
        <v>474</v>
      </c>
      <c r="K82" s="806"/>
      <c r="L82" s="806">
        <v>1</v>
      </c>
      <c r="M82" s="806"/>
      <c r="N82" s="495">
        <f t="shared" si="3"/>
        <v>1</v>
      </c>
    </row>
    <row r="83" spans="1:14">
      <c r="A83" s="517" t="s">
        <v>418</v>
      </c>
      <c r="B83" s="219"/>
      <c r="C83" s="219"/>
      <c r="D83" s="219">
        <v>2013</v>
      </c>
      <c r="E83" s="219" t="s">
        <v>24</v>
      </c>
      <c r="F83" s="219" t="s">
        <v>11</v>
      </c>
      <c r="G83" s="523" t="s">
        <v>425</v>
      </c>
      <c r="H83" s="516" t="s">
        <v>881</v>
      </c>
      <c r="I83" s="806" t="s">
        <v>138</v>
      </c>
      <c r="J83" s="806" t="s">
        <v>518</v>
      </c>
      <c r="K83" s="806"/>
      <c r="L83" s="806"/>
      <c r="M83" s="806">
        <v>4</v>
      </c>
      <c r="N83" s="495">
        <f t="shared" si="3"/>
        <v>4</v>
      </c>
    </row>
    <row r="84" spans="1:14">
      <c r="A84" s="518" t="s">
        <v>418</v>
      </c>
      <c r="B84" s="513"/>
      <c r="C84" s="513"/>
      <c r="D84" s="219">
        <v>2013</v>
      </c>
      <c r="E84" s="219" t="s">
        <v>24</v>
      </c>
      <c r="F84" s="219" t="s">
        <v>11</v>
      </c>
      <c r="G84" s="523" t="s">
        <v>425</v>
      </c>
      <c r="H84" s="516" t="s">
        <v>1142</v>
      </c>
      <c r="I84" s="806" t="s">
        <v>138</v>
      </c>
      <c r="J84" s="806" t="s">
        <v>518</v>
      </c>
      <c r="K84" s="806"/>
      <c r="L84" s="806"/>
      <c r="M84" s="806">
        <v>17</v>
      </c>
      <c r="N84" s="495">
        <f t="shared" si="3"/>
        <v>17</v>
      </c>
    </row>
    <row r="85" spans="1:14">
      <c r="A85" s="517" t="s">
        <v>418</v>
      </c>
      <c r="B85" s="219"/>
      <c r="C85" s="219"/>
      <c r="D85" s="219">
        <v>2013</v>
      </c>
      <c r="E85" s="219" t="s">
        <v>24</v>
      </c>
      <c r="F85" s="219" t="s">
        <v>11</v>
      </c>
      <c r="G85" s="523" t="s">
        <v>425</v>
      </c>
      <c r="H85" s="516" t="s">
        <v>1178</v>
      </c>
      <c r="I85" s="806" t="s">
        <v>138</v>
      </c>
      <c r="J85" s="806" t="s">
        <v>440</v>
      </c>
      <c r="K85" s="806"/>
      <c r="L85" s="806"/>
      <c r="M85" s="806">
        <v>1</v>
      </c>
      <c r="N85" s="495">
        <f t="shared" si="3"/>
        <v>1</v>
      </c>
    </row>
    <row r="86" spans="1:14">
      <c r="A86" s="517" t="s">
        <v>418</v>
      </c>
      <c r="B86" s="219"/>
      <c r="C86" s="219"/>
      <c r="D86" s="219">
        <v>2013</v>
      </c>
      <c r="E86" s="219" t="s">
        <v>24</v>
      </c>
      <c r="F86" s="219" t="s">
        <v>11</v>
      </c>
      <c r="G86" s="523" t="s">
        <v>425</v>
      </c>
      <c r="H86" s="516" t="s">
        <v>1143</v>
      </c>
      <c r="I86" s="806" t="s">
        <v>138</v>
      </c>
      <c r="J86" s="806" t="s">
        <v>518</v>
      </c>
      <c r="K86" s="806"/>
      <c r="L86" s="806"/>
      <c r="M86" s="806">
        <v>2</v>
      </c>
      <c r="N86" s="495">
        <f t="shared" si="3"/>
        <v>2</v>
      </c>
    </row>
    <row r="87" spans="1:14">
      <c r="A87" s="517" t="s">
        <v>418</v>
      </c>
      <c r="B87" s="219"/>
      <c r="C87" s="219"/>
      <c r="D87" s="219">
        <v>2013</v>
      </c>
      <c r="E87" s="219" t="s">
        <v>24</v>
      </c>
      <c r="F87" s="219" t="s">
        <v>11</v>
      </c>
      <c r="G87" s="523" t="s">
        <v>425</v>
      </c>
      <c r="H87" s="516" t="s">
        <v>1172</v>
      </c>
      <c r="I87" s="806" t="s">
        <v>138</v>
      </c>
      <c r="J87" s="806" t="s">
        <v>440</v>
      </c>
      <c r="K87" s="806"/>
      <c r="L87" s="806"/>
      <c r="M87" s="806">
        <v>1</v>
      </c>
      <c r="N87" s="495">
        <f t="shared" si="3"/>
        <v>1</v>
      </c>
    </row>
    <row r="88" spans="1:14">
      <c r="A88" s="518" t="s">
        <v>418</v>
      </c>
      <c r="B88" s="513"/>
      <c r="C88" s="513"/>
      <c r="D88" s="219">
        <v>2013</v>
      </c>
      <c r="E88" s="219" t="s">
        <v>24</v>
      </c>
      <c r="F88" s="219" t="s">
        <v>11</v>
      </c>
      <c r="G88" s="523" t="s">
        <v>425</v>
      </c>
      <c r="H88" s="516" t="s">
        <v>1144</v>
      </c>
      <c r="I88" s="806" t="s">
        <v>138</v>
      </c>
      <c r="J88" s="806" t="s">
        <v>518</v>
      </c>
      <c r="K88" s="806"/>
      <c r="L88" s="806"/>
      <c r="M88" s="806">
        <v>97</v>
      </c>
      <c r="N88" s="495">
        <f t="shared" si="3"/>
        <v>97</v>
      </c>
    </row>
    <row r="89" spans="1:14">
      <c r="A89" s="518" t="s">
        <v>418</v>
      </c>
      <c r="B89" s="513"/>
      <c r="C89" s="513"/>
      <c r="D89" s="219">
        <v>2013</v>
      </c>
      <c r="E89" s="219" t="s">
        <v>24</v>
      </c>
      <c r="F89" s="219" t="s">
        <v>11</v>
      </c>
      <c r="G89" s="523" t="s">
        <v>425</v>
      </c>
      <c r="H89" s="516" t="s">
        <v>1144</v>
      </c>
      <c r="I89" s="806" t="s">
        <v>138</v>
      </c>
      <c r="J89" s="806" t="s">
        <v>455</v>
      </c>
      <c r="K89" s="806"/>
      <c r="L89" s="806"/>
      <c r="M89" s="806">
        <v>2</v>
      </c>
      <c r="N89" s="495">
        <f t="shared" si="3"/>
        <v>2</v>
      </c>
    </row>
    <row r="90" spans="1:14">
      <c r="A90" s="517" t="s">
        <v>418</v>
      </c>
      <c r="B90" s="219"/>
      <c r="C90" s="219"/>
      <c r="D90" s="219">
        <v>2013</v>
      </c>
      <c r="E90" s="219" t="s">
        <v>24</v>
      </c>
      <c r="F90" s="219" t="s">
        <v>11</v>
      </c>
      <c r="G90" s="523" t="s">
        <v>425</v>
      </c>
      <c r="H90" s="516" t="s">
        <v>1126</v>
      </c>
      <c r="I90" s="806" t="s">
        <v>138</v>
      </c>
      <c r="J90" s="806" t="s">
        <v>518</v>
      </c>
      <c r="K90" s="806"/>
      <c r="L90" s="806"/>
      <c r="M90" s="806">
        <v>24</v>
      </c>
      <c r="N90" s="495">
        <f t="shared" si="3"/>
        <v>24</v>
      </c>
    </row>
    <row r="91" spans="1:14">
      <c r="A91" s="518" t="s">
        <v>418</v>
      </c>
      <c r="B91" s="513"/>
      <c r="C91" s="513"/>
      <c r="D91" s="219">
        <v>2013</v>
      </c>
      <c r="E91" s="219" t="s">
        <v>24</v>
      </c>
      <c r="F91" s="219" t="s">
        <v>11</v>
      </c>
      <c r="G91" s="523" t="s">
        <v>425</v>
      </c>
      <c r="H91" s="516" t="s">
        <v>1145</v>
      </c>
      <c r="I91" s="806" t="s">
        <v>138</v>
      </c>
      <c r="J91" s="806" t="s">
        <v>440</v>
      </c>
      <c r="K91" s="806"/>
      <c r="L91" s="806"/>
      <c r="M91" s="806">
        <v>2</v>
      </c>
      <c r="N91" s="495">
        <f t="shared" si="3"/>
        <v>2</v>
      </c>
    </row>
    <row r="92" spans="1:14">
      <c r="A92" s="518" t="s">
        <v>418</v>
      </c>
      <c r="B92" s="513"/>
      <c r="C92" s="513"/>
      <c r="D92" s="219">
        <v>2013</v>
      </c>
      <c r="E92" s="219" t="s">
        <v>24</v>
      </c>
      <c r="F92" s="219" t="s">
        <v>11</v>
      </c>
      <c r="G92" s="523" t="s">
        <v>425</v>
      </c>
      <c r="H92" s="516" t="s">
        <v>1146</v>
      </c>
      <c r="I92" s="806" t="s">
        <v>138</v>
      </c>
      <c r="J92" s="806" t="s">
        <v>430</v>
      </c>
      <c r="K92" s="806"/>
      <c r="L92" s="806">
        <v>1</v>
      </c>
      <c r="M92" s="806"/>
      <c r="N92" s="495">
        <f t="shared" si="3"/>
        <v>1</v>
      </c>
    </row>
    <row r="93" spans="1:14">
      <c r="A93" s="518" t="s">
        <v>418</v>
      </c>
      <c r="B93" s="513"/>
      <c r="C93" s="513"/>
      <c r="D93" s="219">
        <v>2013</v>
      </c>
      <c r="E93" s="219" t="s">
        <v>24</v>
      </c>
      <c r="F93" s="219" t="s">
        <v>11</v>
      </c>
      <c r="G93" s="523" t="s">
        <v>425</v>
      </c>
      <c r="H93" s="516" t="s">
        <v>1146</v>
      </c>
      <c r="I93" s="806" t="s">
        <v>138</v>
      </c>
      <c r="J93" s="806" t="s">
        <v>518</v>
      </c>
      <c r="K93" s="806"/>
      <c r="L93" s="806">
        <v>2</v>
      </c>
      <c r="M93" s="806">
        <v>3</v>
      </c>
      <c r="N93" s="495">
        <f t="shared" si="3"/>
        <v>5</v>
      </c>
    </row>
    <row r="94" spans="1:14">
      <c r="A94" s="517" t="s">
        <v>418</v>
      </c>
      <c r="B94" s="219"/>
      <c r="C94" s="219"/>
      <c r="D94" s="219">
        <v>2013</v>
      </c>
      <c r="E94" s="219" t="s">
        <v>24</v>
      </c>
      <c r="F94" s="219" t="s">
        <v>11</v>
      </c>
      <c r="G94" s="523" t="s">
        <v>425</v>
      </c>
      <c r="H94" s="516" t="s">
        <v>1146</v>
      </c>
      <c r="I94" s="806" t="s">
        <v>138</v>
      </c>
      <c r="J94" s="806" t="s">
        <v>455</v>
      </c>
      <c r="K94" s="806"/>
      <c r="L94" s="806">
        <v>1</v>
      </c>
      <c r="M94" s="806">
        <v>1</v>
      </c>
      <c r="N94" s="495">
        <f t="shared" si="3"/>
        <v>2</v>
      </c>
    </row>
    <row r="95" spans="1:14">
      <c r="A95" s="517" t="s">
        <v>418</v>
      </c>
      <c r="B95" s="219"/>
      <c r="C95" s="219"/>
      <c r="D95" s="219">
        <v>2013</v>
      </c>
      <c r="E95" s="219" t="s">
        <v>24</v>
      </c>
      <c r="F95" s="219" t="s">
        <v>11</v>
      </c>
      <c r="G95" s="523" t="s">
        <v>425</v>
      </c>
      <c r="H95" s="516" t="s">
        <v>1147</v>
      </c>
      <c r="I95" s="806" t="s">
        <v>138</v>
      </c>
      <c r="J95" s="806" t="s">
        <v>440</v>
      </c>
      <c r="K95" s="806"/>
      <c r="L95" s="806"/>
      <c r="M95" s="806">
        <v>368</v>
      </c>
      <c r="N95" s="495">
        <f t="shared" si="3"/>
        <v>368</v>
      </c>
    </row>
    <row r="96" spans="1:14">
      <c r="A96" s="518" t="s">
        <v>418</v>
      </c>
      <c r="B96" s="513"/>
      <c r="C96" s="513"/>
      <c r="D96" s="219">
        <v>2013</v>
      </c>
      <c r="E96" s="219" t="s">
        <v>24</v>
      </c>
      <c r="F96" s="219" t="s">
        <v>11</v>
      </c>
      <c r="G96" s="523" t="s">
        <v>425</v>
      </c>
      <c r="H96" s="516" t="s">
        <v>1147</v>
      </c>
      <c r="I96" s="806" t="s">
        <v>138</v>
      </c>
      <c r="J96" s="806" t="s">
        <v>518</v>
      </c>
      <c r="K96" s="806"/>
      <c r="L96" s="806"/>
      <c r="M96" s="806">
        <v>30</v>
      </c>
      <c r="N96" s="495">
        <f t="shared" si="3"/>
        <v>30</v>
      </c>
    </row>
    <row r="97" spans="1:14">
      <c r="A97" s="517" t="s">
        <v>418</v>
      </c>
      <c r="B97" s="219"/>
      <c r="C97" s="219"/>
      <c r="D97" s="219">
        <v>2013</v>
      </c>
      <c r="E97" s="219" t="s">
        <v>24</v>
      </c>
      <c r="F97" s="219" t="s">
        <v>11</v>
      </c>
      <c r="G97" s="522" t="s">
        <v>425</v>
      </c>
      <c r="H97" s="515" t="s">
        <v>796</v>
      </c>
      <c r="I97" s="499" t="s">
        <v>795</v>
      </c>
      <c r="J97" s="499" t="s">
        <v>440</v>
      </c>
      <c r="K97" s="499"/>
      <c r="L97" s="499"/>
      <c r="M97" s="499">
        <v>193</v>
      </c>
      <c r="N97" s="495">
        <f t="shared" si="3"/>
        <v>193</v>
      </c>
    </row>
    <row r="98" spans="1:14">
      <c r="A98" s="517" t="s">
        <v>418</v>
      </c>
      <c r="B98" s="219"/>
      <c r="C98" s="219"/>
      <c r="D98" s="219">
        <v>2013</v>
      </c>
      <c r="E98" s="219" t="s">
        <v>24</v>
      </c>
      <c r="F98" s="219" t="s">
        <v>11</v>
      </c>
      <c r="G98" s="523" t="s">
        <v>425</v>
      </c>
      <c r="H98" s="516" t="s">
        <v>796</v>
      </c>
      <c r="I98" s="806" t="s">
        <v>795</v>
      </c>
      <c r="J98" s="806" t="s">
        <v>441</v>
      </c>
      <c r="K98" s="806"/>
      <c r="L98" s="806">
        <v>2</v>
      </c>
      <c r="M98" s="806"/>
      <c r="N98" s="495">
        <f t="shared" si="3"/>
        <v>2</v>
      </c>
    </row>
    <row r="99" spans="1:14">
      <c r="A99" s="518" t="s">
        <v>418</v>
      </c>
      <c r="B99" s="513"/>
      <c r="C99" s="513"/>
      <c r="D99" s="219">
        <v>2013</v>
      </c>
      <c r="E99" s="219" t="s">
        <v>24</v>
      </c>
      <c r="F99" s="219" t="s">
        <v>11</v>
      </c>
      <c r="G99" s="523" t="s">
        <v>425</v>
      </c>
      <c r="H99" s="516" t="s">
        <v>796</v>
      </c>
      <c r="I99" s="806" t="s">
        <v>795</v>
      </c>
      <c r="J99" s="806" t="s">
        <v>518</v>
      </c>
      <c r="K99" s="806"/>
      <c r="L99" s="806"/>
      <c r="M99" s="806">
        <v>442</v>
      </c>
      <c r="N99" s="495">
        <f t="shared" si="3"/>
        <v>442</v>
      </c>
    </row>
    <row r="100" spans="1:14">
      <c r="A100" s="517" t="s">
        <v>418</v>
      </c>
      <c r="B100" s="219"/>
      <c r="C100" s="219"/>
      <c r="D100" s="219">
        <v>2013</v>
      </c>
      <c r="E100" s="219" t="s">
        <v>24</v>
      </c>
      <c r="F100" s="219" t="s">
        <v>11</v>
      </c>
      <c r="G100" s="523" t="s">
        <v>425</v>
      </c>
      <c r="H100" s="516" t="s">
        <v>796</v>
      </c>
      <c r="I100" s="806" t="s">
        <v>795</v>
      </c>
      <c r="J100" s="806" t="s">
        <v>444</v>
      </c>
      <c r="K100" s="806"/>
      <c r="L100" s="806">
        <v>934</v>
      </c>
      <c r="M100" s="806"/>
      <c r="N100" s="495">
        <f t="shared" si="3"/>
        <v>934</v>
      </c>
    </row>
    <row r="101" spans="1:14">
      <c r="A101" s="517" t="s">
        <v>418</v>
      </c>
      <c r="B101" s="219"/>
      <c r="C101" s="219"/>
      <c r="D101" s="219">
        <v>2013</v>
      </c>
      <c r="E101" s="219" t="s">
        <v>24</v>
      </c>
      <c r="F101" s="219" t="s">
        <v>11</v>
      </c>
      <c r="G101" s="523" t="s">
        <v>425</v>
      </c>
      <c r="H101" s="516" t="s">
        <v>1148</v>
      </c>
      <c r="I101" s="806" t="s">
        <v>138</v>
      </c>
      <c r="J101" s="806" t="s">
        <v>440</v>
      </c>
      <c r="K101" s="806"/>
      <c r="L101" s="806"/>
      <c r="M101" s="806">
        <v>40</v>
      </c>
      <c r="N101" s="495">
        <f t="shared" si="3"/>
        <v>40</v>
      </c>
    </row>
    <row r="102" spans="1:14">
      <c r="A102" s="517" t="s">
        <v>418</v>
      </c>
      <c r="B102" s="219"/>
      <c r="C102" s="219"/>
      <c r="D102" s="219">
        <v>2013</v>
      </c>
      <c r="E102" s="219" t="s">
        <v>24</v>
      </c>
      <c r="F102" s="219" t="s">
        <v>11</v>
      </c>
      <c r="G102" s="523" t="s">
        <v>425</v>
      </c>
      <c r="H102" s="516" t="s">
        <v>1127</v>
      </c>
      <c r="I102" s="806" t="s">
        <v>138</v>
      </c>
      <c r="J102" s="806" t="s">
        <v>430</v>
      </c>
      <c r="K102" s="806"/>
      <c r="L102" s="806">
        <v>3</v>
      </c>
      <c r="M102" s="806"/>
      <c r="N102" s="495">
        <f t="shared" si="3"/>
        <v>3</v>
      </c>
    </row>
    <row r="103" spans="1:14">
      <c r="A103" s="517" t="s">
        <v>418</v>
      </c>
      <c r="B103" s="219"/>
      <c r="C103" s="219"/>
      <c r="D103" s="219">
        <v>2013</v>
      </c>
      <c r="E103" s="219" t="s">
        <v>24</v>
      </c>
      <c r="F103" s="219" t="s">
        <v>11</v>
      </c>
      <c r="G103" s="523" t="s">
        <v>425</v>
      </c>
      <c r="H103" s="516" t="s">
        <v>1127</v>
      </c>
      <c r="I103" s="806" t="s">
        <v>138</v>
      </c>
      <c r="J103" s="806" t="s">
        <v>440</v>
      </c>
      <c r="K103" s="806"/>
      <c r="L103" s="806"/>
      <c r="M103" s="806">
        <v>108</v>
      </c>
      <c r="N103" s="495">
        <f t="shared" si="3"/>
        <v>108</v>
      </c>
    </row>
    <row r="104" spans="1:14">
      <c r="A104" s="518" t="s">
        <v>418</v>
      </c>
      <c r="B104" s="513"/>
      <c r="C104" s="513"/>
      <c r="D104" s="219">
        <v>2013</v>
      </c>
      <c r="E104" s="219" t="s">
        <v>24</v>
      </c>
      <c r="F104" s="219" t="s">
        <v>11</v>
      </c>
      <c r="G104" s="523" t="s">
        <v>425</v>
      </c>
      <c r="H104" s="516" t="s">
        <v>1127</v>
      </c>
      <c r="I104" s="806" t="s">
        <v>138</v>
      </c>
      <c r="J104" s="806" t="s">
        <v>518</v>
      </c>
      <c r="K104" s="806"/>
      <c r="L104" s="806">
        <v>15</v>
      </c>
      <c r="M104" s="806">
        <v>12</v>
      </c>
      <c r="N104" s="495">
        <f t="shared" si="3"/>
        <v>27</v>
      </c>
    </row>
    <row r="105" spans="1:14">
      <c r="A105" s="518" t="s">
        <v>418</v>
      </c>
      <c r="B105" s="513"/>
      <c r="C105" s="513"/>
      <c r="D105" s="219">
        <v>2013</v>
      </c>
      <c r="E105" s="219" t="s">
        <v>24</v>
      </c>
      <c r="F105" s="219" t="s">
        <v>11</v>
      </c>
      <c r="G105" s="522" t="s">
        <v>425</v>
      </c>
      <c r="H105" s="515" t="s">
        <v>1128</v>
      </c>
      <c r="I105" s="499" t="s">
        <v>138</v>
      </c>
      <c r="J105" s="499" t="s">
        <v>440</v>
      </c>
      <c r="K105" s="499"/>
      <c r="L105" s="499"/>
      <c r="M105" s="499">
        <v>16</v>
      </c>
      <c r="N105" s="495">
        <f t="shared" si="3"/>
        <v>16</v>
      </c>
    </row>
    <row r="106" spans="1:14">
      <c r="A106" s="517" t="s">
        <v>418</v>
      </c>
      <c r="B106" s="219"/>
      <c r="C106" s="219"/>
      <c r="D106" s="219">
        <v>2013</v>
      </c>
      <c r="E106" s="219" t="s">
        <v>24</v>
      </c>
      <c r="F106" s="219" t="s">
        <v>11</v>
      </c>
      <c r="G106" s="523" t="s">
        <v>425</v>
      </c>
      <c r="H106" s="516" t="s">
        <v>1128</v>
      </c>
      <c r="I106" s="806" t="s">
        <v>138</v>
      </c>
      <c r="J106" s="806" t="s">
        <v>518</v>
      </c>
      <c r="K106" s="806"/>
      <c r="L106" s="806"/>
      <c r="M106" s="806">
        <v>135</v>
      </c>
      <c r="N106" s="495">
        <f t="shared" si="3"/>
        <v>135</v>
      </c>
    </row>
    <row r="107" spans="1:14">
      <c r="A107" s="517" t="s">
        <v>418</v>
      </c>
      <c r="B107" s="219"/>
      <c r="C107" s="219"/>
      <c r="D107" s="219">
        <v>2013</v>
      </c>
      <c r="E107" s="219" t="s">
        <v>24</v>
      </c>
      <c r="F107" s="219" t="s">
        <v>11</v>
      </c>
      <c r="G107" s="523" t="s">
        <v>425</v>
      </c>
      <c r="H107" s="516" t="s">
        <v>1150</v>
      </c>
      <c r="I107" s="806" t="s">
        <v>138</v>
      </c>
      <c r="J107" s="806" t="s">
        <v>440</v>
      </c>
      <c r="K107" s="806"/>
      <c r="L107" s="806"/>
      <c r="M107" s="806">
        <v>370</v>
      </c>
      <c r="N107" s="495">
        <f t="shared" si="3"/>
        <v>370</v>
      </c>
    </row>
    <row r="108" spans="1:14">
      <c r="A108" s="518" t="s">
        <v>418</v>
      </c>
      <c r="B108" s="513"/>
      <c r="C108" s="513"/>
      <c r="D108" s="219">
        <v>2013</v>
      </c>
      <c r="E108" s="219" t="s">
        <v>24</v>
      </c>
      <c r="F108" s="219" t="s">
        <v>11</v>
      </c>
      <c r="G108" s="523" t="s">
        <v>425</v>
      </c>
      <c r="H108" s="516" t="s">
        <v>1150</v>
      </c>
      <c r="I108" s="806" t="s">
        <v>138</v>
      </c>
      <c r="J108" s="806" t="s">
        <v>518</v>
      </c>
      <c r="K108" s="806"/>
      <c r="L108" s="806"/>
      <c r="M108" s="806">
        <v>2</v>
      </c>
      <c r="N108" s="495">
        <f t="shared" si="3"/>
        <v>2</v>
      </c>
    </row>
    <row r="109" spans="1:14">
      <c r="A109" s="517" t="s">
        <v>418</v>
      </c>
      <c r="B109" s="219"/>
      <c r="C109" s="219"/>
      <c r="D109" s="219">
        <v>2013</v>
      </c>
      <c r="E109" s="219" t="s">
        <v>24</v>
      </c>
      <c r="F109" s="219" t="s">
        <v>11</v>
      </c>
      <c r="G109" s="523" t="s">
        <v>425</v>
      </c>
      <c r="H109" s="516" t="s">
        <v>1151</v>
      </c>
      <c r="I109" s="806" t="s">
        <v>570</v>
      </c>
      <c r="J109" s="806" t="s">
        <v>429</v>
      </c>
      <c r="K109" s="806"/>
      <c r="L109" s="806"/>
      <c r="M109" s="806">
        <v>8</v>
      </c>
      <c r="N109" s="495">
        <f t="shared" si="3"/>
        <v>8</v>
      </c>
    </row>
    <row r="110" spans="1:14">
      <c r="A110" s="517" t="s">
        <v>418</v>
      </c>
      <c r="B110" s="219"/>
      <c r="C110" s="219"/>
      <c r="D110" s="219">
        <v>2013</v>
      </c>
      <c r="E110" s="219" t="s">
        <v>24</v>
      </c>
      <c r="F110" s="219" t="s">
        <v>11</v>
      </c>
      <c r="G110" s="523" t="s">
        <v>425</v>
      </c>
      <c r="H110" s="516" t="s">
        <v>1151</v>
      </c>
      <c r="I110" s="806" t="s">
        <v>570</v>
      </c>
      <c r="J110" s="806" t="s">
        <v>430</v>
      </c>
      <c r="K110" s="806"/>
      <c r="L110" s="806"/>
      <c r="M110" s="806">
        <v>4</v>
      </c>
      <c r="N110" s="495">
        <f t="shared" si="3"/>
        <v>4</v>
      </c>
    </row>
    <row r="111" spans="1:14">
      <c r="A111" s="518" t="s">
        <v>418</v>
      </c>
      <c r="B111" s="513"/>
      <c r="C111" s="513"/>
      <c r="D111" s="219">
        <v>2013</v>
      </c>
      <c r="E111" s="219" t="s">
        <v>24</v>
      </c>
      <c r="F111" s="219" t="s">
        <v>11</v>
      </c>
      <c r="G111" s="523" t="s">
        <v>425</v>
      </c>
      <c r="H111" s="516" t="s">
        <v>1151</v>
      </c>
      <c r="I111" s="806" t="s">
        <v>570</v>
      </c>
      <c r="J111" s="806" t="s">
        <v>518</v>
      </c>
      <c r="K111" s="806"/>
      <c r="L111" s="806">
        <v>2</v>
      </c>
      <c r="M111" s="806">
        <v>715</v>
      </c>
      <c r="N111" s="495">
        <f t="shared" si="3"/>
        <v>717</v>
      </c>
    </row>
    <row r="112" spans="1:14">
      <c r="A112" s="518" t="s">
        <v>418</v>
      </c>
      <c r="B112" s="513"/>
      <c r="C112" s="513"/>
      <c r="D112" s="219">
        <v>2013</v>
      </c>
      <c r="E112" s="219" t="s">
        <v>24</v>
      </c>
      <c r="F112" s="219" t="s">
        <v>11</v>
      </c>
      <c r="G112" s="523" t="s">
        <v>425</v>
      </c>
      <c r="H112" s="516" t="s">
        <v>1151</v>
      </c>
      <c r="I112" s="806" t="s">
        <v>570</v>
      </c>
      <c r="J112" s="806" t="s">
        <v>455</v>
      </c>
      <c r="K112" s="806"/>
      <c r="L112" s="806">
        <v>63</v>
      </c>
      <c r="M112" s="806">
        <v>156</v>
      </c>
      <c r="N112" s="495">
        <f t="shared" si="3"/>
        <v>219</v>
      </c>
    </row>
    <row r="113" spans="1:14">
      <c r="A113" s="517" t="s">
        <v>418</v>
      </c>
      <c r="B113" s="219"/>
      <c r="C113" s="219"/>
      <c r="D113" s="219">
        <v>2013</v>
      </c>
      <c r="E113" s="219" t="s">
        <v>24</v>
      </c>
      <c r="F113" s="219" t="s">
        <v>11</v>
      </c>
      <c r="G113" s="523" t="s">
        <v>425</v>
      </c>
      <c r="H113" s="516" t="s">
        <v>1152</v>
      </c>
      <c r="I113" s="806" t="s">
        <v>138</v>
      </c>
      <c r="J113" s="806" t="s">
        <v>440</v>
      </c>
      <c r="K113" s="806"/>
      <c r="L113" s="806"/>
      <c r="M113" s="806">
        <v>288</v>
      </c>
      <c r="N113" s="495">
        <f t="shared" si="3"/>
        <v>288</v>
      </c>
    </row>
    <row r="114" spans="1:14">
      <c r="A114" s="517" t="s">
        <v>418</v>
      </c>
      <c r="B114" s="219"/>
      <c r="C114" s="219"/>
      <c r="D114" s="219">
        <v>2013</v>
      </c>
      <c r="E114" s="219" t="s">
        <v>24</v>
      </c>
      <c r="F114" s="219" t="s">
        <v>11</v>
      </c>
      <c r="G114" s="523" t="s">
        <v>425</v>
      </c>
      <c r="H114" s="516" t="s">
        <v>149</v>
      </c>
      <c r="I114" s="806" t="s">
        <v>795</v>
      </c>
      <c r="J114" s="806" t="s">
        <v>429</v>
      </c>
      <c r="K114" s="806"/>
      <c r="L114" s="806"/>
      <c r="M114" s="806">
        <v>29</v>
      </c>
      <c r="N114" s="495">
        <f t="shared" si="3"/>
        <v>29</v>
      </c>
    </row>
    <row r="115" spans="1:14">
      <c r="A115" s="518" t="s">
        <v>418</v>
      </c>
      <c r="B115" s="513"/>
      <c r="C115" s="513"/>
      <c r="D115" s="219">
        <v>2013</v>
      </c>
      <c r="E115" s="219" t="s">
        <v>24</v>
      </c>
      <c r="F115" s="219" t="s">
        <v>11</v>
      </c>
      <c r="G115" s="523" t="s">
        <v>425</v>
      </c>
      <c r="H115" s="516" t="s">
        <v>149</v>
      </c>
      <c r="I115" s="806" t="s">
        <v>795</v>
      </c>
      <c r="J115" s="806" t="s">
        <v>430</v>
      </c>
      <c r="K115" s="806"/>
      <c r="L115" s="806">
        <v>976</v>
      </c>
      <c r="M115" s="806">
        <v>437</v>
      </c>
      <c r="N115" s="495">
        <f t="shared" si="3"/>
        <v>1413</v>
      </c>
    </row>
    <row r="116" spans="1:14">
      <c r="A116" s="517" t="s">
        <v>418</v>
      </c>
      <c r="B116" s="219"/>
      <c r="C116" s="219"/>
      <c r="D116" s="219">
        <v>2013</v>
      </c>
      <c r="E116" s="219" t="s">
        <v>24</v>
      </c>
      <c r="F116" s="219" t="s">
        <v>11</v>
      </c>
      <c r="G116" s="523" t="s">
        <v>425</v>
      </c>
      <c r="H116" s="516" t="s">
        <v>149</v>
      </c>
      <c r="I116" s="806" t="s">
        <v>795</v>
      </c>
      <c r="J116" s="806" t="s">
        <v>440</v>
      </c>
      <c r="K116" s="806"/>
      <c r="L116" s="806">
        <v>285</v>
      </c>
      <c r="M116" s="806">
        <v>14</v>
      </c>
      <c r="N116" s="495">
        <f t="shared" si="3"/>
        <v>299</v>
      </c>
    </row>
    <row r="117" spans="1:14">
      <c r="A117" s="517" t="s">
        <v>418</v>
      </c>
      <c r="B117" s="219"/>
      <c r="C117" s="219"/>
      <c r="D117" s="219">
        <v>2013</v>
      </c>
      <c r="E117" s="219" t="s">
        <v>24</v>
      </c>
      <c r="F117" s="219" t="s">
        <v>11</v>
      </c>
      <c r="G117" s="523" t="s">
        <v>425</v>
      </c>
      <c r="H117" s="516" t="s">
        <v>149</v>
      </c>
      <c r="I117" s="806" t="s">
        <v>795</v>
      </c>
      <c r="J117" s="806" t="s">
        <v>518</v>
      </c>
      <c r="K117" s="806"/>
      <c r="L117" s="806">
        <v>1178</v>
      </c>
      <c r="M117" s="806">
        <v>3189</v>
      </c>
      <c r="N117" s="495">
        <f t="shared" si="3"/>
        <v>4367</v>
      </c>
    </row>
    <row r="118" spans="1:14">
      <c r="A118" s="517" t="s">
        <v>418</v>
      </c>
      <c r="B118" s="219"/>
      <c r="C118" s="219"/>
      <c r="D118" s="219">
        <v>2013</v>
      </c>
      <c r="E118" s="219" t="s">
        <v>24</v>
      </c>
      <c r="F118" s="219" t="s">
        <v>11</v>
      </c>
      <c r="G118" s="523" t="s">
        <v>425</v>
      </c>
      <c r="H118" s="516" t="s">
        <v>149</v>
      </c>
      <c r="I118" s="806" t="s">
        <v>795</v>
      </c>
      <c r="J118" s="806" t="s">
        <v>455</v>
      </c>
      <c r="K118" s="806"/>
      <c r="L118" s="806">
        <v>680</v>
      </c>
      <c r="M118" s="806">
        <v>806</v>
      </c>
      <c r="N118" s="495">
        <f t="shared" si="3"/>
        <v>1486</v>
      </c>
    </row>
    <row r="119" spans="1:14">
      <c r="A119" s="517" t="s">
        <v>418</v>
      </c>
      <c r="B119" s="219"/>
      <c r="C119" s="219"/>
      <c r="D119" s="219">
        <v>2013</v>
      </c>
      <c r="E119" s="219" t="s">
        <v>24</v>
      </c>
      <c r="F119" s="219" t="s">
        <v>11</v>
      </c>
      <c r="G119" s="523" t="s">
        <v>425</v>
      </c>
      <c r="H119" s="516" t="s">
        <v>1153</v>
      </c>
      <c r="I119" s="806" t="s">
        <v>138</v>
      </c>
      <c r="J119" s="806" t="s">
        <v>440</v>
      </c>
      <c r="K119" s="806"/>
      <c r="L119" s="806"/>
      <c r="M119" s="806">
        <v>12</v>
      </c>
      <c r="N119" s="495">
        <f t="shared" si="3"/>
        <v>12</v>
      </c>
    </row>
    <row r="120" spans="1:14">
      <c r="A120" s="518" t="s">
        <v>418</v>
      </c>
      <c r="B120" s="513"/>
      <c r="C120" s="513"/>
      <c r="D120" s="219">
        <v>2013</v>
      </c>
      <c r="E120" s="219" t="s">
        <v>24</v>
      </c>
      <c r="F120" s="219" t="s">
        <v>11</v>
      </c>
      <c r="G120" s="523" t="s">
        <v>425</v>
      </c>
      <c r="H120" s="516" t="s">
        <v>1129</v>
      </c>
      <c r="I120" s="806" t="s">
        <v>138</v>
      </c>
      <c r="J120" s="806" t="s">
        <v>441</v>
      </c>
      <c r="K120" s="806"/>
      <c r="L120" s="806">
        <v>1</v>
      </c>
      <c r="M120" s="806"/>
      <c r="N120" s="495">
        <f t="shared" si="3"/>
        <v>1</v>
      </c>
    </row>
    <row r="121" spans="1:14">
      <c r="A121" s="517" t="s">
        <v>418</v>
      </c>
      <c r="B121" s="219"/>
      <c r="C121" s="219"/>
      <c r="D121" s="219">
        <v>2013</v>
      </c>
      <c r="E121" s="219" t="s">
        <v>24</v>
      </c>
      <c r="F121" s="219" t="s">
        <v>11</v>
      </c>
      <c r="G121" s="523" t="s">
        <v>425</v>
      </c>
      <c r="H121" s="516" t="s">
        <v>1130</v>
      </c>
      <c r="I121" s="806" t="s">
        <v>570</v>
      </c>
      <c r="J121" s="806" t="s">
        <v>440</v>
      </c>
      <c r="K121" s="806"/>
      <c r="L121" s="806">
        <v>356</v>
      </c>
      <c r="M121" s="806">
        <v>684</v>
      </c>
      <c r="N121" s="495">
        <f t="shared" si="3"/>
        <v>1040</v>
      </c>
    </row>
    <row r="122" spans="1:14">
      <c r="A122" s="518" t="s">
        <v>418</v>
      </c>
      <c r="B122" s="513"/>
      <c r="C122" s="513"/>
      <c r="D122" s="219">
        <v>2013</v>
      </c>
      <c r="E122" s="219" t="s">
        <v>24</v>
      </c>
      <c r="F122" s="219" t="s">
        <v>11</v>
      </c>
      <c r="G122" s="523" t="s">
        <v>425</v>
      </c>
      <c r="H122" s="516" t="s">
        <v>1130</v>
      </c>
      <c r="I122" s="806" t="s">
        <v>570</v>
      </c>
      <c r="J122" s="806" t="s">
        <v>518</v>
      </c>
      <c r="K122" s="806"/>
      <c r="L122" s="806">
        <v>394</v>
      </c>
      <c r="M122" s="806">
        <v>375</v>
      </c>
      <c r="N122" s="495">
        <f t="shared" si="3"/>
        <v>769</v>
      </c>
    </row>
    <row r="123" spans="1:14">
      <c r="A123" s="517" t="s">
        <v>418</v>
      </c>
      <c r="B123" s="219"/>
      <c r="C123" s="219"/>
      <c r="D123" s="219">
        <v>2013</v>
      </c>
      <c r="E123" s="219" t="s">
        <v>24</v>
      </c>
      <c r="F123" s="219" t="s">
        <v>11</v>
      </c>
      <c r="G123" s="523" t="s">
        <v>425</v>
      </c>
      <c r="H123" s="516" t="s">
        <v>1130</v>
      </c>
      <c r="I123" s="806" t="s">
        <v>570</v>
      </c>
      <c r="J123" s="806" t="s">
        <v>455</v>
      </c>
      <c r="K123" s="806"/>
      <c r="L123" s="806">
        <v>73</v>
      </c>
      <c r="M123" s="806">
        <v>8</v>
      </c>
      <c r="N123" s="495">
        <f t="shared" ref="N123:N175" si="4">L123+M123</f>
        <v>81</v>
      </c>
    </row>
    <row r="124" spans="1:14">
      <c r="A124" s="517" t="s">
        <v>418</v>
      </c>
      <c r="B124" s="219"/>
      <c r="C124" s="219"/>
      <c r="D124" s="219">
        <v>2013</v>
      </c>
      <c r="E124" s="219" t="s">
        <v>24</v>
      </c>
      <c r="F124" s="219" t="s">
        <v>11</v>
      </c>
      <c r="G124" s="523" t="s">
        <v>425</v>
      </c>
      <c r="H124" s="516" t="s">
        <v>1180</v>
      </c>
      <c r="I124" s="806" t="s">
        <v>138</v>
      </c>
      <c r="J124" s="806" t="s">
        <v>518</v>
      </c>
      <c r="K124" s="806"/>
      <c r="L124" s="806"/>
      <c r="M124" s="806">
        <v>1</v>
      </c>
      <c r="N124" s="495">
        <f t="shared" si="4"/>
        <v>1</v>
      </c>
    </row>
    <row r="125" spans="1:14">
      <c r="A125" s="517" t="s">
        <v>418</v>
      </c>
      <c r="B125" s="219"/>
      <c r="C125" s="219"/>
      <c r="D125" s="219">
        <v>2013</v>
      </c>
      <c r="E125" s="219" t="s">
        <v>24</v>
      </c>
      <c r="F125" s="219" t="s">
        <v>11</v>
      </c>
      <c r="G125" s="523" t="s">
        <v>425</v>
      </c>
      <c r="H125" s="516" t="s">
        <v>1131</v>
      </c>
      <c r="I125" s="806" t="s">
        <v>138</v>
      </c>
      <c r="J125" s="806" t="s">
        <v>429</v>
      </c>
      <c r="K125" s="806"/>
      <c r="L125" s="806"/>
      <c r="M125" s="806">
        <v>2</v>
      </c>
      <c r="N125" s="495">
        <f t="shared" si="4"/>
        <v>2</v>
      </c>
    </row>
    <row r="126" spans="1:14">
      <c r="A126" s="518" t="s">
        <v>418</v>
      </c>
      <c r="B126" s="513"/>
      <c r="C126" s="513"/>
      <c r="D126" s="219">
        <v>2013</v>
      </c>
      <c r="E126" s="219" t="s">
        <v>24</v>
      </c>
      <c r="F126" s="219" t="s">
        <v>11</v>
      </c>
      <c r="G126" s="523" t="s">
        <v>425</v>
      </c>
      <c r="H126" s="516" t="s">
        <v>1131</v>
      </c>
      <c r="I126" s="806" t="s">
        <v>138</v>
      </c>
      <c r="J126" s="806" t="s">
        <v>440</v>
      </c>
      <c r="K126" s="806"/>
      <c r="L126" s="806"/>
      <c r="M126" s="806">
        <v>697</v>
      </c>
      <c r="N126" s="495">
        <f t="shared" si="4"/>
        <v>697</v>
      </c>
    </row>
    <row r="127" spans="1:14">
      <c r="A127" s="517" t="s">
        <v>418</v>
      </c>
      <c r="B127" s="219"/>
      <c r="C127" s="219"/>
      <c r="D127" s="219">
        <v>2013</v>
      </c>
      <c r="E127" s="219" t="s">
        <v>24</v>
      </c>
      <c r="F127" s="219" t="s">
        <v>11</v>
      </c>
      <c r="G127" s="523" t="s">
        <v>425</v>
      </c>
      <c r="H127" s="516" t="s">
        <v>1131</v>
      </c>
      <c r="I127" s="806" t="s">
        <v>138</v>
      </c>
      <c r="J127" s="806" t="s">
        <v>518</v>
      </c>
      <c r="K127" s="806"/>
      <c r="L127" s="806"/>
      <c r="M127" s="806">
        <v>2195</v>
      </c>
      <c r="N127" s="495">
        <f t="shared" si="4"/>
        <v>2195</v>
      </c>
    </row>
    <row r="128" spans="1:14">
      <c r="A128" s="517" t="s">
        <v>418</v>
      </c>
      <c r="B128" s="219"/>
      <c r="C128" s="219"/>
      <c r="D128" s="219">
        <v>2013</v>
      </c>
      <c r="E128" s="219" t="s">
        <v>24</v>
      </c>
      <c r="F128" s="219" t="s">
        <v>11</v>
      </c>
      <c r="G128" s="523" t="s">
        <v>425</v>
      </c>
      <c r="H128" s="516" t="s">
        <v>1131</v>
      </c>
      <c r="I128" s="806" t="s">
        <v>138</v>
      </c>
      <c r="J128" s="806" t="s">
        <v>455</v>
      </c>
      <c r="K128" s="806"/>
      <c r="L128" s="806"/>
      <c r="M128" s="806">
        <v>38</v>
      </c>
      <c r="N128" s="495">
        <f t="shared" si="4"/>
        <v>38</v>
      </c>
    </row>
    <row r="129" spans="1:14">
      <c r="A129" s="518" t="s">
        <v>418</v>
      </c>
      <c r="B129" s="513"/>
      <c r="C129" s="513"/>
      <c r="D129" s="219">
        <v>2013</v>
      </c>
      <c r="E129" s="219" t="s">
        <v>24</v>
      </c>
      <c r="F129" s="219" t="s">
        <v>11</v>
      </c>
      <c r="G129" s="523" t="s">
        <v>425</v>
      </c>
      <c r="H129" s="516" t="s">
        <v>1132</v>
      </c>
      <c r="I129" s="806" t="s">
        <v>138</v>
      </c>
      <c r="J129" s="806" t="s">
        <v>518</v>
      </c>
      <c r="K129" s="806"/>
      <c r="L129" s="806">
        <v>9</v>
      </c>
      <c r="M129" s="806"/>
      <c r="N129" s="495">
        <f t="shared" si="4"/>
        <v>9</v>
      </c>
    </row>
    <row r="130" spans="1:14">
      <c r="A130" s="517" t="s">
        <v>418</v>
      </c>
      <c r="B130" s="219"/>
      <c r="C130" s="219"/>
      <c r="D130" s="219">
        <v>2013</v>
      </c>
      <c r="E130" s="219" t="s">
        <v>24</v>
      </c>
      <c r="F130" s="219" t="s">
        <v>11</v>
      </c>
      <c r="G130" s="523" t="s">
        <v>425</v>
      </c>
      <c r="H130" s="516" t="s">
        <v>1133</v>
      </c>
      <c r="I130" s="806" t="s">
        <v>138</v>
      </c>
      <c r="J130" s="806" t="s">
        <v>441</v>
      </c>
      <c r="K130" s="806"/>
      <c r="L130" s="806">
        <v>107</v>
      </c>
      <c r="M130" s="806"/>
      <c r="N130" s="495">
        <f t="shared" si="4"/>
        <v>107</v>
      </c>
    </row>
    <row r="131" spans="1:14">
      <c r="A131" s="518" t="s">
        <v>418</v>
      </c>
      <c r="B131" s="513"/>
      <c r="C131" s="513"/>
      <c r="D131" s="219">
        <v>2013</v>
      </c>
      <c r="E131" s="219" t="s">
        <v>24</v>
      </c>
      <c r="F131" s="219" t="s">
        <v>11</v>
      </c>
      <c r="G131" s="523" t="s">
        <v>425</v>
      </c>
      <c r="H131" s="516" t="s">
        <v>1432</v>
      </c>
      <c r="I131" s="806" t="s">
        <v>138</v>
      </c>
      <c r="J131" s="806" t="s">
        <v>430</v>
      </c>
      <c r="K131" s="806"/>
      <c r="L131" s="806">
        <v>1</v>
      </c>
      <c r="M131" s="806"/>
      <c r="N131" s="495">
        <f t="shared" si="4"/>
        <v>1</v>
      </c>
    </row>
    <row r="132" spans="1:14">
      <c r="A132" s="517" t="s">
        <v>418</v>
      </c>
      <c r="B132" s="219"/>
      <c r="C132" s="219"/>
      <c r="D132" s="219">
        <v>2013</v>
      </c>
      <c r="E132" s="219" t="s">
        <v>24</v>
      </c>
      <c r="F132" s="219" t="s">
        <v>11</v>
      </c>
      <c r="G132" s="523" t="s">
        <v>425</v>
      </c>
      <c r="H132" s="516" t="s">
        <v>1432</v>
      </c>
      <c r="I132" s="806" t="s">
        <v>138</v>
      </c>
      <c r="J132" s="806" t="s">
        <v>518</v>
      </c>
      <c r="K132" s="806"/>
      <c r="L132" s="806"/>
      <c r="M132" s="806">
        <v>1</v>
      </c>
      <c r="N132" s="495">
        <f t="shared" si="4"/>
        <v>1</v>
      </c>
    </row>
    <row r="133" spans="1:14">
      <c r="A133" s="517" t="s">
        <v>418</v>
      </c>
      <c r="B133" s="219"/>
      <c r="C133" s="219"/>
      <c r="D133" s="219">
        <v>2013</v>
      </c>
      <c r="E133" s="219" t="s">
        <v>24</v>
      </c>
      <c r="F133" s="219" t="s">
        <v>11</v>
      </c>
      <c r="G133" s="522" t="s">
        <v>425</v>
      </c>
      <c r="H133" s="515" t="s">
        <v>1154</v>
      </c>
      <c r="I133" s="499" t="s">
        <v>138</v>
      </c>
      <c r="J133" s="499" t="s">
        <v>518</v>
      </c>
      <c r="K133" s="499"/>
      <c r="L133" s="499"/>
      <c r="M133" s="499">
        <v>2</v>
      </c>
      <c r="N133" s="495">
        <f t="shared" si="4"/>
        <v>2</v>
      </c>
    </row>
    <row r="134" spans="1:14">
      <c r="A134" s="518" t="s">
        <v>418</v>
      </c>
      <c r="B134" s="513"/>
      <c r="C134" s="513"/>
      <c r="D134" s="219">
        <v>2013</v>
      </c>
      <c r="E134" s="219" t="s">
        <v>24</v>
      </c>
      <c r="F134" s="219" t="s">
        <v>11</v>
      </c>
      <c r="G134" s="522" t="s">
        <v>425</v>
      </c>
      <c r="H134" s="515" t="s">
        <v>1366</v>
      </c>
      <c r="I134" s="499" t="s">
        <v>138</v>
      </c>
      <c r="J134" s="499" t="s">
        <v>440</v>
      </c>
      <c r="K134" s="499"/>
      <c r="L134" s="499"/>
      <c r="M134" s="499">
        <v>6</v>
      </c>
      <c r="N134" s="495">
        <f t="shared" si="4"/>
        <v>6</v>
      </c>
    </row>
    <row r="135" spans="1:14">
      <c r="A135" s="517" t="s">
        <v>418</v>
      </c>
      <c r="B135" s="219"/>
      <c r="C135" s="219"/>
      <c r="D135" s="219">
        <v>2013</v>
      </c>
      <c r="E135" s="219" t="s">
        <v>24</v>
      </c>
      <c r="F135" s="219" t="s">
        <v>11</v>
      </c>
      <c r="G135" s="522" t="s">
        <v>425</v>
      </c>
      <c r="H135" s="516" t="s">
        <v>706</v>
      </c>
      <c r="I135" s="806" t="s">
        <v>570</v>
      </c>
      <c r="J135" s="806" t="s">
        <v>429</v>
      </c>
      <c r="K135" s="806"/>
      <c r="L135" s="806"/>
      <c r="M135" s="806">
        <v>133</v>
      </c>
      <c r="N135" s="495">
        <f t="shared" si="4"/>
        <v>133</v>
      </c>
    </row>
    <row r="136" spans="1:14">
      <c r="A136" s="517" t="s">
        <v>418</v>
      </c>
      <c r="B136" s="219"/>
      <c r="C136" s="219"/>
      <c r="D136" s="219">
        <v>2013</v>
      </c>
      <c r="E136" s="219" t="s">
        <v>24</v>
      </c>
      <c r="F136" s="219" t="s">
        <v>11</v>
      </c>
      <c r="G136" s="522" t="s">
        <v>425</v>
      </c>
      <c r="H136" s="516" t="s">
        <v>706</v>
      </c>
      <c r="I136" s="806" t="s">
        <v>570</v>
      </c>
      <c r="J136" s="806" t="s">
        <v>430</v>
      </c>
      <c r="K136" s="806"/>
      <c r="L136" s="806">
        <v>191</v>
      </c>
      <c r="M136" s="806">
        <v>664</v>
      </c>
      <c r="N136" s="495">
        <f t="shared" si="4"/>
        <v>855</v>
      </c>
    </row>
    <row r="137" spans="1:14">
      <c r="A137" s="518" t="s">
        <v>418</v>
      </c>
      <c r="B137" s="513"/>
      <c r="C137" s="513"/>
      <c r="D137" s="219">
        <v>2013</v>
      </c>
      <c r="E137" s="219" t="s">
        <v>24</v>
      </c>
      <c r="F137" s="219" t="s">
        <v>11</v>
      </c>
      <c r="G137" s="522" t="s">
        <v>425</v>
      </c>
      <c r="H137" s="516" t="s">
        <v>706</v>
      </c>
      <c r="I137" s="806" t="s">
        <v>570</v>
      </c>
      <c r="J137" s="806" t="s">
        <v>440</v>
      </c>
      <c r="K137" s="806"/>
      <c r="L137" s="806"/>
      <c r="M137" s="806">
        <v>113</v>
      </c>
      <c r="N137" s="495">
        <f t="shared" si="4"/>
        <v>113</v>
      </c>
    </row>
    <row r="138" spans="1:14">
      <c r="A138" s="517" t="s">
        <v>418</v>
      </c>
      <c r="B138" s="219"/>
      <c r="C138" s="219"/>
      <c r="D138" s="219">
        <v>2013</v>
      </c>
      <c r="E138" s="219" t="s">
        <v>24</v>
      </c>
      <c r="F138" s="219" t="s">
        <v>11</v>
      </c>
      <c r="G138" s="523" t="s">
        <v>425</v>
      </c>
      <c r="H138" s="516" t="s">
        <v>706</v>
      </c>
      <c r="I138" s="806" t="s">
        <v>570</v>
      </c>
      <c r="J138" s="806" t="s">
        <v>518</v>
      </c>
      <c r="K138" s="806"/>
      <c r="L138" s="806">
        <v>59</v>
      </c>
      <c r="M138" s="806">
        <v>2169</v>
      </c>
      <c r="N138" s="495">
        <f t="shared" si="4"/>
        <v>2228</v>
      </c>
    </row>
    <row r="139" spans="1:14">
      <c r="A139" s="517" t="s">
        <v>418</v>
      </c>
      <c r="B139" s="219"/>
      <c r="C139" s="219"/>
      <c r="D139" s="219">
        <v>2013</v>
      </c>
      <c r="E139" s="219" t="s">
        <v>24</v>
      </c>
      <c r="F139" s="219" t="s">
        <v>11</v>
      </c>
      <c r="G139" s="523" t="s">
        <v>425</v>
      </c>
      <c r="H139" s="516" t="s">
        <v>706</v>
      </c>
      <c r="I139" s="806" t="s">
        <v>570</v>
      </c>
      <c r="J139" s="806" t="s">
        <v>455</v>
      </c>
      <c r="K139" s="806"/>
      <c r="L139" s="806">
        <v>59</v>
      </c>
      <c r="M139" s="806">
        <v>378</v>
      </c>
      <c r="N139" s="495">
        <f t="shared" si="4"/>
        <v>437</v>
      </c>
    </row>
    <row r="140" spans="1:14">
      <c r="A140" s="517" t="s">
        <v>418</v>
      </c>
      <c r="B140" s="219"/>
      <c r="C140" s="219"/>
      <c r="D140" s="219">
        <v>2013</v>
      </c>
      <c r="E140" s="219" t="s">
        <v>24</v>
      </c>
      <c r="F140" s="219" t="s">
        <v>11</v>
      </c>
      <c r="G140" s="523" t="s">
        <v>425</v>
      </c>
      <c r="H140" s="516" t="s">
        <v>707</v>
      </c>
      <c r="I140" s="806" t="s">
        <v>138</v>
      </c>
      <c r="J140" s="806" t="s">
        <v>430</v>
      </c>
      <c r="K140" s="806"/>
      <c r="L140" s="806">
        <v>7</v>
      </c>
      <c r="M140" s="806"/>
      <c r="N140" s="495">
        <f t="shared" si="4"/>
        <v>7</v>
      </c>
    </row>
    <row r="141" spans="1:14">
      <c r="A141" s="517" t="s">
        <v>418</v>
      </c>
      <c r="B141" s="219"/>
      <c r="C141" s="219"/>
      <c r="D141" s="219">
        <v>2013</v>
      </c>
      <c r="E141" s="219" t="s">
        <v>24</v>
      </c>
      <c r="F141" s="219" t="s">
        <v>11</v>
      </c>
      <c r="G141" s="523" t="s">
        <v>425</v>
      </c>
      <c r="H141" s="516" t="s">
        <v>707</v>
      </c>
      <c r="I141" s="806" t="s">
        <v>138</v>
      </c>
      <c r="J141" s="806" t="s">
        <v>440</v>
      </c>
      <c r="K141" s="806"/>
      <c r="L141" s="806">
        <v>26</v>
      </c>
      <c r="M141" s="806"/>
      <c r="N141" s="495">
        <f t="shared" si="4"/>
        <v>26</v>
      </c>
    </row>
    <row r="142" spans="1:14">
      <c r="A142" s="518" t="s">
        <v>418</v>
      </c>
      <c r="B142" s="513"/>
      <c r="C142" s="513"/>
      <c r="D142" s="219">
        <v>2013</v>
      </c>
      <c r="E142" s="219" t="s">
        <v>24</v>
      </c>
      <c r="F142" s="219" t="s">
        <v>11</v>
      </c>
      <c r="G142" s="523" t="s">
        <v>425</v>
      </c>
      <c r="H142" s="516" t="s">
        <v>707</v>
      </c>
      <c r="I142" s="806" t="s">
        <v>138</v>
      </c>
      <c r="J142" s="806" t="s">
        <v>518</v>
      </c>
      <c r="K142" s="806"/>
      <c r="L142" s="806">
        <v>23</v>
      </c>
      <c r="M142" s="806">
        <v>4</v>
      </c>
      <c r="N142" s="495">
        <f t="shared" si="4"/>
        <v>27</v>
      </c>
    </row>
    <row r="143" spans="1:14">
      <c r="A143" s="517" t="s">
        <v>418</v>
      </c>
      <c r="B143" s="219"/>
      <c r="C143" s="219"/>
      <c r="D143" s="219">
        <v>2013</v>
      </c>
      <c r="E143" s="219" t="s">
        <v>24</v>
      </c>
      <c r="F143" s="219" t="s">
        <v>11</v>
      </c>
      <c r="G143" s="523" t="s">
        <v>425</v>
      </c>
      <c r="H143" s="516" t="s">
        <v>1134</v>
      </c>
      <c r="I143" s="806" t="s">
        <v>138</v>
      </c>
      <c r="J143" s="806" t="s">
        <v>440</v>
      </c>
      <c r="K143" s="806"/>
      <c r="L143" s="806"/>
      <c r="M143" s="806">
        <v>42</v>
      </c>
      <c r="N143" s="495">
        <f t="shared" si="4"/>
        <v>42</v>
      </c>
    </row>
    <row r="144" spans="1:14">
      <c r="A144" s="518" t="s">
        <v>418</v>
      </c>
      <c r="B144" s="513"/>
      <c r="C144" s="513"/>
      <c r="D144" s="219">
        <v>2013</v>
      </c>
      <c r="E144" s="219" t="s">
        <v>24</v>
      </c>
      <c r="F144" s="219" t="s">
        <v>11</v>
      </c>
      <c r="G144" s="523" t="s">
        <v>425</v>
      </c>
      <c r="H144" s="516" t="s">
        <v>1134</v>
      </c>
      <c r="I144" s="806" t="s">
        <v>138</v>
      </c>
      <c r="J144" s="806" t="s">
        <v>518</v>
      </c>
      <c r="K144" s="806"/>
      <c r="L144" s="806"/>
      <c r="M144" s="806">
        <v>12</v>
      </c>
      <c r="N144" s="495">
        <f t="shared" si="4"/>
        <v>12</v>
      </c>
    </row>
    <row r="145" spans="1:14">
      <c r="A145" s="517" t="s">
        <v>418</v>
      </c>
      <c r="B145" s="219"/>
      <c r="C145" s="219"/>
      <c r="D145" s="219">
        <v>2013</v>
      </c>
      <c r="E145" s="219" t="s">
        <v>24</v>
      </c>
      <c r="F145" s="219" t="s">
        <v>11</v>
      </c>
      <c r="G145" s="523" t="s">
        <v>425</v>
      </c>
      <c r="H145" s="516" t="s">
        <v>1434</v>
      </c>
      <c r="I145" s="806" t="s">
        <v>138</v>
      </c>
      <c r="J145" s="806" t="s">
        <v>440</v>
      </c>
      <c r="K145" s="806"/>
      <c r="L145" s="806"/>
      <c r="M145" s="806">
        <v>8</v>
      </c>
      <c r="N145" s="495">
        <f t="shared" si="4"/>
        <v>8</v>
      </c>
    </row>
    <row r="146" spans="1:14">
      <c r="A146" s="518" t="s">
        <v>418</v>
      </c>
      <c r="B146" s="513"/>
      <c r="C146" s="513"/>
      <c r="D146" s="219">
        <v>2013</v>
      </c>
      <c r="E146" s="219" t="s">
        <v>24</v>
      </c>
      <c r="F146" s="219" t="s">
        <v>11</v>
      </c>
      <c r="G146" s="523" t="s">
        <v>425</v>
      </c>
      <c r="H146" s="516" t="s">
        <v>1155</v>
      </c>
      <c r="I146" s="806" t="s">
        <v>138</v>
      </c>
      <c r="J146" s="806" t="s">
        <v>440</v>
      </c>
      <c r="K146" s="806"/>
      <c r="L146" s="806"/>
      <c r="M146" s="806">
        <v>24</v>
      </c>
      <c r="N146" s="495">
        <f t="shared" si="4"/>
        <v>24</v>
      </c>
    </row>
    <row r="147" spans="1:14">
      <c r="A147" s="517" t="s">
        <v>418</v>
      </c>
      <c r="B147" s="219"/>
      <c r="C147" s="219"/>
      <c r="D147" s="219">
        <v>2013</v>
      </c>
      <c r="E147" s="219" t="s">
        <v>24</v>
      </c>
      <c r="F147" s="219" t="s">
        <v>11</v>
      </c>
      <c r="G147" s="523" t="s">
        <v>425</v>
      </c>
      <c r="H147" s="516" t="s">
        <v>1155</v>
      </c>
      <c r="I147" s="806" t="s">
        <v>138</v>
      </c>
      <c r="J147" s="806" t="s">
        <v>518</v>
      </c>
      <c r="K147" s="806"/>
      <c r="L147" s="806"/>
      <c r="M147" s="806">
        <v>19</v>
      </c>
      <c r="N147" s="495">
        <f t="shared" si="4"/>
        <v>19</v>
      </c>
    </row>
    <row r="148" spans="1:14">
      <c r="A148" s="517" t="s">
        <v>418</v>
      </c>
      <c r="B148" s="219"/>
      <c r="C148" s="219"/>
      <c r="D148" s="219">
        <v>2013</v>
      </c>
      <c r="E148" s="219" t="s">
        <v>24</v>
      </c>
      <c r="F148" s="219" t="s">
        <v>11</v>
      </c>
      <c r="G148" s="523" t="s">
        <v>425</v>
      </c>
      <c r="H148" s="516" t="s">
        <v>700</v>
      </c>
      <c r="I148" s="806" t="s">
        <v>795</v>
      </c>
      <c r="J148" s="806" t="s">
        <v>429</v>
      </c>
      <c r="K148" s="806"/>
      <c r="L148" s="806"/>
      <c r="M148" s="806">
        <v>1</v>
      </c>
      <c r="N148" s="495">
        <f t="shared" si="4"/>
        <v>1</v>
      </c>
    </row>
    <row r="149" spans="1:14">
      <c r="A149" s="518" t="s">
        <v>418</v>
      </c>
      <c r="B149" s="513"/>
      <c r="C149" s="513"/>
      <c r="D149" s="219">
        <v>2013</v>
      </c>
      <c r="E149" s="219" t="s">
        <v>24</v>
      </c>
      <c r="F149" s="219" t="s">
        <v>11</v>
      </c>
      <c r="G149" s="523" t="s">
        <v>425</v>
      </c>
      <c r="H149" s="516" t="s">
        <v>700</v>
      </c>
      <c r="I149" s="806" t="s">
        <v>795</v>
      </c>
      <c r="J149" s="806" t="s">
        <v>430</v>
      </c>
      <c r="K149" s="806"/>
      <c r="L149" s="806">
        <v>11</v>
      </c>
      <c r="M149" s="806"/>
      <c r="N149" s="495">
        <f t="shared" si="4"/>
        <v>11</v>
      </c>
    </row>
    <row r="150" spans="1:14">
      <c r="A150" s="517" t="s">
        <v>418</v>
      </c>
      <c r="B150" s="219"/>
      <c r="C150" s="219"/>
      <c r="D150" s="219">
        <v>2013</v>
      </c>
      <c r="E150" s="219" t="s">
        <v>24</v>
      </c>
      <c r="F150" s="219" t="s">
        <v>11</v>
      </c>
      <c r="G150" s="523" t="s">
        <v>425</v>
      </c>
      <c r="H150" s="516" t="s">
        <v>700</v>
      </c>
      <c r="I150" s="806" t="s">
        <v>795</v>
      </c>
      <c r="J150" s="806" t="s">
        <v>440</v>
      </c>
      <c r="K150" s="806"/>
      <c r="L150" s="806">
        <v>344</v>
      </c>
      <c r="M150" s="806">
        <v>15</v>
      </c>
      <c r="N150" s="495">
        <f t="shared" si="4"/>
        <v>359</v>
      </c>
    </row>
    <row r="151" spans="1:14">
      <c r="A151" s="517" t="s">
        <v>418</v>
      </c>
      <c r="B151" s="219"/>
      <c r="C151" s="219"/>
      <c r="D151" s="219">
        <v>2013</v>
      </c>
      <c r="E151" s="219" t="s">
        <v>24</v>
      </c>
      <c r="F151" s="219" t="s">
        <v>11</v>
      </c>
      <c r="G151" s="523" t="s">
        <v>425</v>
      </c>
      <c r="H151" s="516" t="s">
        <v>700</v>
      </c>
      <c r="I151" s="806" t="s">
        <v>795</v>
      </c>
      <c r="J151" s="806" t="s">
        <v>518</v>
      </c>
      <c r="K151" s="806"/>
      <c r="L151" s="806">
        <v>984</v>
      </c>
      <c r="M151" s="806">
        <v>714</v>
      </c>
      <c r="N151" s="495">
        <f t="shared" si="4"/>
        <v>1698</v>
      </c>
    </row>
    <row r="152" spans="1:14">
      <c r="A152" s="517" t="s">
        <v>418</v>
      </c>
      <c r="B152" s="219"/>
      <c r="C152" s="219"/>
      <c r="D152" s="219">
        <v>2013</v>
      </c>
      <c r="E152" s="219" t="s">
        <v>24</v>
      </c>
      <c r="F152" s="219" t="s">
        <v>11</v>
      </c>
      <c r="G152" s="523" t="s">
        <v>425</v>
      </c>
      <c r="H152" s="516" t="s">
        <v>700</v>
      </c>
      <c r="I152" s="806" t="s">
        <v>795</v>
      </c>
      <c r="J152" s="806" t="s">
        <v>455</v>
      </c>
      <c r="K152" s="806"/>
      <c r="L152" s="806">
        <v>511</v>
      </c>
      <c r="M152" s="806">
        <v>46</v>
      </c>
      <c r="N152" s="495">
        <f t="shared" si="4"/>
        <v>557</v>
      </c>
    </row>
    <row r="153" spans="1:14">
      <c r="A153" s="518" t="s">
        <v>418</v>
      </c>
      <c r="B153" s="513"/>
      <c r="C153" s="513"/>
      <c r="D153" s="219">
        <v>2013</v>
      </c>
      <c r="E153" s="219" t="s">
        <v>24</v>
      </c>
      <c r="F153" s="219" t="s">
        <v>11</v>
      </c>
      <c r="G153" s="523" t="s">
        <v>425</v>
      </c>
      <c r="H153" s="516" t="s">
        <v>701</v>
      </c>
      <c r="I153" s="806" t="s">
        <v>570</v>
      </c>
      <c r="J153" s="806" t="s">
        <v>430</v>
      </c>
      <c r="K153" s="806"/>
      <c r="L153" s="806">
        <v>7</v>
      </c>
      <c r="M153" s="806">
        <v>8</v>
      </c>
      <c r="N153" s="495">
        <f t="shared" si="4"/>
        <v>15</v>
      </c>
    </row>
    <row r="154" spans="1:14">
      <c r="A154" s="517" t="s">
        <v>418</v>
      </c>
      <c r="B154" s="219"/>
      <c r="C154" s="219"/>
      <c r="D154" s="219">
        <v>2013</v>
      </c>
      <c r="E154" s="219" t="s">
        <v>24</v>
      </c>
      <c r="F154" s="219" t="s">
        <v>11</v>
      </c>
      <c r="G154" s="523" t="s">
        <v>425</v>
      </c>
      <c r="H154" s="516" t="s">
        <v>701</v>
      </c>
      <c r="I154" s="806" t="s">
        <v>570</v>
      </c>
      <c r="J154" s="806" t="s">
        <v>518</v>
      </c>
      <c r="K154" s="806"/>
      <c r="L154" s="806">
        <v>108</v>
      </c>
      <c r="M154" s="806">
        <v>2306</v>
      </c>
      <c r="N154" s="495">
        <f t="shared" si="4"/>
        <v>2414</v>
      </c>
    </row>
    <row r="155" spans="1:14">
      <c r="A155" s="517" t="s">
        <v>418</v>
      </c>
      <c r="B155" s="219"/>
      <c r="C155" s="219"/>
      <c r="D155" s="219">
        <v>2013</v>
      </c>
      <c r="E155" s="219" t="s">
        <v>24</v>
      </c>
      <c r="F155" s="219" t="s">
        <v>11</v>
      </c>
      <c r="G155" s="522" t="s">
        <v>425</v>
      </c>
      <c r="H155" s="515" t="s">
        <v>701</v>
      </c>
      <c r="I155" s="499" t="s">
        <v>570</v>
      </c>
      <c r="J155" s="499" t="s">
        <v>455</v>
      </c>
      <c r="K155" s="499"/>
      <c r="L155" s="499"/>
      <c r="M155" s="499">
        <v>6</v>
      </c>
      <c r="N155" s="495">
        <f t="shared" si="4"/>
        <v>6</v>
      </c>
    </row>
    <row r="156" spans="1:14">
      <c r="A156" s="517" t="s">
        <v>418</v>
      </c>
      <c r="B156" s="219"/>
      <c r="C156" s="219"/>
      <c r="D156" s="219">
        <v>2013</v>
      </c>
      <c r="E156" s="219" t="s">
        <v>24</v>
      </c>
      <c r="F156" s="219" t="s">
        <v>11</v>
      </c>
      <c r="G156" s="522" t="s">
        <v>425</v>
      </c>
      <c r="H156" s="516" t="s">
        <v>158</v>
      </c>
      <c r="I156" s="806" t="s">
        <v>795</v>
      </c>
      <c r="J156" s="806" t="s">
        <v>430</v>
      </c>
      <c r="K156" s="806"/>
      <c r="L156" s="806">
        <v>88</v>
      </c>
      <c r="M156" s="806">
        <v>10</v>
      </c>
      <c r="N156" s="495">
        <f t="shared" si="4"/>
        <v>98</v>
      </c>
    </row>
    <row r="157" spans="1:14">
      <c r="A157" s="517" t="s">
        <v>418</v>
      </c>
      <c r="B157" s="219"/>
      <c r="C157" s="219"/>
      <c r="D157" s="219">
        <v>2013</v>
      </c>
      <c r="E157" s="219" t="s">
        <v>24</v>
      </c>
      <c r="F157" s="219" t="s">
        <v>11</v>
      </c>
      <c r="G157" s="523" t="s">
        <v>425</v>
      </c>
      <c r="H157" s="516" t="s">
        <v>158</v>
      </c>
      <c r="I157" s="806" t="s">
        <v>795</v>
      </c>
      <c r="J157" s="806" t="s">
        <v>440</v>
      </c>
      <c r="K157" s="806"/>
      <c r="L157" s="806">
        <v>5</v>
      </c>
      <c r="M157" s="806">
        <v>36</v>
      </c>
      <c r="N157" s="495">
        <f t="shared" si="4"/>
        <v>41</v>
      </c>
    </row>
    <row r="158" spans="1:14">
      <c r="A158" s="517" t="s">
        <v>418</v>
      </c>
      <c r="B158" s="219"/>
      <c r="C158" s="219"/>
      <c r="D158" s="219">
        <v>2013</v>
      </c>
      <c r="E158" s="219" t="s">
        <v>24</v>
      </c>
      <c r="F158" s="219" t="s">
        <v>11</v>
      </c>
      <c r="G158" s="522" t="s">
        <v>425</v>
      </c>
      <c r="H158" s="515" t="s">
        <v>158</v>
      </c>
      <c r="I158" s="499" t="s">
        <v>795</v>
      </c>
      <c r="J158" s="499" t="s">
        <v>518</v>
      </c>
      <c r="K158" s="499"/>
      <c r="L158" s="499">
        <v>437</v>
      </c>
      <c r="M158" s="499">
        <v>743</v>
      </c>
      <c r="N158" s="495">
        <f t="shared" si="4"/>
        <v>1180</v>
      </c>
    </row>
    <row r="159" spans="1:14">
      <c r="A159" s="517" t="s">
        <v>418</v>
      </c>
      <c r="B159" s="219"/>
      <c r="C159" s="219"/>
      <c r="D159" s="219">
        <v>2013</v>
      </c>
      <c r="E159" s="219" t="s">
        <v>24</v>
      </c>
      <c r="F159" s="219" t="s">
        <v>11</v>
      </c>
      <c r="G159" s="523" t="s">
        <v>425</v>
      </c>
      <c r="H159" s="516" t="s">
        <v>158</v>
      </c>
      <c r="I159" s="806" t="s">
        <v>795</v>
      </c>
      <c r="J159" s="806" t="s">
        <v>455</v>
      </c>
      <c r="K159" s="806"/>
      <c r="L159" s="806">
        <v>46</v>
      </c>
      <c r="M159" s="806">
        <v>6</v>
      </c>
      <c r="N159" s="495">
        <f t="shared" si="4"/>
        <v>52</v>
      </c>
    </row>
    <row r="160" spans="1:14">
      <c r="A160" s="518" t="s">
        <v>418</v>
      </c>
      <c r="B160" s="513"/>
      <c r="C160" s="513"/>
      <c r="D160" s="219">
        <v>2013</v>
      </c>
      <c r="E160" s="219" t="s">
        <v>24</v>
      </c>
      <c r="F160" s="219" t="s">
        <v>11</v>
      </c>
      <c r="G160" s="523" t="s">
        <v>425</v>
      </c>
      <c r="H160" s="516" t="s">
        <v>1156</v>
      </c>
      <c r="I160" s="806" t="s">
        <v>795</v>
      </c>
      <c r="J160" s="806" t="s">
        <v>430</v>
      </c>
      <c r="K160" s="806"/>
      <c r="L160" s="806"/>
      <c r="M160" s="806">
        <v>1</v>
      </c>
      <c r="N160" s="495">
        <f t="shared" si="4"/>
        <v>1</v>
      </c>
    </row>
    <row r="161" spans="1:14">
      <c r="A161" s="517" t="s">
        <v>418</v>
      </c>
      <c r="B161" s="219"/>
      <c r="C161" s="219"/>
      <c r="D161" s="219">
        <v>2013</v>
      </c>
      <c r="E161" s="219" t="s">
        <v>24</v>
      </c>
      <c r="F161" s="219" t="s">
        <v>11</v>
      </c>
      <c r="G161" s="523" t="s">
        <v>425</v>
      </c>
      <c r="H161" s="516" t="s">
        <v>1156</v>
      </c>
      <c r="I161" s="806" t="s">
        <v>795</v>
      </c>
      <c r="J161" s="806" t="s">
        <v>440</v>
      </c>
      <c r="K161" s="806"/>
      <c r="L161" s="806"/>
      <c r="M161" s="806">
        <v>739</v>
      </c>
      <c r="N161" s="495">
        <f t="shared" si="4"/>
        <v>739</v>
      </c>
    </row>
    <row r="162" spans="1:14">
      <c r="A162" s="517" t="s">
        <v>418</v>
      </c>
      <c r="B162" s="219"/>
      <c r="C162" s="219"/>
      <c r="D162" s="219">
        <v>2013</v>
      </c>
      <c r="E162" s="219" t="s">
        <v>24</v>
      </c>
      <c r="F162" s="219" t="s">
        <v>11</v>
      </c>
      <c r="G162" s="523" t="s">
        <v>425</v>
      </c>
      <c r="H162" s="516" t="s">
        <v>1156</v>
      </c>
      <c r="I162" s="806" t="s">
        <v>795</v>
      </c>
      <c r="J162" s="806" t="s">
        <v>518</v>
      </c>
      <c r="K162" s="806"/>
      <c r="L162" s="806"/>
      <c r="M162" s="806">
        <v>82</v>
      </c>
      <c r="N162" s="495">
        <f t="shared" si="4"/>
        <v>82</v>
      </c>
    </row>
    <row r="163" spans="1:14">
      <c r="A163" s="517" t="s">
        <v>418</v>
      </c>
      <c r="B163" s="219"/>
      <c r="C163" s="219"/>
      <c r="D163" s="219">
        <v>2013</v>
      </c>
      <c r="E163" s="219" t="s">
        <v>24</v>
      </c>
      <c r="F163" s="219" t="s">
        <v>11</v>
      </c>
      <c r="G163" s="523" t="s">
        <v>425</v>
      </c>
      <c r="H163" s="516" t="s">
        <v>711</v>
      </c>
      <c r="I163" s="806" t="s">
        <v>138</v>
      </c>
      <c r="J163" s="806" t="s">
        <v>429</v>
      </c>
      <c r="K163" s="806"/>
      <c r="L163" s="806"/>
      <c r="M163" s="806">
        <v>3</v>
      </c>
      <c r="N163" s="495">
        <f t="shared" si="4"/>
        <v>3</v>
      </c>
    </row>
    <row r="164" spans="1:14">
      <c r="A164" s="518" t="s">
        <v>418</v>
      </c>
      <c r="B164" s="513"/>
      <c r="C164" s="513"/>
      <c r="D164" s="219">
        <v>2013</v>
      </c>
      <c r="E164" s="219" t="s">
        <v>24</v>
      </c>
      <c r="F164" s="219" t="s">
        <v>11</v>
      </c>
      <c r="G164" s="523" t="s">
        <v>425</v>
      </c>
      <c r="H164" s="516" t="s">
        <v>711</v>
      </c>
      <c r="I164" s="806" t="s">
        <v>138</v>
      </c>
      <c r="J164" s="806" t="s">
        <v>430</v>
      </c>
      <c r="K164" s="806"/>
      <c r="L164" s="806">
        <v>94</v>
      </c>
      <c r="M164" s="806">
        <v>15</v>
      </c>
      <c r="N164" s="495">
        <f t="shared" si="4"/>
        <v>109</v>
      </c>
    </row>
    <row r="165" spans="1:14">
      <c r="A165" s="517" t="s">
        <v>418</v>
      </c>
      <c r="B165" s="219"/>
      <c r="C165" s="219"/>
      <c r="D165" s="219">
        <v>2013</v>
      </c>
      <c r="E165" s="219" t="s">
        <v>24</v>
      </c>
      <c r="F165" s="219" t="s">
        <v>11</v>
      </c>
      <c r="G165" s="523" t="s">
        <v>425</v>
      </c>
      <c r="H165" s="516" t="s">
        <v>711</v>
      </c>
      <c r="I165" s="806" t="s">
        <v>138</v>
      </c>
      <c r="J165" s="806" t="s">
        <v>440</v>
      </c>
      <c r="K165" s="806"/>
      <c r="L165" s="806">
        <v>1</v>
      </c>
      <c r="M165" s="806">
        <v>4</v>
      </c>
      <c r="N165" s="495">
        <f t="shared" si="4"/>
        <v>5</v>
      </c>
    </row>
    <row r="166" spans="1:14">
      <c r="A166" s="517" t="s">
        <v>418</v>
      </c>
      <c r="B166" s="219"/>
      <c r="C166" s="219"/>
      <c r="D166" s="219">
        <v>2013</v>
      </c>
      <c r="E166" s="219" t="s">
        <v>24</v>
      </c>
      <c r="F166" s="219" t="s">
        <v>11</v>
      </c>
      <c r="G166" s="523" t="s">
        <v>425</v>
      </c>
      <c r="H166" s="516" t="s">
        <v>711</v>
      </c>
      <c r="I166" s="806" t="s">
        <v>138</v>
      </c>
      <c r="J166" s="806" t="s">
        <v>518</v>
      </c>
      <c r="K166" s="806"/>
      <c r="L166" s="806">
        <v>114</v>
      </c>
      <c r="M166" s="806">
        <v>114</v>
      </c>
      <c r="N166" s="495">
        <f t="shared" si="4"/>
        <v>228</v>
      </c>
    </row>
    <row r="167" spans="1:14">
      <c r="A167" s="518" t="s">
        <v>418</v>
      </c>
      <c r="B167" s="513"/>
      <c r="C167" s="513"/>
      <c r="D167" s="219">
        <v>2013</v>
      </c>
      <c r="E167" s="219" t="s">
        <v>24</v>
      </c>
      <c r="F167" s="219" t="s">
        <v>11</v>
      </c>
      <c r="G167" s="523" t="s">
        <v>425</v>
      </c>
      <c r="H167" s="516" t="s">
        <v>711</v>
      </c>
      <c r="I167" s="806" t="s">
        <v>138</v>
      </c>
      <c r="J167" s="806" t="s">
        <v>455</v>
      </c>
      <c r="K167" s="806"/>
      <c r="L167" s="806">
        <v>8</v>
      </c>
      <c r="M167" s="806">
        <v>1</v>
      </c>
      <c r="N167" s="495">
        <f t="shared" si="4"/>
        <v>9</v>
      </c>
    </row>
    <row r="168" spans="1:14">
      <c r="A168" s="517" t="s">
        <v>418</v>
      </c>
      <c r="B168" s="219"/>
      <c r="C168" s="219"/>
      <c r="D168" s="219">
        <v>2013</v>
      </c>
      <c r="E168" s="219" t="s">
        <v>24</v>
      </c>
      <c r="F168" s="219" t="s">
        <v>11</v>
      </c>
      <c r="G168" s="523" t="s">
        <v>425</v>
      </c>
      <c r="H168" s="516" t="s">
        <v>702</v>
      </c>
      <c r="I168" s="806" t="s">
        <v>138</v>
      </c>
      <c r="J168" s="806" t="s">
        <v>430</v>
      </c>
      <c r="K168" s="806"/>
      <c r="L168" s="806">
        <v>12</v>
      </c>
      <c r="M168" s="806"/>
      <c r="N168" s="495">
        <f t="shared" si="4"/>
        <v>12</v>
      </c>
    </row>
    <row r="169" spans="1:14">
      <c r="A169" s="517" t="s">
        <v>418</v>
      </c>
      <c r="B169" s="219"/>
      <c r="C169" s="219"/>
      <c r="D169" s="219">
        <v>2013</v>
      </c>
      <c r="E169" s="219" t="s">
        <v>24</v>
      </c>
      <c r="F169" s="219" t="s">
        <v>11</v>
      </c>
      <c r="G169" s="523" t="s">
        <v>425</v>
      </c>
      <c r="H169" s="516" t="s">
        <v>702</v>
      </c>
      <c r="I169" s="806" t="s">
        <v>138</v>
      </c>
      <c r="J169" s="806" t="s">
        <v>440</v>
      </c>
      <c r="K169" s="806"/>
      <c r="L169" s="806">
        <v>13</v>
      </c>
      <c r="M169" s="806"/>
      <c r="N169" s="495">
        <f t="shared" si="4"/>
        <v>13</v>
      </c>
    </row>
    <row r="170" spans="1:14">
      <c r="A170" s="518" t="s">
        <v>418</v>
      </c>
      <c r="B170" s="513"/>
      <c r="C170" s="513"/>
      <c r="D170" s="219">
        <v>2013</v>
      </c>
      <c r="E170" s="219" t="s">
        <v>24</v>
      </c>
      <c r="F170" s="219" t="s">
        <v>11</v>
      </c>
      <c r="G170" s="523" t="s">
        <v>425</v>
      </c>
      <c r="H170" s="516" t="s">
        <v>702</v>
      </c>
      <c r="I170" s="806" t="s">
        <v>138</v>
      </c>
      <c r="J170" s="806" t="s">
        <v>518</v>
      </c>
      <c r="K170" s="806"/>
      <c r="L170" s="806">
        <v>5</v>
      </c>
      <c r="M170" s="806">
        <v>1</v>
      </c>
      <c r="N170" s="495">
        <f t="shared" si="4"/>
        <v>6</v>
      </c>
    </row>
    <row r="171" spans="1:14">
      <c r="A171" s="517" t="s">
        <v>418</v>
      </c>
      <c r="B171" s="219"/>
      <c r="C171" s="219"/>
      <c r="D171" s="219">
        <v>2013</v>
      </c>
      <c r="E171" s="219" t="s">
        <v>24</v>
      </c>
      <c r="F171" s="219" t="s">
        <v>11</v>
      </c>
      <c r="G171" s="523" t="s">
        <v>425</v>
      </c>
      <c r="H171" s="516" t="s">
        <v>1135</v>
      </c>
      <c r="I171" s="806" t="s">
        <v>138</v>
      </c>
      <c r="J171" s="806" t="s">
        <v>429</v>
      </c>
      <c r="K171" s="806"/>
      <c r="L171" s="806"/>
      <c r="M171" s="806">
        <v>1</v>
      </c>
      <c r="N171" s="495">
        <f t="shared" si="4"/>
        <v>1</v>
      </c>
    </row>
    <row r="172" spans="1:14">
      <c r="A172" s="518" t="s">
        <v>418</v>
      </c>
      <c r="B172" s="513"/>
      <c r="C172" s="513"/>
      <c r="D172" s="219">
        <v>2013</v>
      </c>
      <c r="E172" s="219" t="s">
        <v>24</v>
      </c>
      <c r="F172" s="219" t="s">
        <v>11</v>
      </c>
      <c r="G172" s="522" t="s">
        <v>425</v>
      </c>
      <c r="H172" s="515" t="s">
        <v>1135</v>
      </c>
      <c r="I172" s="499" t="s">
        <v>138</v>
      </c>
      <c r="J172" s="499" t="s">
        <v>430</v>
      </c>
      <c r="K172" s="499"/>
      <c r="L172" s="499"/>
      <c r="M172" s="499">
        <v>15</v>
      </c>
      <c r="N172" s="495">
        <f t="shared" si="4"/>
        <v>15</v>
      </c>
    </row>
    <row r="173" spans="1:14">
      <c r="A173" s="518" t="s">
        <v>418</v>
      </c>
      <c r="B173" s="513"/>
      <c r="C173" s="513"/>
      <c r="D173" s="219">
        <v>2013</v>
      </c>
      <c r="E173" s="219" t="s">
        <v>24</v>
      </c>
      <c r="F173" s="219" t="s">
        <v>11</v>
      </c>
      <c r="G173" s="523" t="s">
        <v>425</v>
      </c>
      <c r="H173" s="516" t="s">
        <v>1135</v>
      </c>
      <c r="I173" s="806" t="s">
        <v>138</v>
      </c>
      <c r="J173" s="806" t="s">
        <v>518</v>
      </c>
      <c r="K173" s="806"/>
      <c r="L173" s="806"/>
      <c r="M173" s="806">
        <v>11</v>
      </c>
      <c r="N173" s="495">
        <f t="shared" si="4"/>
        <v>11</v>
      </c>
    </row>
    <row r="174" spans="1:14">
      <c r="A174" s="517" t="s">
        <v>418</v>
      </c>
      <c r="B174" s="219"/>
      <c r="C174" s="219"/>
      <c r="D174" s="219">
        <v>2013</v>
      </c>
      <c r="E174" s="219" t="s">
        <v>24</v>
      </c>
      <c r="F174" s="219" t="s">
        <v>11</v>
      </c>
      <c r="G174" s="523" t="s">
        <v>425</v>
      </c>
      <c r="H174" s="516" t="s">
        <v>1135</v>
      </c>
      <c r="I174" s="806" t="s">
        <v>138</v>
      </c>
      <c r="J174" s="806" t="s">
        <v>455</v>
      </c>
      <c r="K174" s="806"/>
      <c r="L174" s="806">
        <v>9</v>
      </c>
      <c r="M174" s="806">
        <v>1</v>
      </c>
      <c r="N174" s="495">
        <f t="shared" si="4"/>
        <v>10</v>
      </c>
    </row>
    <row r="175" spans="1:14">
      <c r="A175" s="518" t="s">
        <v>418</v>
      </c>
      <c r="B175" s="513"/>
      <c r="C175" s="513"/>
      <c r="D175" s="219">
        <v>2013</v>
      </c>
      <c r="E175" s="219" t="s">
        <v>24</v>
      </c>
      <c r="F175" s="219" t="s">
        <v>11</v>
      </c>
      <c r="G175" s="523" t="s">
        <v>425</v>
      </c>
      <c r="H175" s="516" t="s">
        <v>1157</v>
      </c>
      <c r="I175" s="806" t="s">
        <v>138</v>
      </c>
      <c r="J175" s="806" t="s">
        <v>440</v>
      </c>
      <c r="K175" s="806"/>
      <c r="L175" s="806"/>
      <c r="M175" s="806">
        <v>54</v>
      </c>
      <c r="N175" s="495">
        <f t="shared" si="4"/>
        <v>54</v>
      </c>
    </row>
    <row r="176" spans="1:14">
      <c r="A176" s="518" t="s">
        <v>418</v>
      </c>
      <c r="B176" s="513"/>
      <c r="C176" s="513"/>
      <c r="D176" s="219">
        <v>2013</v>
      </c>
      <c r="E176" s="219" t="s">
        <v>24</v>
      </c>
      <c r="F176" s="219" t="s">
        <v>11</v>
      </c>
      <c r="G176" s="523" t="s">
        <v>425</v>
      </c>
      <c r="H176" s="516" t="s">
        <v>1157</v>
      </c>
      <c r="I176" s="806" t="s">
        <v>138</v>
      </c>
      <c r="J176" s="806" t="s">
        <v>518</v>
      </c>
      <c r="K176" s="806"/>
      <c r="L176" s="806"/>
      <c r="M176" s="806">
        <v>11</v>
      </c>
      <c r="N176" s="495">
        <f t="shared" ref="N176:N231" si="5">L176+M176</f>
        <v>11</v>
      </c>
    </row>
    <row r="177" spans="1:14">
      <c r="A177" s="517" t="s">
        <v>418</v>
      </c>
      <c r="B177" s="219"/>
      <c r="C177" s="219"/>
      <c r="D177" s="219">
        <v>2013</v>
      </c>
      <c r="E177" s="219" t="s">
        <v>24</v>
      </c>
      <c r="F177" s="219" t="s">
        <v>11</v>
      </c>
      <c r="G177" s="523" t="s">
        <v>425</v>
      </c>
      <c r="H177" s="516" t="s">
        <v>155</v>
      </c>
      <c r="I177" s="806" t="s">
        <v>795</v>
      </c>
      <c r="J177" s="806" t="s">
        <v>440</v>
      </c>
      <c r="K177" s="806"/>
      <c r="L177" s="806">
        <v>6</v>
      </c>
      <c r="M177" s="806">
        <v>7</v>
      </c>
      <c r="N177" s="495">
        <f t="shared" si="5"/>
        <v>13</v>
      </c>
    </row>
    <row r="178" spans="1:14">
      <c r="A178" s="517" t="s">
        <v>418</v>
      </c>
      <c r="B178" s="219"/>
      <c r="C178" s="219"/>
      <c r="D178" s="219">
        <v>2013</v>
      </c>
      <c r="E178" s="219" t="s">
        <v>24</v>
      </c>
      <c r="F178" s="219" t="s">
        <v>11</v>
      </c>
      <c r="G178" s="523" t="s">
        <v>425</v>
      </c>
      <c r="H178" s="516" t="s">
        <v>155</v>
      </c>
      <c r="I178" s="806" t="s">
        <v>795</v>
      </c>
      <c r="J178" s="806" t="s">
        <v>518</v>
      </c>
      <c r="K178" s="806"/>
      <c r="L178" s="806">
        <v>8387</v>
      </c>
      <c r="M178" s="806">
        <v>6788</v>
      </c>
      <c r="N178" s="495">
        <f t="shared" si="5"/>
        <v>15175</v>
      </c>
    </row>
    <row r="179" spans="1:14">
      <c r="A179" s="518" t="s">
        <v>418</v>
      </c>
      <c r="B179" s="513"/>
      <c r="C179" s="513"/>
      <c r="D179" s="219">
        <v>2013</v>
      </c>
      <c r="E179" s="219" t="s">
        <v>24</v>
      </c>
      <c r="F179" s="219" t="s">
        <v>11</v>
      </c>
      <c r="G179" s="523" t="s">
        <v>425</v>
      </c>
      <c r="H179" s="516" t="s">
        <v>1158</v>
      </c>
      <c r="I179" s="806" t="s">
        <v>138</v>
      </c>
      <c r="J179" s="806" t="s">
        <v>440</v>
      </c>
      <c r="K179" s="806"/>
      <c r="L179" s="806"/>
      <c r="M179" s="806">
        <v>2</v>
      </c>
      <c r="N179" s="495">
        <f t="shared" si="5"/>
        <v>2</v>
      </c>
    </row>
    <row r="180" spans="1:14">
      <c r="A180" s="517" t="s">
        <v>418</v>
      </c>
      <c r="B180" s="219"/>
      <c r="C180" s="219"/>
      <c r="D180" s="219">
        <v>2013</v>
      </c>
      <c r="E180" s="219" t="s">
        <v>24</v>
      </c>
      <c r="F180" s="219" t="s">
        <v>11</v>
      </c>
      <c r="G180" s="523" t="s">
        <v>425</v>
      </c>
      <c r="H180" s="516" t="s">
        <v>1159</v>
      </c>
      <c r="I180" s="806" t="s">
        <v>795</v>
      </c>
      <c r="J180" s="806" t="s">
        <v>440</v>
      </c>
      <c r="K180" s="806"/>
      <c r="L180" s="806">
        <v>6508</v>
      </c>
      <c r="M180" s="806">
        <v>2647</v>
      </c>
      <c r="N180" s="495">
        <f t="shared" si="5"/>
        <v>9155</v>
      </c>
    </row>
    <row r="181" spans="1:14">
      <c r="A181" s="518" t="s">
        <v>418</v>
      </c>
      <c r="B181" s="513"/>
      <c r="C181" s="513"/>
      <c r="D181" s="219">
        <v>2013</v>
      </c>
      <c r="E181" s="219" t="s">
        <v>24</v>
      </c>
      <c r="F181" s="219" t="s">
        <v>11</v>
      </c>
      <c r="G181" s="523" t="s">
        <v>425</v>
      </c>
      <c r="H181" s="516" t="s">
        <v>1161</v>
      </c>
      <c r="I181" s="806" t="s">
        <v>138</v>
      </c>
      <c r="J181" s="806" t="s">
        <v>430</v>
      </c>
      <c r="K181" s="806"/>
      <c r="L181" s="806">
        <v>1</v>
      </c>
      <c r="M181" s="806"/>
      <c r="N181" s="495">
        <f t="shared" si="5"/>
        <v>1</v>
      </c>
    </row>
    <row r="182" spans="1:14">
      <c r="A182" s="518" t="s">
        <v>418</v>
      </c>
      <c r="B182" s="513"/>
      <c r="C182" s="513"/>
      <c r="D182" s="219">
        <v>2013</v>
      </c>
      <c r="E182" s="219" t="s">
        <v>24</v>
      </c>
      <c r="F182" s="219" t="s">
        <v>11</v>
      </c>
      <c r="G182" s="523" t="s">
        <v>425</v>
      </c>
      <c r="H182" s="516" t="s">
        <v>1161</v>
      </c>
      <c r="I182" s="806" t="s">
        <v>138</v>
      </c>
      <c r="J182" s="806" t="s">
        <v>518</v>
      </c>
      <c r="K182" s="806"/>
      <c r="L182" s="806"/>
      <c r="M182" s="806">
        <v>7</v>
      </c>
      <c r="N182" s="495">
        <f t="shared" si="5"/>
        <v>7</v>
      </c>
    </row>
    <row r="183" spans="1:14">
      <c r="A183" s="517" t="s">
        <v>418</v>
      </c>
      <c r="B183" s="219"/>
      <c r="C183" s="219"/>
      <c r="D183" s="219">
        <v>2013</v>
      </c>
      <c r="E183" s="219" t="s">
        <v>24</v>
      </c>
      <c r="F183" s="219" t="s">
        <v>11</v>
      </c>
      <c r="G183" s="523" t="s">
        <v>425</v>
      </c>
      <c r="H183" s="516" t="s">
        <v>705</v>
      </c>
      <c r="I183" s="806" t="s">
        <v>138</v>
      </c>
      <c r="J183" s="806" t="s">
        <v>430</v>
      </c>
      <c r="K183" s="806"/>
      <c r="L183" s="806">
        <v>52</v>
      </c>
      <c r="M183" s="806">
        <v>1</v>
      </c>
      <c r="N183" s="495">
        <f t="shared" si="5"/>
        <v>53</v>
      </c>
    </row>
    <row r="184" spans="1:14">
      <c r="A184" s="517" t="s">
        <v>418</v>
      </c>
      <c r="B184" s="219"/>
      <c r="C184" s="219"/>
      <c r="D184" s="219">
        <v>2013</v>
      </c>
      <c r="E184" s="219" t="s">
        <v>24</v>
      </c>
      <c r="F184" s="219" t="s">
        <v>11</v>
      </c>
      <c r="G184" s="522" t="s">
        <v>425</v>
      </c>
      <c r="H184" s="515" t="s">
        <v>705</v>
      </c>
      <c r="I184" s="499" t="s">
        <v>138</v>
      </c>
      <c r="J184" s="499" t="s">
        <v>518</v>
      </c>
      <c r="K184" s="499"/>
      <c r="L184" s="499"/>
      <c r="M184" s="499">
        <v>4</v>
      </c>
      <c r="N184" s="495">
        <f t="shared" si="5"/>
        <v>4</v>
      </c>
    </row>
    <row r="185" spans="1:14">
      <c r="A185" s="517" t="s">
        <v>418</v>
      </c>
      <c r="B185" s="219"/>
      <c r="C185" s="219"/>
      <c r="D185" s="219">
        <v>2013</v>
      </c>
      <c r="E185" s="219" t="s">
        <v>24</v>
      </c>
      <c r="F185" s="219" t="s">
        <v>11</v>
      </c>
      <c r="G185" s="523" t="s">
        <v>425</v>
      </c>
      <c r="H185" s="516" t="s">
        <v>705</v>
      </c>
      <c r="I185" s="806" t="s">
        <v>138</v>
      </c>
      <c r="J185" s="806" t="s">
        <v>455</v>
      </c>
      <c r="K185" s="806"/>
      <c r="L185" s="806"/>
      <c r="M185" s="806">
        <v>4</v>
      </c>
      <c r="N185" s="495">
        <f t="shared" si="5"/>
        <v>4</v>
      </c>
    </row>
    <row r="186" spans="1:14">
      <c r="A186" s="517" t="s">
        <v>418</v>
      </c>
      <c r="B186" s="219"/>
      <c r="C186" s="219"/>
      <c r="D186" s="219">
        <v>2013</v>
      </c>
      <c r="E186" s="219" t="s">
        <v>24</v>
      </c>
      <c r="F186" s="219" t="s">
        <v>11</v>
      </c>
      <c r="G186" s="523" t="s">
        <v>425</v>
      </c>
      <c r="H186" s="516" t="s">
        <v>136</v>
      </c>
      <c r="I186" s="806" t="s">
        <v>795</v>
      </c>
      <c r="J186" s="806" t="s">
        <v>429</v>
      </c>
      <c r="K186" s="806"/>
      <c r="L186" s="806"/>
      <c r="M186" s="806">
        <v>19</v>
      </c>
      <c r="N186" s="495">
        <f t="shared" si="5"/>
        <v>19</v>
      </c>
    </row>
    <row r="187" spans="1:14">
      <c r="A187" s="518" t="s">
        <v>418</v>
      </c>
      <c r="B187" s="513"/>
      <c r="C187" s="513"/>
      <c r="D187" s="219">
        <v>2013</v>
      </c>
      <c r="E187" s="219" t="s">
        <v>24</v>
      </c>
      <c r="F187" s="219" t="s">
        <v>11</v>
      </c>
      <c r="G187" s="523" t="s">
        <v>425</v>
      </c>
      <c r="H187" s="516" t="s">
        <v>136</v>
      </c>
      <c r="I187" s="806" t="s">
        <v>795</v>
      </c>
      <c r="J187" s="806" t="s">
        <v>430</v>
      </c>
      <c r="K187" s="806"/>
      <c r="L187" s="806">
        <v>620</v>
      </c>
      <c r="M187" s="806">
        <v>1211</v>
      </c>
      <c r="N187" s="495">
        <f t="shared" si="5"/>
        <v>1831</v>
      </c>
    </row>
    <row r="188" spans="1:14">
      <c r="A188" s="518" t="s">
        <v>418</v>
      </c>
      <c r="B188" s="513"/>
      <c r="C188" s="513"/>
      <c r="D188" s="219">
        <v>2013</v>
      </c>
      <c r="E188" s="219" t="s">
        <v>24</v>
      </c>
      <c r="F188" s="219" t="s">
        <v>11</v>
      </c>
      <c r="G188" s="523" t="s">
        <v>425</v>
      </c>
      <c r="H188" s="516" t="s">
        <v>136</v>
      </c>
      <c r="I188" s="806" t="s">
        <v>795</v>
      </c>
      <c r="J188" s="806" t="s">
        <v>440</v>
      </c>
      <c r="K188" s="806"/>
      <c r="L188" s="806">
        <v>4</v>
      </c>
      <c r="M188" s="806">
        <v>3</v>
      </c>
      <c r="N188" s="495">
        <f t="shared" si="5"/>
        <v>7</v>
      </c>
    </row>
    <row r="189" spans="1:14">
      <c r="A189" s="517" t="s">
        <v>418</v>
      </c>
      <c r="B189" s="219"/>
      <c r="C189" s="219"/>
      <c r="D189" s="219">
        <v>2013</v>
      </c>
      <c r="E189" s="219" t="s">
        <v>24</v>
      </c>
      <c r="F189" s="219" t="s">
        <v>11</v>
      </c>
      <c r="G189" s="523" t="s">
        <v>425</v>
      </c>
      <c r="H189" s="516" t="s">
        <v>136</v>
      </c>
      <c r="I189" s="806" t="s">
        <v>795</v>
      </c>
      <c r="J189" s="806" t="s">
        <v>518</v>
      </c>
      <c r="K189" s="806"/>
      <c r="L189" s="806">
        <v>1321</v>
      </c>
      <c r="M189" s="806">
        <v>2458</v>
      </c>
      <c r="N189" s="495">
        <f t="shared" si="5"/>
        <v>3779</v>
      </c>
    </row>
    <row r="190" spans="1:14">
      <c r="A190" s="517" t="s">
        <v>418</v>
      </c>
      <c r="B190" s="219"/>
      <c r="C190" s="219"/>
      <c r="D190" s="219">
        <v>2013</v>
      </c>
      <c r="E190" s="219" t="s">
        <v>24</v>
      </c>
      <c r="F190" s="219" t="s">
        <v>11</v>
      </c>
      <c r="G190" s="523" t="s">
        <v>425</v>
      </c>
      <c r="H190" s="516" t="s">
        <v>136</v>
      </c>
      <c r="I190" s="806" t="s">
        <v>795</v>
      </c>
      <c r="J190" s="806" t="s">
        <v>455</v>
      </c>
      <c r="K190" s="806"/>
      <c r="L190" s="806">
        <v>1817</v>
      </c>
      <c r="M190" s="806">
        <v>853</v>
      </c>
      <c r="N190" s="495">
        <f t="shared" si="5"/>
        <v>2670</v>
      </c>
    </row>
    <row r="191" spans="1:14">
      <c r="A191" s="518" t="s">
        <v>418</v>
      </c>
      <c r="B191" s="513"/>
      <c r="C191" s="513"/>
      <c r="D191" s="219">
        <v>2013</v>
      </c>
      <c r="E191" s="219" t="s">
        <v>24</v>
      </c>
      <c r="F191" s="219" t="s">
        <v>11</v>
      </c>
      <c r="G191" s="523" t="s">
        <v>425</v>
      </c>
      <c r="H191" s="516" t="s">
        <v>1136</v>
      </c>
      <c r="I191" s="806" t="s">
        <v>795</v>
      </c>
      <c r="J191" s="806" t="s">
        <v>429</v>
      </c>
      <c r="K191" s="806"/>
      <c r="L191" s="806"/>
      <c r="M191" s="806">
        <v>2</v>
      </c>
      <c r="N191" s="495">
        <f t="shared" si="5"/>
        <v>2</v>
      </c>
    </row>
    <row r="192" spans="1:14">
      <c r="A192" s="517" t="s">
        <v>418</v>
      </c>
      <c r="B192" s="219"/>
      <c r="C192" s="219"/>
      <c r="D192" s="219">
        <v>2013</v>
      </c>
      <c r="E192" s="219" t="s">
        <v>24</v>
      </c>
      <c r="F192" s="219" t="s">
        <v>11</v>
      </c>
      <c r="G192" s="523" t="s">
        <v>425</v>
      </c>
      <c r="H192" s="516" t="s">
        <v>1136</v>
      </c>
      <c r="I192" s="806" t="s">
        <v>795</v>
      </c>
      <c r="J192" s="806" t="s">
        <v>430</v>
      </c>
      <c r="K192" s="806"/>
      <c r="L192" s="806">
        <v>188</v>
      </c>
      <c r="M192" s="806">
        <v>11</v>
      </c>
      <c r="N192" s="495">
        <f t="shared" si="5"/>
        <v>199</v>
      </c>
    </row>
    <row r="193" spans="1:14">
      <c r="A193" s="518" t="s">
        <v>418</v>
      </c>
      <c r="B193" s="513"/>
      <c r="C193" s="513"/>
      <c r="D193" s="219">
        <v>2013</v>
      </c>
      <c r="E193" s="219" t="s">
        <v>24</v>
      </c>
      <c r="F193" s="219" t="s">
        <v>11</v>
      </c>
      <c r="G193" s="523" t="s">
        <v>425</v>
      </c>
      <c r="H193" s="516" t="s">
        <v>1136</v>
      </c>
      <c r="I193" s="806" t="s">
        <v>795</v>
      </c>
      <c r="J193" s="806" t="s">
        <v>440</v>
      </c>
      <c r="K193" s="806"/>
      <c r="L193" s="806">
        <v>4</v>
      </c>
      <c r="M193" s="806"/>
      <c r="N193" s="495">
        <f t="shared" si="5"/>
        <v>4</v>
      </c>
    </row>
    <row r="194" spans="1:14">
      <c r="A194" s="517" t="s">
        <v>418</v>
      </c>
      <c r="B194" s="219"/>
      <c r="C194" s="219"/>
      <c r="D194" s="219">
        <v>2013</v>
      </c>
      <c r="E194" s="219" t="s">
        <v>24</v>
      </c>
      <c r="F194" s="219" t="s">
        <v>11</v>
      </c>
      <c r="G194" s="523" t="s">
        <v>425</v>
      </c>
      <c r="H194" s="516" t="s">
        <v>1136</v>
      </c>
      <c r="I194" s="806" t="s">
        <v>795</v>
      </c>
      <c r="J194" s="806" t="s">
        <v>518</v>
      </c>
      <c r="K194" s="806"/>
      <c r="L194" s="806">
        <v>16</v>
      </c>
      <c r="M194" s="806">
        <v>8</v>
      </c>
      <c r="N194" s="495">
        <f t="shared" si="5"/>
        <v>24</v>
      </c>
    </row>
    <row r="195" spans="1:14">
      <c r="A195" s="517" t="s">
        <v>418</v>
      </c>
      <c r="B195" s="219"/>
      <c r="C195" s="219"/>
      <c r="D195" s="219">
        <v>2013</v>
      </c>
      <c r="E195" s="219" t="s">
        <v>24</v>
      </c>
      <c r="F195" s="219" t="s">
        <v>11</v>
      </c>
      <c r="G195" s="522" t="s">
        <v>425</v>
      </c>
      <c r="H195" s="516" t="s">
        <v>703</v>
      </c>
      <c r="I195" s="806" t="s">
        <v>795</v>
      </c>
      <c r="J195" s="806" t="s">
        <v>429</v>
      </c>
      <c r="K195" s="806"/>
      <c r="L195" s="806"/>
      <c r="M195" s="806">
        <v>2</v>
      </c>
      <c r="N195" s="495">
        <f t="shared" si="5"/>
        <v>2</v>
      </c>
    </row>
    <row r="196" spans="1:14">
      <c r="A196" s="517" t="s">
        <v>418</v>
      </c>
      <c r="B196" s="219"/>
      <c r="C196" s="219"/>
      <c r="D196" s="219">
        <v>2013</v>
      </c>
      <c r="E196" s="219" t="s">
        <v>24</v>
      </c>
      <c r="F196" s="219" t="s">
        <v>11</v>
      </c>
      <c r="G196" s="523" t="s">
        <v>425</v>
      </c>
      <c r="H196" s="516" t="s">
        <v>703</v>
      </c>
      <c r="I196" s="806" t="s">
        <v>795</v>
      </c>
      <c r="J196" s="806" t="s">
        <v>430</v>
      </c>
      <c r="K196" s="806"/>
      <c r="L196" s="806">
        <v>86</v>
      </c>
      <c r="M196" s="806">
        <v>142</v>
      </c>
      <c r="N196" s="495">
        <f t="shared" si="5"/>
        <v>228</v>
      </c>
    </row>
    <row r="197" spans="1:14">
      <c r="A197" s="517" t="s">
        <v>418</v>
      </c>
      <c r="B197" s="219"/>
      <c r="C197" s="219"/>
      <c r="D197" s="219">
        <v>2013</v>
      </c>
      <c r="E197" s="219" t="s">
        <v>24</v>
      </c>
      <c r="F197" s="219" t="s">
        <v>11</v>
      </c>
      <c r="G197" s="523" t="s">
        <v>425</v>
      </c>
      <c r="H197" s="516" t="s">
        <v>703</v>
      </c>
      <c r="I197" s="806" t="s">
        <v>795</v>
      </c>
      <c r="J197" s="806" t="s">
        <v>440</v>
      </c>
      <c r="K197" s="806"/>
      <c r="L197" s="806">
        <v>560</v>
      </c>
      <c r="M197" s="806">
        <v>4</v>
      </c>
      <c r="N197" s="495">
        <f t="shared" si="5"/>
        <v>564</v>
      </c>
    </row>
    <row r="198" spans="1:14">
      <c r="A198" s="518" t="s">
        <v>418</v>
      </c>
      <c r="B198" s="513"/>
      <c r="C198" s="513"/>
      <c r="D198" s="219">
        <v>2013</v>
      </c>
      <c r="E198" s="219" t="s">
        <v>24</v>
      </c>
      <c r="F198" s="219" t="s">
        <v>11</v>
      </c>
      <c r="G198" s="523" t="s">
        <v>425</v>
      </c>
      <c r="H198" s="516" t="s">
        <v>703</v>
      </c>
      <c r="I198" s="806" t="s">
        <v>795</v>
      </c>
      <c r="J198" s="806" t="s">
        <v>518</v>
      </c>
      <c r="K198" s="806"/>
      <c r="L198" s="806">
        <v>1259</v>
      </c>
      <c r="M198" s="806">
        <v>315</v>
      </c>
      <c r="N198" s="495">
        <f t="shared" si="5"/>
        <v>1574</v>
      </c>
    </row>
    <row r="199" spans="1:14">
      <c r="A199" s="517" t="s">
        <v>418</v>
      </c>
      <c r="B199" s="219"/>
      <c r="C199" s="219"/>
      <c r="D199" s="219">
        <v>2013</v>
      </c>
      <c r="E199" s="219" t="s">
        <v>24</v>
      </c>
      <c r="F199" s="219" t="s">
        <v>11</v>
      </c>
      <c r="G199" s="523" t="s">
        <v>425</v>
      </c>
      <c r="H199" s="516" t="s">
        <v>703</v>
      </c>
      <c r="I199" s="806" t="s">
        <v>795</v>
      </c>
      <c r="J199" s="806" t="s">
        <v>455</v>
      </c>
      <c r="K199" s="806"/>
      <c r="L199" s="806">
        <v>111</v>
      </c>
      <c r="M199" s="806"/>
      <c r="N199" s="495">
        <f t="shared" si="5"/>
        <v>111</v>
      </c>
    </row>
    <row r="200" spans="1:14">
      <c r="A200" s="517" t="s">
        <v>418</v>
      </c>
      <c r="B200" s="219"/>
      <c r="C200" s="219"/>
      <c r="D200" s="219">
        <v>2013</v>
      </c>
      <c r="E200" s="219" t="s">
        <v>24</v>
      </c>
      <c r="F200" s="219" t="s">
        <v>11</v>
      </c>
      <c r="G200" s="523" t="s">
        <v>425</v>
      </c>
      <c r="H200" s="516" t="s">
        <v>1162</v>
      </c>
      <c r="I200" s="806" t="s">
        <v>138</v>
      </c>
      <c r="J200" s="806" t="s">
        <v>440</v>
      </c>
      <c r="K200" s="806"/>
      <c r="L200" s="806"/>
      <c r="M200" s="806">
        <v>11</v>
      </c>
      <c r="N200" s="495">
        <f t="shared" si="5"/>
        <v>11</v>
      </c>
    </row>
    <row r="201" spans="1:14">
      <c r="A201" s="517" t="s">
        <v>418</v>
      </c>
      <c r="B201" s="219"/>
      <c r="C201" s="219"/>
      <c r="D201" s="219">
        <v>2013</v>
      </c>
      <c r="E201" s="219" t="s">
        <v>24</v>
      </c>
      <c r="F201" s="219" t="s">
        <v>11</v>
      </c>
      <c r="G201" s="523" t="s">
        <v>425</v>
      </c>
      <c r="H201" s="516" t="s">
        <v>1177</v>
      </c>
      <c r="I201" s="806" t="s">
        <v>138</v>
      </c>
      <c r="J201" s="806" t="s">
        <v>430</v>
      </c>
      <c r="K201" s="806"/>
      <c r="L201" s="806"/>
      <c r="M201" s="806">
        <v>1</v>
      </c>
      <c r="N201" s="495">
        <f t="shared" si="5"/>
        <v>1</v>
      </c>
    </row>
    <row r="202" spans="1:14">
      <c r="A202" s="518" t="s">
        <v>418</v>
      </c>
      <c r="B202" s="513"/>
      <c r="C202" s="513"/>
      <c r="D202" s="219">
        <v>2013</v>
      </c>
      <c r="E202" s="219" t="s">
        <v>24</v>
      </c>
      <c r="F202" s="219" t="s">
        <v>11</v>
      </c>
      <c r="G202" s="523" t="s">
        <v>425</v>
      </c>
      <c r="H202" s="516" t="s">
        <v>1163</v>
      </c>
      <c r="I202" s="806" t="s">
        <v>138</v>
      </c>
      <c r="J202" s="806" t="s">
        <v>440</v>
      </c>
      <c r="K202" s="806"/>
      <c r="L202" s="806">
        <v>2</v>
      </c>
      <c r="M202" s="806"/>
      <c r="N202" s="495">
        <f t="shared" si="5"/>
        <v>2</v>
      </c>
    </row>
    <row r="203" spans="1:14">
      <c r="A203" s="517" t="s">
        <v>418</v>
      </c>
      <c r="B203" s="219"/>
      <c r="C203" s="219"/>
      <c r="D203" s="219">
        <v>2013</v>
      </c>
      <c r="E203" s="219" t="s">
        <v>24</v>
      </c>
      <c r="F203" s="219" t="s">
        <v>11</v>
      </c>
      <c r="G203" s="523" t="s">
        <v>425</v>
      </c>
      <c r="H203" s="516" t="s">
        <v>1137</v>
      </c>
      <c r="I203" s="806" t="s">
        <v>795</v>
      </c>
      <c r="J203" s="806" t="s">
        <v>430</v>
      </c>
      <c r="K203" s="806"/>
      <c r="L203" s="806">
        <v>32</v>
      </c>
      <c r="M203" s="806">
        <v>4</v>
      </c>
      <c r="N203" s="495">
        <f t="shared" si="5"/>
        <v>36</v>
      </c>
    </row>
    <row r="204" spans="1:14">
      <c r="A204" s="517" t="s">
        <v>418</v>
      </c>
      <c r="B204" s="219"/>
      <c r="C204" s="219"/>
      <c r="D204" s="219">
        <v>2013</v>
      </c>
      <c r="E204" s="219" t="s">
        <v>24</v>
      </c>
      <c r="F204" s="219" t="s">
        <v>11</v>
      </c>
      <c r="G204" s="523" t="s">
        <v>425</v>
      </c>
      <c r="H204" s="516" t="s">
        <v>1137</v>
      </c>
      <c r="I204" s="806" t="s">
        <v>795</v>
      </c>
      <c r="J204" s="806" t="s">
        <v>440</v>
      </c>
      <c r="K204" s="806"/>
      <c r="L204" s="806"/>
      <c r="M204" s="806">
        <v>1</v>
      </c>
      <c r="N204" s="495">
        <f t="shared" si="5"/>
        <v>1</v>
      </c>
    </row>
    <row r="205" spans="1:14">
      <c r="A205" s="518" t="s">
        <v>418</v>
      </c>
      <c r="B205" s="513"/>
      <c r="C205" s="513"/>
      <c r="D205" s="219">
        <v>2013</v>
      </c>
      <c r="E205" s="219" t="s">
        <v>24</v>
      </c>
      <c r="F205" s="219" t="s">
        <v>11</v>
      </c>
      <c r="G205" s="523" t="s">
        <v>425</v>
      </c>
      <c r="H205" s="516" t="s">
        <v>1137</v>
      </c>
      <c r="I205" s="806" t="s">
        <v>795</v>
      </c>
      <c r="J205" s="806" t="s">
        <v>518</v>
      </c>
      <c r="K205" s="806"/>
      <c r="L205" s="806">
        <v>4</v>
      </c>
      <c r="M205" s="806">
        <v>13</v>
      </c>
      <c r="N205" s="495">
        <f t="shared" si="5"/>
        <v>17</v>
      </c>
    </row>
    <row r="206" spans="1:14">
      <c r="A206" s="517" t="s">
        <v>418</v>
      </c>
      <c r="B206" s="219"/>
      <c r="C206" s="219"/>
      <c r="D206" s="219">
        <v>2013</v>
      </c>
      <c r="E206" s="219" t="s">
        <v>24</v>
      </c>
      <c r="F206" s="219" t="s">
        <v>11</v>
      </c>
      <c r="G206" s="523" t="s">
        <v>425</v>
      </c>
      <c r="H206" s="516" t="s">
        <v>1137</v>
      </c>
      <c r="I206" s="806" t="s">
        <v>795</v>
      </c>
      <c r="J206" s="806" t="s">
        <v>455</v>
      </c>
      <c r="K206" s="806"/>
      <c r="L206" s="806"/>
      <c r="M206" s="806">
        <v>10</v>
      </c>
      <c r="N206" s="495">
        <f t="shared" si="5"/>
        <v>10</v>
      </c>
    </row>
    <row r="207" spans="1:14">
      <c r="A207" s="518" t="s">
        <v>418</v>
      </c>
      <c r="B207" s="513"/>
      <c r="C207" s="513"/>
      <c r="D207" s="219">
        <v>2013</v>
      </c>
      <c r="E207" s="219" t="s">
        <v>24</v>
      </c>
      <c r="F207" s="219" t="s">
        <v>11</v>
      </c>
      <c r="G207" s="523" t="s">
        <v>425</v>
      </c>
      <c r="H207" s="516" t="s">
        <v>1116</v>
      </c>
      <c r="I207" s="806" t="s">
        <v>570</v>
      </c>
      <c r="J207" s="806" t="s">
        <v>430</v>
      </c>
      <c r="K207" s="806"/>
      <c r="L207" s="806">
        <v>5</v>
      </c>
      <c r="M207" s="806">
        <v>55</v>
      </c>
      <c r="N207" s="495">
        <f t="shared" si="5"/>
        <v>60</v>
      </c>
    </row>
    <row r="208" spans="1:14">
      <c r="A208" s="517" t="s">
        <v>418</v>
      </c>
      <c r="B208" s="219"/>
      <c r="C208" s="219"/>
      <c r="D208" s="219">
        <v>2013</v>
      </c>
      <c r="E208" s="219" t="s">
        <v>24</v>
      </c>
      <c r="F208" s="219" t="s">
        <v>11</v>
      </c>
      <c r="G208" s="523" t="s">
        <v>425</v>
      </c>
      <c r="H208" s="516" t="s">
        <v>1116</v>
      </c>
      <c r="I208" s="806" t="s">
        <v>570</v>
      </c>
      <c r="J208" s="806" t="s">
        <v>518</v>
      </c>
      <c r="K208" s="806"/>
      <c r="L208" s="806">
        <v>40</v>
      </c>
      <c r="M208" s="806">
        <v>7</v>
      </c>
      <c r="N208" s="495">
        <f t="shared" si="5"/>
        <v>47</v>
      </c>
    </row>
    <row r="209" spans="1:14">
      <c r="A209" s="517" t="s">
        <v>418</v>
      </c>
      <c r="B209" s="219"/>
      <c r="C209" s="219"/>
      <c r="D209" s="219">
        <v>2013</v>
      </c>
      <c r="E209" s="219" t="s">
        <v>24</v>
      </c>
      <c r="F209" s="219" t="s">
        <v>11</v>
      </c>
      <c r="G209" s="523" t="s">
        <v>425</v>
      </c>
      <c r="H209" s="516" t="s">
        <v>1116</v>
      </c>
      <c r="I209" s="806" t="s">
        <v>570</v>
      </c>
      <c r="J209" s="806" t="s">
        <v>455</v>
      </c>
      <c r="K209" s="806"/>
      <c r="L209" s="806"/>
      <c r="M209" s="806">
        <v>2</v>
      </c>
      <c r="N209" s="495">
        <f t="shared" si="5"/>
        <v>2</v>
      </c>
    </row>
    <row r="210" spans="1:14">
      <c r="A210" s="518" t="s">
        <v>418</v>
      </c>
      <c r="B210" s="513"/>
      <c r="C210" s="513"/>
      <c r="D210" s="219">
        <v>2013</v>
      </c>
      <c r="E210" s="219" t="s">
        <v>24</v>
      </c>
      <c r="F210" s="219" t="s">
        <v>11</v>
      </c>
      <c r="G210" s="523" t="s">
        <v>425</v>
      </c>
      <c r="H210" s="516" t="s">
        <v>868</v>
      </c>
      <c r="I210" s="806" t="s">
        <v>570</v>
      </c>
      <c r="J210" s="806" t="s">
        <v>430</v>
      </c>
      <c r="K210" s="806"/>
      <c r="L210" s="806">
        <v>2</v>
      </c>
      <c r="M210" s="806">
        <v>1</v>
      </c>
      <c r="N210" s="495">
        <f t="shared" si="5"/>
        <v>3</v>
      </c>
    </row>
    <row r="211" spans="1:14">
      <c r="A211" s="517" t="s">
        <v>418</v>
      </c>
      <c r="B211" s="219"/>
      <c r="C211" s="219"/>
      <c r="D211" s="219">
        <v>2013</v>
      </c>
      <c r="E211" s="219" t="s">
        <v>24</v>
      </c>
      <c r="F211" s="219" t="s">
        <v>11</v>
      </c>
      <c r="G211" s="523" t="s">
        <v>425</v>
      </c>
      <c r="H211" s="516" t="s">
        <v>868</v>
      </c>
      <c r="I211" s="806" t="s">
        <v>570</v>
      </c>
      <c r="J211" s="806" t="s">
        <v>518</v>
      </c>
      <c r="K211" s="806"/>
      <c r="L211" s="806">
        <v>18</v>
      </c>
      <c r="M211" s="806">
        <v>9</v>
      </c>
      <c r="N211" s="495">
        <f t="shared" si="5"/>
        <v>27</v>
      </c>
    </row>
    <row r="212" spans="1:14">
      <c r="A212" s="517" t="s">
        <v>418</v>
      </c>
      <c r="B212" s="219"/>
      <c r="C212" s="219"/>
      <c r="D212" s="219">
        <v>2013</v>
      </c>
      <c r="E212" s="219" t="s">
        <v>24</v>
      </c>
      <c r="F212" s="219" t="s">
        <v>11</v>
      </c>
      <c r="G212" s="523" t="s">
        <v>425</v>
      </c>
      <c r="H212" s="516" t="s">
        <v>1164</v>
      </c>
      <c r="I212" s="806" t="s">
        <v>138</v>
      </c>
      <c r="J212" s="806" t="s">
        <v>430</v>
      </c>
      <c r="K212" s="806"/>
      <c r="L212" s="806"/>
      <c r="M212" s="806">
        <v>6</v>
      </c>
      <c r="N212" s="495">
        <f t="shared" si="5"/>
        <v>6</v>
      </c>
    </row>
    <row r="213" spans="1:14">
      <c r="A213" s="518" t="s">
        <v>418</v>
      </c>
      <c r="B213" s="513"/>
      <c r="C213" s="513"/>
      <c r="D213" s="219">
        <v>2013</v>
      </c>
      <c r="E213" s="219" t="s">
        <v>24</v>
      </c>
      <c r="F213" s="219" t="s">
        <v>11</v>
      </c>
      <c r="G213" s="523" t="s">
        <v>425</v>
      </c>
      <c r="H213" s="516" t="s">
        <v>1164</v>
      </c>
      <c r="I213" s="806" t="s">
        <v>138</v>
      </c>
      <c r="J213" s="806" t="s">
        <v>440</v>
      </c>
      <c r="K213" s="806"/>
      <c r="L213" s="806"/>
      <c r="M213" s="806">
        <v>3</v>
      </c>
      <c r="N213" s="495">
        <f t="shared" si="5"/>
        <v>3</v>
      </c>
    </row>
    <row r="214" spans="1:14">
      <c r="A214" s="517" t="s">
        <v>418</v>
      </c>
      <c r="B214" s="219"/>
      <c r="C214" s="219"/>
      <c r="D214" s="219">
        <v>2013</v>
      </c>
      <c r="E214" s="219" t="s">
        <v>24</v>
      </c>
      <c r="F214" s="219" t="s">
        <v>11</v>
      </c>
      <c r="G214" s="523" t="s">
        <v>425</v>
      </c>
      <c r="H214" s="516" t="s">
        <v>1164</v>
      </c>
      <c r="I214" s="806" t="s">
        <v>138</v>
      </c>
      <c r="J214" s="806" t="s">
        <v>518</v>
      </c>
      <c r="K214" s="806"/>
      <c r="L214" s="806"/>
      <c r="M214" s="806">
        <v>2</v>
      </c>
      <c r="N214" s="495">
        <f t="shared" si="5"/>
        <v>2</v>
      </c>
    </row>
    <row r="215" spans="1:14">
      <c r="A215" s="517" t="s">
        <v>418</v>
      </c>
      <c r="B215" s="219"/>
      <c r="C215" s="219"/>
      <c r="D215" s="219">
        <v>2013</v>
      </c>
      <c r="E215" s="219" t="s">
        <v>24</v>
      </c>
      <c r="F215" s="219" t="s">
        <v>11</v>
      </c>
      <c r="G215" s="523" t="s">
        <v>425</v>
      </c>
      <c r="H215" s="516" t="s">
        <v>1435</v>
      </c>
      <c r="I215" s="806" t="s">
        <v>138</v>
      </c>
      <c r="J215" s="806" t="s">
        <v>440</v>
      </c>
      <c r="K215" s="806"/>
      <c r="L215" s="806"/>
      <c r="M215" s="806">
        <v>1</v>
      </c>
      <c r="N215" s="495">
        <f t="shared" si="5"/>
        <v>1</v>
      </c>
    </row>
    <row r="216" spans="1:14">
      <c r="A216" s="518" t="s">
        <v>418</v>
      </c>
      <c r="B216" s="513"/>
      <c r="C216" s="513"/>
      <c r="D216" s="219">
        <v>2013</v>
      </c>
      <c r="E216" s="219" t="s">
        <v>24</v>
      </c>
      <c r="F216" s="219" t="s">
        <v>11</v>
      </c>
      <c r="G216" s="523" t="s">
        <v>425</v>
      </c>
      <c r="H216" s="516" t="s">
        <v>1436</v>
      </c>
      <c r="I216" s="806" t="s">
        <v>138</v>
      </c>
      <c r="J216" s="806" t="s">
        <v>440</v>
      </c>
      <c r="K216" s="806"/>
      <c r="L216" s="806"/>
      <c r="M216" s="806">
        <v>1</v>
      </c>
      <c r="N216" s="495">
        <f t="shared" si="5"/>
        <v>1</v>
      </c>
    </row>
    <row r="217" spans="1:14">
      <c r="A217" s="518" t="s">
        <v>418</v>
      </c>
      <c r="B217" s="513"/>
      <c r="C217" s="513"/>
      <c r="D217" s="219">
        <v>2013</v>
      </c>
      <c r="E217" s="219" t="s">
        <v>24</v>
      </c>
      <c r="F217" s="219" t="s">
        <v>11</v>
      </c>
      <c r="G217" s="523" t="s">
        <v>425</v>
      </c>
      <c r="H217" s="516" t="s">
        <v>134</v>
      </c>
      <c r="I217" s="806" t="s">
        <v>795</v>
      </c>
      <c r="J217" s="806" t="s">
        <v>429</v>
      </c>
      <c r="K217" s="806"/>
      <c r="L217" s="806"/>
      <c r="M217" s="806">
        <v>3</v>
      </c>
      <c r="N217" s="495">
        <f t="shared" si="5"/>
        <v>3</v>
      </c>
    </row>
    <row r="218" spans="1:14">
      <c r="A218" s="517" t="s">
        <v>418</v>
      </c>
      <c r="B218" s="219"/>
      <c r="C218" s="219"/>
      <c r="D218" s="219">
        <v>2013</v>
      </c>
      <c r="E218" s="219" t="s">
        <v>24</v>
      </c>
      <c r="F218" s="219" t="s">
        <v>11</v>
      </c>
      <c r="G218" s="523" t="s">
        <v>425</v>
      </c>
      <c r="H218" s="516" t="s">
        <v>134</v>
      </c>
      <c r="I218" s="806" t="s">
        <v>795</v>
      </c>
      <c r="J218" s="806" t="s">
        <v>430</v>
      </c>
      <c r="K218" s="806"/>
      <c r="L218" s="806">
        <v>103</v>
      </c>
      <c r="M218" s="806">
        <v>1</v>
      </c>
      <c r="N218" s="495">
        <f t="shared" si="5"/>
        <v>104</v>
      </c>
    </row>
    <row r="219" spans="1:14">
      <c r="A219" s="518" t="s">
        <v>418</v>
      </c>
      <c r="B219" s="513"/>
      <c r="C219" s="513"/>
      <c r="D219" s="219">
        <v>2013</v>
      </c>
      <c r="E219" s="219" t="s">
        <v>24</v>
      </c>
      <c r="F219" s="219" t="s">
        <v>11</v>
      </c>
      <c r="G219" s="523" t="s">
        <v>425</v>
      </c>
      <c r="H219" s="516" t="s">
        <v>134</v>
      </c>
      <c r="I219" s="806" t="s">
        <v>795</v>
      </c>
      <c r="J219" s="806" t="s">
        <v>518</v>
      </c>
      <c r="K219" s="806"/>
      <c r="L219" s="806">
        <v>209</v>
      </c>
      <c r="M219" s="806">
        <v>30</v>
      </c>
      <c r="N219" s="495">
        <f t="shared" si="5"/>
        <v>239</v>
      </c>
    </row>
    <row r="220" spans="1:14">
      <c r="A220" s="517" t="s">
        <v>418</v>
      </c>
      <c r="B220" s="219"/>
      <c r="C220" s="219"/>
      <c r="D220" s="219">
        <v>2013</v>
      </c>
      <c r="E220" s="219" t="s">
        <v>24</v>
      </c>
      <c r="F220" s="219" t="s">
        <v>11</v>
      </c>
      <c r="G220" s="523" t="s">
        <v>425</v>
      </c>
      <c r="H220" s="516" t="s">
        <v>803</v>
      </c>
      <c r="I220" s="806" t="s">
        <v>795</v>
      </c>
      <c r="J220" s="806" t="s">
        <v>441</v>
      </c>
      <c r="K220" s="806"/>
      <c r="L220" s="806">
        <v>3</v>
      </c>
      <c r="M220" s="806"/>
      <c r="N220" s="495">
        <f t="shared" si="5"/>
        <v>3</v>
      </c>
    </row>
    <row r="221" spans="1:14">
      <c r="A221" s="517" t="s">
        <v>418</v>
      </c>
      <c r="B221" s="219"/>
      <c r="C221" s="219"/>
      <c r="D221" s="219">
        <v>2013</v>
      </c>
      <c r="E221" s="219" t="s">
        <v>24</v>
      </c>
      <c r="F221" s="219" t="s">
        <v>11</v>
      </c>
      <c r="G221" s="523" t="s">
        <v>425</v>
      </c>
      <c r="H221" s="516" t="s">
        <v>1165</v>
      </c>
      <c r="I221" s="806" t="s">
        <v>138</v>
      </c>
      <c r="J221" s="806" t="s">
        <v>518</v>
      </c>
      <c r="K221" s="806"/>
      <c r="L221" s="806"/>
      <c r="M221" s="806">
        <v>44</v>
      </c>
      <c r="N221" s="495">
        <f t="shared" si="5"/>
        <v>44</v>
      </c>
    </row>
    <row r="222" spans="1:14">
      <c r="A222" s="517" t="s">
        <v>418</v>
      </c>
      <c r="B222" s="219"/>
      <c r="C222" s="219"/>
      <c r="D222" s="219">
        <v>2013</v>
      </c>
      <c r="E222" s="219" t="s">
        <v>24</v>
      </c>
      <c r="F222" s="219" t="s">
        <v>11</v>
      </c>
      <c r="G222" s="523" t="s">
        <v>425</v>
      </c>
      <c r="H222" s="516" t="s">
        <v>1166</v>
      </c>
      <c r="I222" s="806" t="s">
        <v>138</v>
      </c>
      <c r="J222" s="806" t="s">
        <v>518</v>
      </c>
      <c r="K222" s="806"/>
      <c r="L222" s="806">
        <v>9</v>
      </c>
      <c r="M222" s="806">
        <v>10</v>
      </c>
      <c r="N222" s="495">
        <f t="shared" si="5"/>
        <v>19</v>
      </c>
    </row>
    <row r="223" spans="1:14">
      <c r="A223" s="518" t="s">
        <v>418</v>
      </c>
      <c r="B223" s="513"/>
      <c r="C223" s="513"/>
      <c r="D223" s="219">
        <v>2013</v>
      </c>
      <c r="E223" s="219" t="s">
        <v>24</v>
      </c>
      <c r="F223" s="219" t="s">
        <v>11</v>
      </c>
      <c r="G223" s="522" t="s">
        <v>425</v>
      </c>
      <c r="H223" s="516" t="s">
        <v>1166</v>
      </c>
      <c r="I223" s="806" t="s">
        <v>138</v>
      </c>
      <c r="J223" s="806" t="s">
        <v>455</v>
      </c>
      <c r="K223" s="806"/>
      <c r="L223" s="806">
        <v>2</v>
      </c>
      <c r="M223" s="806"/>
      <c r="N223" s="495">
        <f t="shared" si="5"/>
        <v>2</v>
      </c>
    </row>
    <row r="224" spans="1:14">
      <c r="A224" s="517" t="s">
        <v>418</v>
      </c>
      <c r="B224" s="219"/>
      <c r="C224" s="219"/>
      <c r="D224" s="219">
        <v>2013</v>
      </c>
      <c r="E224" s="219" t="s">
        <v>24</v>
      </c>
      <c r="F224" s="219" t="s">
        <v>11</v>
      </c>
      <c r="G224" s="523" t="s">
        <v>425</v>
      </c>
      <c r="H224" s="516" t="s">
        <v>1167</v>
      </c>
      <c r="I224" s="806" t="s">
        <v>138</v>
      </c>
      <c r="J224" s="806" t="s">
        <v>430</v>
      </c>
      <c r="K224" s="806"/>
      <c r="L224" s="806"/>
      <c r="M224" s="806">
        <v>1</v>
      </c>
      <c r="N224" s="495">
        <f t="shared" si="5"/>
        <v>1</v>
      </c>
    </row>
    <row r="225" spans="1:14">
      <c r="A225" s="517" t="s">
        <v>418</v>
      </c>
      <c r="B225" s="219"/>
      <c r="C225" s="219"/>
      <c r="D225" s="219">
        <v>2013</v>
      </c>
      <c r="E225" s="219" t="s">
        <v>24</v>
      </c>
      <c r="F225" s="219" t="s">
        <v>11</v>
      </c>
      <c r="G225" s="523" t="s">
        <v>425</v>
      </c>
      <c r="H225" s="516" t="s">
        <v>1167</v>
      </c>
      <c r="I225" s="806" t="s">
        <v>138</v>
      </c>
      <c r="J225" s="806" t="s">
        <v>518</v>
      </c>
      <c r="K225" s="806"/>
      <c r="L225" s="806"/>
      <c r="M225" s="806">
        <v>5</v>
      </c>
      <c r="N225" s="495">
        <f t="shared" si="5"/>
        <v>5</v>
      </c>
    </row>
    <row r="226" spans="1:14">
      <c r="A226" s="517" t="s">
        <v>418</v>
      </c>
      <c r="B226" s="219"/>
      <c r="C226" s="219"/>
      <c r="D226" s="219">
        <v>2013</v>
      </c>
      <c r="E226" s="219" t="s">
        <v>24</v>
      </c>
      <c r="F226" s="219" t="s">
        <v>11</v>
      </c>
      <c r="G226" s="523" t="s">
        <v>425</v>
      </c>
      <c r="H226" s="516" t="s">
        <v>1167</v>
      </c>
      <c r="I226" s="806" t="s">
        <v>138</v>
      </c>
      <c r="J226" s="806" t="s">
        <v>455</v>
      </c>
      <c r="K226" s="806"/>
      <c r="L226" s="806"/>
      <c r="M226" s="806">
        <v>9</v>
      </c>
      <c r="N226" s="495">
        <f t="shared" si="5"/>
        <v>9</v>
      </c>
    </row>
    <row r="227" spans="1:14">
      <c r="A227" s="518" t="s">
        <v>418</v>
      </c>
      <c r="B227" s="513"/>
      <c r="C227" s="513"/>
      <c r="D227" s="219">
        <v>2013</v>
      </c>
      <c r="E227" s="219" t="s">
        <v>24</v>
      </c>
      <c r="F227" s="219" t="s">
        <v>11</v>
      </c>
      <c r="G227" s="523" t="s">
        <v>425</v>
      </c>
      <c r="H227" s="516" t="s">
        <v>1168</v>
      </c>
      <c r="I227" s="806" t="s">
        <v>570</v>
      </c>
      <c r="J227" s="806" t="s">
        <v>440</v>
      </c>
      <c r="K227" s="806"/>
      <c r="L227" s="806"/>
      <c r="M227" s="806">
        <v>1150</v>
      </c>
      <c r="N227" s="495">
        <f t="shared" si="5"/>
        <v>1150</v>
      </c>
    </row>
    <row r="228" spans="1:14">
      <c r="A228" s="518" t="s">
        <v>418</v>
      </c>
      <c r="B228" s="513"/>
      <c r="C228" s="513"/>
      <c r="D228" s="219">
        <v>2013</v>
      </c>
      <c r="E228" s="219" t="s">
        <v>24</v>
      </c>
      <c r="F228" s="219" t="s">
        <v>11</v>
      </c>
      <c r="G228" s="523" t="s">
        <v>425</v>
      </c>
      <c r="H228" s="516" t="s">
        <v>1168</v>
      </c>
      <c r="I228" s="806" t="s">
        <v>570</v>
      </c>
      <c r="J228" s="806" t="s">
        <v>518</v>
      </c>
      <c r="K228" s="806"/>
      <c r="L228" s="806"/>
      <c r="M228" s="806">
        <v>415</v>
      </c>
      <c r="N228" s="495">
        <f t="shared" si="5"/>
        <v>415</v>
      </c>
    </row>
    <row r="229" spans="1:14">
      <c r="A229" s="517" t="s">
        <v>418</v>
      </c>
      <c r="B229" s="219"/>
      <c r="C229" s="219"/>
      <c r="D229" s="219">
        <v>2013</v>
      </c>
      <c r="E229" s="219" t="s">
        <v>24</v>
      </c>
      <c r="F229" s="219" t="s">
        <v>11</v>
      </c>
      <c r="G229" s="523" t="s">
        <v>425</v>
      </c>
      <c r="H229" s="516" t="s">
        <v>1168</v>
      </c>
      <c r="I229" s="806" t="s">
        <v>570</v>
      </c>
      <c r="J229" s="806" t="s">
        <v>455</v>
      </c>
      <c r="K229" s="806"/>
      <c r="L229" s="806"/>
      <c r="M229" s="806">
        <v>1</v>
      </c>
      <c r="N229" s="495">
        <f t="shared" si="5"/>
        <v>1</v>
      </c>
    </row>
    <row r="230" spans="1:14">
      <c r="A230" s="518" t="s">
        <v>418</v>
      </c>
      <c r="B230" s="513"/>
      <c r="C230" s="513"/>
      <c r="D230" s="219">
        <v>2013</v>
      </c>
      <c r="E230" s="219" t="s">
        <v>24</v>
      </c>
      <c r="F230" s="219" t="s">
        <v>11</v>
      </c>
      <c r="G230" s="523" t="s">
        <v>425</v>
      </c>
      <c r="H230" s="516" t="s">
        <v>1169</v>
      </c>
      <c r="I230" s="806" t="s">
        <v>570</v>
      </c>
      <c r="J230" s="806" t="s">
        <v>430</v>
      </c>
      <c r="K230" s="806"/>
      <c r="L230" s="806">
        <v>1</v>
      </c>
      <c r="M230" s="806">
        <v>2</v>
      </c>
      <c r="N230" s="495">
        <f t="shared" si="5"/>
        <v>3</v>
      </c>
    </row>
    <row r="231" spans="1:14">
      <c r="A231" s="517" t="s">
        <v>418</v>
      </c>
      <c r="B231" s="219"/>
      <c r="C231" s="219"/>
      <c r="D231" s="219">
        <v>2013</v>
      </c>
      <c r="E231" s="219" t="s">
        <v>24</v>
      </c>
      <c r="F231" s="219" t="s">
        <v>11</v>
      </c>
      <c r="G231" s="523" t="s">
        <v>425</v>
      </c>
      <c r="H231" s="516" t="s">
        <v>1170</v>
      </c>
      <c r="I231" s="806" t="s">
        <v>570</v>
      </c>
      <c r="J231" s="806" t="s">
        <v>430</v>
      </c>
      <c r="K231" s="806"/>
      <c r="L231" s="806"/>
      <c r="M231" s="806">
        <v>7</v>
      </c>
      <c r="N231" s="495">
        <f t="shared" si="5"/>
        <v>7</v>
      </c>
    </row>
    <row r="232" spans="1:14">
      <c r="A232" s="518" t="s">
        <v>418</v>
      </c>
      <c r="B232" s="513"/>
      <c r="C232" s="513"/>
      <c r="D232" s="219">
        <v>2013</v>
      </c>
      <c r="E232" s="219" t="s">
        <v>24</v>
      </c>
      <c r="F232" s="219" t="s">
        <v>11</v>
      </c>
      <c r="G232" s="523" t="s">
        <v>425</v>
      </c>
      <c r="H232" s="516" t="s">
        <v>1170</v>
      </c>
      <c r="I232" s="806" t="s">
        <v>570</v>
      </c>
      <c r="J232" s="806" t="s">
        <v>518</v>
      </c>
      <c r="K232" s="806"/>
      <c r="L232" s="806"/>
      <c r="M232" s="806">
        <v>10</v>
      </c>
      <c r="N232" s="495">
        <f t="shared" ref="N232:N292" si="6">L232+M232</f>
        <v>10</v>
      </c>
    </row>
    <row r="233" spans="1:14">
      <c r="A233" s="517" t="s">
        <v>418</v>
      </c>
      <c r="B233" s="219"/>
      <c r="C233" s="219"/>
      <c r="D233" s="219">
        <v>2013</v>
      </c>
      <c r="E233" s="219" t="s">
        <v>24</v>
      </c>
      <c r="F233" s="219" t="s">
        <v>11</v>
      </c>
      <c r="G233" s="523" t="s">
        <v>425</v>
      </c>
      <c r="H233" s="516" t="s">
        <v>1171</v>
      </c>
      <c r="I233" s="806" t="s">
        <v>138</v>
      </c>
      <c r="J233" s="806" t="s">
        <v>429</v>
      </c>
      <c r="K233" s="806"/>
      <c r="L233" s="806"/>
      <c r="M233" s="806">
        <v>1</v>
      </c>
      <c r="N233" s="495">
        <f t="shared" si="6"/>
        <v>1</v>
      </c>
    </row>
    <row r="234" spans="1:14">
      <c r="A234" s="517" t="s">
        <v>418</v>
      </c>
      <c r="B234" s="219"/>
      <c r="C234" s="219"/>
      <c r="D234" s="219">
        <v>2013</v>
      </c>
      <c r="E234" s="219" t="s">
        <v>24</v>
      </c>
      <c r="F234" s="219" t="s">
        <v>11</v>
      </c>
      <c r="G234" s="523" t="s">
        <v>425</v>
      </c>
      <c r="H234" s="516" t="s">
        <v>1171</v>
      </c>
      <c r="I234" s="806" t="s">
        <v>138</v>
      </c>
      <c r="J234" s="806" t="s">
        <v>430</v>
      </c>
      <c r="K234" s="806"/>
      <c r="L234" s="806"/>
      <c r="M234" s="806">
        <v>14</v>
      </c>
      <c r="N234" s="495">
        <f t="shared" si="6"/>
        <v>14</v>
      </c>
    </row>
    <row r="235" spans="1:14">
      <c r="A235" s="517" t="s">
        <v>418</v>
      </c>
      <c r="B235" s="219"/>
      <c r="C235" s="219"/>
      <c r="D235" s="219">
        <v>2013</v>
      </c>
      <c r="E235" s="219" t="s">
        <v>24</v>
      </c>
      <c r="F235" s="219" t="s">
        <v>11</v>
      </c>
      <c r="G235" s="523" t="s">
        <v>425</v>
      </c>
      <c r="H235" s="516" t="s">
        <v>1004</v>
      </c>
      <c r="I235" s="806" t="s">
        <v>138</v>
      </c>
      <c r="J235" s="806" t="s">
        <v>518</v>
      </c>
      <c r="K235" s="806"/>
      <c r="L235" s="806"/>
      <c r="M235" s="806">
        <v>1</v>
      </c>
      <c r="N235" s="495">
        <f t="shared" si="6"/>
        <v>1</v>
      </c>
    </row>
    <row r="236" spans="1:14">
      <c r="A236" s="517" t="s">
        <v>418</v>
      </c>
      <c r="B236" s="219"/>
      <c r="C236" s="219"/>
      <c r="D236" s="219">
        <v>2013</v>
      </c>
      <c r="E236" s="219" t="s">
        <v>24</v>
      </c>
      <c r="F236" s="219" t="s">
        <v>11</v>
      </c>
      <c r="G236" s="523" t="s">
        <v>461</v>
      </c>
      <c r="H236" s="516" t="s">
        <v>1437</v>
      </c>
      <c r="I236" s="806" t="s">
        <v>138</v>
      </c>
      <c r="J236" s="806" t="s">
        <v>518</v>
      </c>
      <c r="K236" s="806"/>
      <c r="L236" s="806"/>
      <c r="M236" s="806">
        <v>1</v>
      </c>
      <c r="N236" s="495">
        <f t="shared" si="6"/>
        <v>1</v>
      </c>
    </row>
    <row r="237" spans="1:14">
      <c r="A237" s="517" t="s">
        <v>418</v>
      </c>
      <c r="B237" s="219"/>
      <c r="C237" s="219"/>
      <c r="D237" s="219">
        <v>2013</v>
      </c>
      <c r="E237" s="219" t="s">
        <v>24</v>
      </c>
      <c r="F237" s="219" t="s">
        <v>11</v>
      </c>
      <c r="G237" s="523" t="s">
        <v>461</v>
      </c>
      <c r="H237" s="516" t="s">
        <v>1123</v>
      </c>
      <c r="I237" s="806" t="s">
        <v>138</v>
      </c>
      <c r="J237" s="806" t="s">
        <v>430</v>
      </c>
      <c r="K237" s="806"/>
      <c r="L237" s="806"/>
      <c r="M237" s="806">
        <v>4</v>
      </c>
      <c r="N237" s="495">
        <f t="shared" si="6"/>
        <v>4</v>
      </c>
    </row>
    <row r="238" spans="1:14">
      <c r="A238" s="518" t="s">
        <v>418</v>
      </c>
      <c r="B238" s="513"/>
      <c r="C238" s="513"/>
      <c r="D238" s="219">
        <v>2013</v>
      </c>
      <c r="E238" s="219" t="s">
        <v>24</v>
      </c>
      <c r="F238" s="219" t="s">
        <v>11</v>
      </c>
      <c r="G238" s="523" t="s">
        <v>461</v>
      </c>
      <c r="H238" s="516" t="s">
        <v>1123</v>
      </c>
      <c r="I238" s="806" t="s">
        <v>138</v>
      </c>
      <c r="J238" s="806" t="s">
        <v>518</v>
      </c>
      <c r="K238" s="806"/>
      <c r="L238" s="806"/>
      <c r="M238" s="806">
        <v>45</v>
      </c>
      <c r="N238" s="495">
        <f t="shared" si="6"/>
        <v>45</v>
      </c>
    </row>
    <row r="239" spans="1:14">
      <c r="A239" s="517" t="s">
        <v>418</v>
      </c>
      <c r="B239" s="219"/>
      <c r="C239" s="219"/>
      <c r="D239" s="219">
        <v>2013</v>
      </c>
      <c r="E239" s="219" t="s">
        <v>24</v>
      </c>
      <c r="F239" s="219" t="s">
        <v>11</v>
      </c>
      <c r="G239" s="523" t="s">
        <v>461</v>
      </c>
      <c r="H239" s="516" t="s">
        <v>1124</v>
      </c>
      <c r="I239" s="806" t="s">
        <v>138</v>
      </c>
      <c r="J239" s="806" t="s">
        <v>518</v>
      </c>
      <c r="K239" s="806"/>
      <c r="L239" s="806"/>
      <c r="M239" s="806">
        <v>160</v>
      </c>
      <c r="N239" s="495">
        <f t="shared" si="6"/>
        <v>160</v>
      </c>
    </row>
    <row r="240" spans="1:14">
      <c r="A240" s="517" t="s">
        <v>418</v>
      </c>
      <c r="B240" s="219"/>
      <c r="C240" s="219"/>
      <c r="D240" s="219">
        <v>2013</v>
      </c>
      <c r="E240" s="219" t="s">
        <v>24</v>
      </c>
      <c r="F240" s="219" t="s">
        <v>11</v>
      </c>
      <c r="G240" s="523" t="s">
        <v>461</v>
      </c>
      <c r="H240" s="516" t="s">
        <v>1125</v>
      </c>
      <c r="I240" s="806" t="s">
        <v>570</v>
      </c>
      <c r="J240" s="806" t="s">
        <v>441</v>
      </c>
      <c r="K240" s="806"/>
      <c r="L240" s="806">
        <v>300</v>
      </c>
      <c r="M240" s="806"/>
      <c r="N240" s="495">
        <f t="shared" si="6"/>
        <v>300</v>
      </c>
    </row>
    <row r="241" spans="1:14">
      <c r="A241" s="518" t="s">
        <v>418</v>
      </c>
      <c r="B241" s="513"/>
      <c r="C241" s="513"/>
      <c r="D241" s="219">
        <v>2013</v>
      </c>
      <c r="E241" s="219" t="s">
        <v>24</v>
      </c>
      <c r="F241" s="219" t="s">
        <v>11</v>
      </c>
      <c r="G241" s="523" t="s">
        <v>461</v>
      </c>
      <c r="H241" s="516" t="s">
        <v>1141</v>
      </c>
      <c r="I241" s="806" t="s">
        <v>138</v>
      </c>
      <c r="J241" s="806" t="s">
        <v>518</v>
      </c>
      <c r="K241" s="806"/>
      <c r="L241" s="806">
        <v>1</v>
      </c>
      <c r="M241" s="806"/>
      <c r="N241" s="495">
        <f t="shared" si="6"/>
        <v>1</v>
      </c>
    </row>
    <row r="242" spans="1:14">
      <c r="A242" s="517" t="s">
        <v>418</v>
      </c>
      <c r="B242" s="219"/>
      <c r="C242" s="219"/>
      <c r="D242" s="219">
        <v>2013</v>
      </c>
      <c r="E242" s="219" t="s">
        <v>24</v>
      </c>
      <c r="F242" s="219" t="s">
        <v>11</v>
      </c>
      <c r="G242" s="522" t="s">
        <v>461</v>
      </c>
      <c r="H242" s="516" t="s">
        <v>793</v>
      </c>
      <c r="I242" s="806" t="s">
        <v>795</v>
      </c>
      <c r="J242" s="806" t="s">
        <v>518</v>
      </c>
      <c r="K242" s="806"/>
      <c r="L242" s="806">
        <v>1</v>
      </c>
      <c r="M242" s="806"/>
      <c r="N242" s="495">
        <f t="shared" si="6"/>
        <v>1</v>
      </c>
    </row>
    <row r="243" spans="1:14">
      <c r="A243" s="517" t="s">
        <v>418</v>
      </c>
      <c r="B243" s="219"/>
      <c r="C243" s="219"/>
      <c r="D243" s="219">
        <v>2013</v>
      </c>
      <c r="E243" s="219" t="s">
        <v>24</v>
      </c>
      <c r="F243" s="219" t="s">
        <v>11</v>
      </c>
      <c r="G243" s="522" t="s">
        <v>461</v>
      </c>
      <c r="H243" s="516" t="s">
        <v>1142</v>
      </c>
      <c r="I243" s="806" t="s">
        <v>138</v>
      </c>
      <c r="J243" s="806" t="s">
        <v>518</v>
      </c>
      <c r="K243" s="806"/>
      <c r="L243" s="806"/>
      <c r="M243" s="806">
        <v>92</v>
      </c>
      <c r="N243" s="495">
        <f t="shared" si="6"/>
        <v>92</v>
      </c>
    </row>
    <row r="244" spans="1:14">
      <c r="A244" s="518" t="s">
        <v>418</v>
      </c>
      <c r="B244" s="513"/>
      <c r="C244" s="513"/>
      <c r="D244" s="219">
        <v>2013</v>
      </c>
      <c r="E244" s="219" t="s">
        <v>24</v>
      </c>
      <c r="F244" s="219" t="s">
        <v>11</v>
      </c>
      <c r="G244" s="523" t="s">
        <v>461</v>
      </c>
      <c r="H244" s="516" t="s">
        <v>1143</v>
      </c>
      <c r="I244" s="806" t="s">
        <v>138</v>
      </c>
      <c r="J244" s="806" t="s">
        <v>518</v>
      </c>
      <c r="K244" s="806"/>
      <c r="L244" s="806"/>
      <c r="M244" s="806">
        <v>21</v>
      </c>
      <c r="N244" s="495">
        <f t="shared" si="6"/>
        <v>21</v>
      </c>
    </row>
    <row r="245" spans="1:14">
      <c r="A245" s="517" t="s">
        <v>418</v>
      </c>
      <c r="B245" s="219"/>
      <c r="C245" s="219"/>
      <c r="D245" s="219">
        <v>2013</v>
      </c>
      <c r="E245" s="219" t="s">
        <v>24</v>
      </c>
      <c r="F245" s="219" t="s">
        <v>11</v>
      </c>
      <c r="G245" s="523" t="s">
        <v>461</v>
      </c>
      <c r="H245" s="516" t="s">
        <v>1144</v>
      </c>
      <c r="I245" s="806" t="s">
        <v>138</v>
      </c>
      <c r="J245" s="806" t="s">
        <v>518</v>
      </c>
      <c r="K245" s="806"/>
      <c r="L245" s="806"/>
      <c r="M245" s="806">
        <v>158</v>
      </c>
      <c r="N245" s="495">
        <f t="shared" si="6"/>
        <v>158</v>
      </c>
    </row>
    <row r="246" spans="1:14">
      <c r="A246" s="517" t="s">
        <v>418</v>
      </c>
      <c r="B246" s="219"/>
      <c r="C246" s="219"/>
      <c r="D246" s="219">
        <v>2013</v>
      </c>
      <c r="E246" s="219" t="s">
        <v>24</v>
      </c>
      <c r="F246" s="219" t="s">
        <v>11</v>
      </c>
      <c r="G246" s="523" t="s">
        <v>461</v>
      </c>
      <c r="H246" s="516" t="s">
        <v>1126</v>
      </c>
      <c r="I246" s="806" t="s">
        <v>138</v>
      </c>
      <c r="J246" s="806" t="s">
        <v>518</v>
      </c>
      <c r="K246" s="806"/>
      <c r="L246" s="806"/>
      <c r="M246" s="806">
        <v>225</v>
      </c>
      <c r="N246" s="495">
        <f t="shared" si="6"/>
        <v>225</v>
      </c>
    </row>
    <row r="247" spans="1:14">
      <c r="A247" s="518" t="s">
        <v>418</v>
      </c>
      <c r="B247" s="513"/>
      <c r="C247" s="513"/>
      <c r="D247" s="219">
        <v>2013</v>
      </c>
      <c r="E247" s="219" t="s">
        <v>24</v>
      </c>
      <c r="F247" s="219" t="s">
        <v>11</v>
      </c>
      <c r="G247" s="523" t="s">
        <v>461</v>
      </c>
      <c r="H247" s="516" t="s">
        <v>1438</v>
      </c>
      <c r="I247" s="806" t="s">
        <v>138</v>
      </c>
      <c r="J247" s="806" t="s">
        <v>518</v>
      </c>
      <c r="K247" s="806"/>
      <c r="L247" s="806"/>
      <c r="M247" s="806">
        <v>1</v>
      </c>
      <c r="N247" s="495">
        <f t="shared" si="6"/>
        <v>1</v>
      </c>
    </row>
    <row r="248" spans="1:14">
      <c r="A248" s="517" t="s">
        <v>418</v>
      </c>
      <c r="B248" s="219"/>
      <c r="C248" s="219"/>
      <c r="D248" s="219">
        <v>2013</v>
      </c>
      <c r="E248" s="219" t="s">
        <v>24</v>
      </c>
      <c r="F248" s="219" t="s">
        <v>11</v>
      </c>
      <c r="G248" s="523" t="s">
        <v>461</v>
      </c>
      <c r="H248" s="516" t="s">
        <v>1145</v>
      </c>
      <c r="I248" s="806" t="s">
        <v>138</v>
      </c>
      <c r="J248" s="806" t="s">
        <v>518</v>
      </c>
      <c r="K248" s="806"/>
      <c r="L248" s="806">
        <v>62</v>
      </c>
      <c r="M248" s="806"/>
      <c r="N248" s="495">
        <f t="shared" si="6"/>
        <v>62</v>
      </c>
    </row>
    <row r="249" spans="1:14">
      <c r="A249" s="517" t="s">
        <v>418</v>
      </c>
      <c r="B249" s="219"/>
      <c r="C249" s="219"/>
      <c r="D249" s="219">
        <v>2013</v>
      </c>
      <c r="E249" s="219" t="s">
        <v>24</v>
      </c>
      <c r="F249" s="219" t="s">
        <v>11</v>
      </c>
      <c r="G249" s="523" t="s">
        <v>461</v>
      </c>
      <c r="H249" s="516" t="s">
        <v>1439</v>
      </c>
      <c r="I249" s="806" t="s">
        <v>138</v>
      </c>
      <c r="J249" s="806" t="s">
        <v>518</v>
      </c>
      <c r="K249" s="806"/>
      <c r="L249" s="806"/>
      <c r="M249" s="806">
        <v>77</v>
      </c>
      <c r="N249" s="495">
        <f t="shared" si="6"/>
        <v>77</v>
      </c>
    </row>
    <row r="250" spans="1:14">
      <c r="A250" s="517" t="s">
        <v>418</v>
      </c>
      <c r="B250" s="219"/>
      <c r="C250" s="219"/>
      <c r="D250" s="219">
        <v>2013</v>
      </c>
      <c r="E250" s="219" t="s">
        <v>24</v>
      </c>
      <c r="F250" s="219" t="s">
        <v>11</v>
      </c>
      <c r="G250" s="523" t="s">
        <v>461</v>
      </c>
      <c r="H250" s="516" t="s">
        <v>1146</v>
      </c>
      <c r="I250" s="806" t="s">
        <v>138</v>
      </c>
      <c r="J250" s="806" t="s">
        <v>518</v>
      </c>
      <c r="K250" s="806"/>
      <c r="L250" s="806">
        <v>13</v>
      </c>
      <c r="M250" s="806">
        <v>16</v>
      </c>
      <c r="N250" s="495">
        <f t="shared" si="6"/>
        <v>29</v>
      </c>
    </row>
    <row r="251" spans="1:14">
      <c r="A251" s="518" t="s">
        <v>418</v>
      </c>
      <c r="B251" s="513"/>
      <c r="C251" s="513"/>
      <c r="D251" s="219">
        <v>2013</v>
      </c>
      <c r="E251" s="219" t="s">
        <v>24</v>
      </c>
      <c r="F251" s="219" t="s">
        <v>11</v>
      </c>
      <c r="G251" s="523" t="s">
        <v>461</v>
      </c>
      <c r="H251" s="516" t="s">
        <v>796</v>
      </c>
      <c r="I251" s="806" t="s">
        <v>795</v>
      </c>
      <c r="J251" s="806" t="s">
        <v>518</v>
      </c>
      <c r="K251" s="806"/>
      <c r="L251" s="806"/>
      <c r="M251" s="806">
        <v>396</v>
      </c>
      <c r="N251" s="495">
        <f t="shared" si="6"/>
        <v>396</v>
      </c>
    </row>
    <row r="252" spans="1:14">
      <c r="A252" s="517" t="s">
        <v>418</v>
      </c>
      <c r="B252" s="219"/>
      <c r="C252" s="219"/>
      <c r="D252" s="219">
        <v>2013</v>
      </c>
      <c r="E252" s="219" t="s">
        <v>24</v>
      </c>
      <c r="F252" s="219" t="s">
        <v>11</v>
      </c>
      <c r="G252" s="523" t="s">
        <v>461</v>
      </c>
      <c r="H252" s="516" t="s">
        <v>796</v>
      </c>
      <c r="I252" s="806" t="s">
        <v>795</v>
      </c>
      <c r="J252" s="806" t="s">
        <v>446</v>
      </c>
      <c r="K252" s="806"/>
      <c r="L252" s="806">
        <v>602</v>
      </c>
      <c r="M252" s="806"/>
      <c r="N252" s="495">
        <f t="shared" si="6"/>
        <v>602</v>
      </c>
    </row>
    <row r="253" spans="1:14">
      <c r="A253" s="517" t="s">
        <v>418</v>
      </c>
      <c r="B253" s="219"/>
      <c r="C253" s="219"/>
      <c r="D253" s="219">
        <v>2013</v>
      </c>
      <c r="E253" s="219" t="s">
        <v>24</v>
      </c>
      <c r="F253" s="219" t="s">
        <v>11</v>
      </c>
      <c r="G253" s="523" t="s">
        <v>461</v>
      </c>
      <c r="H253" s="516" t="s">
        <v>796</v>
      </c>
      <c r="I253" s="806" t="s">
        <v>795</v>
      </c>
      <c r="J253" s="806" t="s">
        <v>452</v>
      </c>
      <c r="K253" s="806"/>
      <c r="L253" s="806">
        <v>265</v>
      </c>
      <c r="M253" s="806"/>
      <c r="N253" s="495">
        <f t="shared" si="6"/>
        <v>265</v>
      </c>
    </row>
    <row r="254" spans="1:14">
      <c r="A254" s="518" t="s">
        <v>418</v>
      </c>
      <c r="B254" s="513"/>
      <c r="C254" s="513"/>
      <c r="D254" s="219">
        <v>2013</v>
      </c>
      <c r="E254" s="219" t="s">
        <v>24</v>
      </c>
      <c r="F254" s="219" t="s">
        <v>11</v>
      </c>
      <c r="G254" s="523" t="s">
        <v>461</v>
      </c>
      <c r="H254" s="516" t="s">
        <v>1127</v>
      </c>
      <c r="I254" s="806" t="s">
        <v>138</v>
      </c>
      <c r="J254" s="806" t="s">
        <v>430</v>
      </c>
      <c r="K254" s="806"/>
      <c r="L254" s="806">
        <v>105</v>
      </c>
      <c r="M254" s="806"/>
      <c r="N254" s="495">
        <f t="shared" si="6"/>
        <v>105</v>
      </c>
    </row>
    <row r="255" spans="1:14">
      <c r="A255" s="517" t="s">
        <v>418</v>
      </c>
      <c r="B255" s="219"/>
      <c r="C255" s="219"/>
      <c r="D255" s="219">
        <v>2013</v>
      </c>
      <c r="E255" s="219" t="s">
        <v>24</v>
      </c>
      <c r="F255" s="219" t="s">
        <v>11</v>
      </c>
      <c r="G255" s="523" t="s">
        <v>461</v>
      </c>
      <c r="H255" s="516" t="s">
        <v>1127</v>
      </c>
      <c r="I255" s="806" t="s">
        <v>138</v>
      </c>
      <c r="J255" s="806" t="s">
        <v>518</v>
      </c>
      <c r="K255" s="806"/>
      <c r="L255" s="806"/>
      <c r="M255" s="806">
        <v>20</v>
      </c>
      <c r="N255" s="495">
        <f t="shared" si="6"/>
        <v>20</v>
      </c>
    </row>
    <row r="256" spans="1:14">
      <c r="A256" s="517" t="s">
        <v>418</v>
      </c>
      <c r="B256" s="219"/>
      <c r="C256" s="219"/>
      <c r="D256" s="219">
        <v>2013</v>
      </c>
      <c r="E256" s="219" t="s">
        <v>24</v>
      </c>
      <c r="F256" s="219" t="s">
        <v>11</v>
      </c>
      <c r="G256" s="523" t="s">
        <v>461</v>
      </c>
      <c r="H256" s="516" t="s">
        <v>1128</v>
      </c>
      <c r="I256" s="806" t="s">
        <v>138</v>
      </c>
      <c r="J256" s="806" t="s">
        <v>518</v>
      </c>
      <c r="K256" s="806"/>
      <c r="L256" s="806"/>
      <c r="M256" s="806">
        <v>112</v>
      </c>
      <c r="N256" s="495">
        <f t="shared" si="6"/>
        <v>112</v>
      </c>
    </row>
    <row r="257" spans="1:14">
      <c r="A257" s="518" t="s">
        <v>418</v>
      </c>
      <c r="B257" s="513"/>
      <c r="C257" s="513"/>
      <c r="D257" s="219">
        <v>2013</v>
      </c>
      <c r="E257" s="219" t="s">
        <v>24</v>
      </c>
      <c r="F257" s="219" t="s">
        <v>11</v>
      </c>
      <c r="G257" s="523" t="s">
        <v>461</v>
      </c>
      <c r="H257" s="516" t="s">
        <v>1151</v>
      </c>
      <c r="I257" s="806" t="s">
        <v>570</v>
      </c>
      <c r="J257" s="806" t="s">
        <v>518</v>
      </c>
      <c r="K257" s="806"/>
      <c r="L257" s="806">
        <v>16</v>
      </c>
      <c r="M257" s="806">
        <v>2438</v>
      </c>
      <c r="N257" s="495">
        <f t="shared" si="6"/>
        <v>2454</v>
      </c>
    </row>
    <row r="258" spans="1:14">
      <c r="A258" s="517" t="s">
        <v>418</v>
      </c>
      <c r="B258" s="219"/>
      <c r="C258" s="219"/>
      <c r="D258" s="219">
        <v>2013</v>
      </c>
      <c r="E258" s="219" t="s">
        <v>24</v>
      </c>
      <c r="F258" s="219" t="s">
        <v>11</v>
      </c>
      <c r="G258" s="523" t="s">
        <v>461</v>
      </c>
      <c r="H258" s="516" t="s">
        <v>1151</v>
      </c>
      <c r="I258" s="806" t="s">
        <v>570</v>
      </c>
      <c r="J258" s="806" t="s">
        <v>446</v>
      </c>
      <c r="K258" s="806"/>
      <c r="L258" s="806">
        <v>1</v>
      </c>
      <c r="M258" s="806"/>
      <c r="N258" s="495">
        <f t="shared" si="6"/>
        <v>1</v>
      </c>
    </row>
    <row r="259" spans="1:14">
      <c r="A259" s="517" t="s">
        <v>418</v>
      </c>
      <c r="B259" s="219"/>
      <c r="C259" s="219"/>
      <c r="D259" s="219">
        <v>2013</v>
      </c>
      <c r="E259" s="219" t="s">
        <v>24</v>
      </c>
      <c r="F259" s="219" t="s">
        <v>11</v>
      </c>
      <c r="G259" s="523" t="s">
        <v>461</v>
      </c>
      <c r="H259" s="516" t="s">
        <v>149</v>
      </c>
      <c r="I259" s="806" t="s">
        <v>795</v>
      </c>
      <c r="J259" s="806" t="s">
        <v>429</v>
      </c>
      <c r="K259" s="806"/>
      <c r="L259" s="806">
        <v>11</v>
      </c>
      <c r="M259" s="806"/>
      <c r="N259" s="495">
        <f t="shared" si="6"/>
        <v>11</v>
      </c>
    </row>
    <row r="260" spans="1:14">
      <c r="A260" s="518" t="s">
        <v>418</v>
      </c>
      <c r="B260" s="513"/>
      <c r="C260" s="513"/>
      <c r="D260" s="219">
        <v>2013</v>
      </c>
      <c r="E260" s="219" t="s">
        <v>24</v>
      </c>
      <c r="F260" s="219" t="s">
        <v>11</v>
      </c>
      <c r="G260" s="523" t="s">
        <v>461</v>
      </c>
      <c r="H260" s="516" t="s">
        <v>149</v>
      </c>
      <c r="I260" s="806" t="s">
        <v>795</v>
      </c>
      <c r="J260" s="806" t="s">
        <v>518</v>
      </c>
      <c r="K260" s="806"/>
      <c r="L260" s="806">
        <v>660</v>
      </c>
      <c r="M260" s="806">
        <v>4083</v>
      </c>
      <c r="N260" s="495">
        <f t="shared" si="6"/>
        <v>4743</v>
      </c>
    </row>
    <row r="261" spans="1:14">
      <c r="A261" s="517" t="s">
        <v>418</v>
      </c>
      <c r="B261" s="219"/>
      <c r="C261" s="219"/>
      <c r="D261" s="219">
        <v>2013</v>
      </c>
      <c r="E261" s="219" t="s">
        <v>24</v>
      </c>
      <c r="F261" s="219" t="s">
        <v>11</v>
      </c>
      <c r="G261" s="523" t="s">
        <v>461</v>
      </c>
      <c r="H261" s="516" t="s">
        <v>149</v>
      </c>
      <c r="I261" s="806" t="s">
        <v>795</v>
      </c>
      <c r="J261" s="806" t="s">
        <v>446</v>
      </c>
      <c r="K261" s="806"/>
      <c r="L261" s="806">
        <v>10</v>
      </c>
      <c r="M261" s="806"/>
      <c r="N261" s="495">
        <f t="shared" si="6"/>
        <v>10</v>
      </c>
    </row>
    <row r="262" spans="1:14">
      <c r="A262" s="517" t="s">
        <v>418</v>
      </c>
      <c r="B262" s="219"/>
      <c r="C262" s="219"/>
      <c r="D262" s="219">
        <v>2013</v>
      </c>
      <c r="E262" s="219" t="s">
        <v>24</v>
      </c>
      <c r="F262" s="219" t="s">
        <v>11</v>
      </c>
      <c r="G262" s="523" t="s">
        <v>461</v>
      </c>
      <c r="H262" s="516" t="s">
        <v>1130</v>
      </c>
      <c r="I262" s="806" t="s">
        <v>570</v>
      </c>
      <c r="J262" s="806" t="s">
        <v>518</v>
      </c>
      <c r="K262" s="806"/>
      <c r="L262" s="806">
        <v>195</v>
      </c>
      <c r="M262" s="806">
        <v>289</v>
      </c>
      <c r="N262" s="495">
        <f t="shared" si="6"/>
        <v>484</v>
      </c>
    </row>
    <row r="263" spans="1:14">
      <c r="A263" s="517" t="s">
        <v>418</v>
      </c>
      <c r="B263" s="219"/>
      <c r="C263" s="219"/>
      <c r="D263" s="219">
        <v>2013</v>
      </c>
      <c r="E263" s="219" t="s">
        <v>24</v>
      </c>
      <c r="F263" s="219" t="s">
        <v>11</v>
      </c>
      <c r="G263" s="523" t="s">
        <v>461</v>
      </c>
      <c r="H263" s="516" t="s">
        <v>1174</v>
      </c>
      <c r="I263" s="806" t="s">
        <v>138</v>
      </c>
      <c r="J263" s="806" t="s">
        <v>518</v>
      </c>
      <c r="K263" s="806"/>
      <c r="L263" s="806"/>
      <c r="M263" s="806">
        <v>12</v>
      </c>
      <c r="N263" s="495">
        <f t="shared" si="6"/>
        <v>12</v>
      </c>
    </row>
    <row r="264" spans="1:14">
      <c r="A264" s="517" t="s">
        <v>418</v>
      </c>
      <c r="B264" s="219"/>
      <c r="C264" s="219"/>
      <c r="D264" s="219">
        <v>2013</v>
      </c>
      <c r="E264" s="219" t="s">
        <v>24</v>
      </c>
      <c r="F264" s="219" t="s">
        <v>11</v>
      </c>
      <c r="G264" s="523" t="s">
        <v>461</v>
      </c>
      <c r="H264" s="516" t="s">
        <v>1131</v>
      </c>
      <c r="I264" s="806" t="s">
        <v>138</v>
      </c>
      <c r="J264" s="806" t="s">
        <v>518</v>
      </c>
      <c r="K264" s="806"/>
      <c r="L264" s="806"/>
      <c r="M264" s="806">
        <v>664</v>
      </c>
      <c r="N264" s="495">
        <f t="shared" si="6"/>
        <v>664</v>
      </c>
    </row>
    <row r="265" spans="1:14">
      <c r="A265" s="518" t="s">
        <v>418</v>
      </c>
      <c r="B265" s="513"/>
      <c r="C265" s="513"/>
      <c r="D265" s="219">
        <v>2013</v>
      </c>
      <c r="E265" s="219" t="s">
        <v>24</v>
      </c>
      <c r="F265" s="219" t="s">
        <v>11</v>
      </c>
      <c r="G265" s="523" t="s">
        <v>461</v>
      </c>
      <c r="H265" s="516" t="s">
        <v>1132</v>
      </c>
      <c r="I265" s="806" t="s">
        <v>138</v>
      </c>
      <c r="J265" s="806" t="s">
        <v>518</v>
      </c>
      <c r="K265" s="806"/>
      <c r="L265" s="806">
        <v>1</v>
      </c>
      <c r="M265" s="806">
        <v>2</v>
      </c>
      <c r="N265" s="495">
        <f t="shared" si="6"/>
        <v>3</v>
      </c>
    </row>
    <row r="266" spans="1:14">
      <c r="A266" s="517" t="s">
        <v>418</v>
      </c>
      <c r="B266" s="219"/>
      <c r="C266" s="219"/>
      <c r="D266" s="219">
        <v>2013</v>
      </c>
      <c r="E266" s="219" t="s">
        <v>24</v>
      </c>
      <c r="F266" s="219" t="s">
        <v>11</v>
      </c>
      <c r="G266" s="523" t="s">
        <v>461</v>
      </c>
      <c r="H266" s="516" t="s">
        <v>1432</v>
      </c>
      <c r="I266" s="806" t="s">
        <v>138</v>
      </c>
      <c r="J266" s="806" t="s">
        <v>518</v>
      </c>
      <c r="K266" s="806"/>
      <c r="L266" s="806"/>
      <c r="M266" s="806">
        <v>2</v>
      </c>
      <c r="N266" s="495">
        <f t="shared" si="6"/>
        <v>2</v>
      </c>
    </row>
    <row r="267" spans="1:14">
      <c r="A267" s="518" t="s">
        <v>418</v>
      </c>
      <c r="B267" s="513"/>
      <c r="C267" s="513"/>
      <c r="D267" s="219">
        <v>2013</v>
      </c>
      <c r="E267" s="219" t="s">
        <v>24</v>
      </c>
      <c r="F267" s="219" t="s">
        <v>11</v>
      </c>
      <c r="G267" s="523" t="s">
        <v>461</v>
      </c>
      <c r="H267" s="516" t="s">
        <v>1154</v>
      </c>
      <c r="I267" s="806" t="s">
        <v>138</v>
      </c>
      <c r="J267" s="806" t="s">
        <v>518</v>
      </c>
      <c r="K267" s="806"/>
      <c r="L267" s="806"/>
      <c r="M267" s="806">
        <v>1</v>
      </c>
      <c r="N267" s="495">
        <f t="shared" si="6"/>
        <v>1</v>
      </c>
    </row>
    <row r="268" spans="1:14">
      <c r="A268" s="517" t="s">
        <v>418</v>
      </c>
      <c r="B268" s="219"/>
      <c r="C268" s="219"/>
      <c r="D268" s="219">
        <v>2013</v>
      </c>
      <c r="E268" s="219" t="s">
        <v>24</v>
      </c>
      <c r="F268" s="219" t="s">
        <v>11</v>
      </c>
      <c r="G268" s="523" t="s">
        <v>461</v>
      </c>
      <c r="H268" s="516" t="s">
        <v>706</v>
      </c>
      <c r="I268" s="806" t="s">
        <v>570</v>
      </c>
      <c r="J268" s="806" t="s">
        <v>430</v>
      </c>
      <c r="K268" s="806"/>
      <c r="L268" s="806">
        <v>4</v>
      </c>
      <c r="M268" s="806">
        <v>12</v>
      </c>
      <c r="N268" s="495">
        <f t="shared" si="6"/>
        <v>16</v>
      </c>
    </row>
    <row r="269" spans="1:14">
      <c r="A269" s="517" t="s">
        <v>418</v>
      </c>
      <c r="B269" s="219"/>
      <c r="C269" s="219"/>
      <c r="D269" s="219">
        <v>2013</v>
      </c>
      <c r="E269" s="219" t="s">
        <v>24</v>
      </c>
      <c r="F269" s="219" t="s">
        <v>11</v>
      </c>
      <c r="G269" s="523" t="s">
        <v>461</v>
      </c>
      <c r="H269" s="516" t="s">
        <v>706</v>
      </c>
      <c r="I269" s="806" t="s">
        <v>570</v>
      </c>
      <c r="J269" s="806" t="s">
        <v>518</v>
      </c>
      <c r="K269" s="806"/>
      <c r="L269" s="806">
        <v>733</v>
      </c>
      <c r="M269" s="806">
        <v>5418</v>
      </c>
      <c r="N269" s="495">
        <f t="shared" si="6"/>
        <v>6151</v>
      </c>
    </row>
    <row r="270" spans="1:14">
      <c r="A270" s="518" t="s">
        <v>418</v>
      </c>
      <c r="B270" s="513"/>
      <c r="C270" s="513"/>
      <c r="D270" s="219">
        <v>2013</v>
      </c>
      <c r="E270" s="219" t="s">
        <v>24</v>
      </c>
      <c r="F270" s="219" t="s">
        <v>11</v>
      </c>
      <c r="G270" s="523" t="s">
        <v>461</v>
      </c>
      <c r="H270" s="516" t="s">
        <v>706</v>
      </c>
      <c r="I270" s="806" t="s">
        <v>570</v>
      </c>
      <c r="J270" s="806" t="s">
        <v>446</v>
      </c>
      <c r="K270" s="806"/>
      <c r="L270" s="806">
        <v>20</v>
      </c>
      <c r="M270" s="806"/>
      <c r="N270" s="495">
        <f t="shared" si="6"/>
        <v>20</v>
      </c>
    </row>
    <row r="271" spans="1:14">
      <c r="A271" s="517" t="s">
        <v>418</v>
      </c>
      <c r="B271" s="219"/>
      <c r="C271" s="219"/>
      <c r="D271" s="219">
        <v>2013</v>
      </c>
      <c r="E271" s="219" t="s">
        <v>24</v>
      </c>
      <c r="F271" s="219" t="s">
        <v>11</v>
      </c>
      <c r="G271" s="523" t="s">
        <v>461</v>
      </c>
      <c r="H271" s="516" t="s">
        <v>707</v>
      </c>
      <c r="I271" s="806" t="s">
        <v>138</v>
      </c>
      <c r="J271" s="806" t="s">
        <v>518</v>
      </c>
      <c r="K271" s="806"/>
      <c r="L271" s="806"/>
      <c r="M271" s="806">
        <v>1</v>
      </c>
      <c r="N271" s="495">
        <f t="shared" si="6"/>
        <v>1</v>
      </c>
    </row>
    <row r="272" spans="1:14">
      <c r="A272" s="518" t="s">
        <v>418</v>
      </c>
      <c r="B272" s="513"/>
      <c r="C272" s="513"/>
      <c r="D272" s="219">
        <v>2013</v>
      </c>
      <c r="E272" s="219" t="s">
        <v>24</v>
      </c>
      <c r="F272" s="219" t="s">
        <v>11</v>
      </c>
      <c r="G272" s="523" t="s">
        <v>461</v>
      </c>
      <c r="H272" s="516" t="s">
        <v>1134</v>
      </c>
      <c r="I272" s="806" t="s">
        <v>138</v>
      </c>
      <c r="J272" s="806" t="s">
        <v>518</v>
      </c>
      <c r="K272" s="806"/>
      <c r="L272" s="806"/>
      <c r="M272" s="806">
        <v>2</v>
      </c>
      <c r="N272" s="495">
        <f t="shared" si="6"/>
        <v>2</v>
      </c>
    </row>
    <row r="273" spans="1:14">
      <c r="A273" s="517" t="s">
        <v>418</v>
      </c>
      <c r="B273" s="219"/>
      <c r="C273" s="219"/>
      <c r="D273" s="219">
        <v>2013</v>
      </c>
      <c r="E273" s="219" t="s">
        <v>24</v>
      </c>
      <c r="F273" s="219" t="s">
        <v>11</v>
      </c>
      <c r="G273" s="523" t="s">
        <v>461</v>
      </c>
      <c r="H273" s="516" t="s">
        <v>700</v>
      </c>
      <c r="I273" s="806" t="s">
        <v>795</v>
      </c>
      <c r="J273" s="806" t="s">
        <v>518</v>
      </c>
      <c r="K273" s="806"/>
      <c r="L273" s="806">
        <v>45</v>
      </c>
      <c r="M273" s="806">
        <v>397</v>
      </c>
      <c r="N273" s="495">
        <f t="shared" si="6"/>
        <v>442</v>
      </c>
    </row>
    <row r="274" spans="1:14">
      <c r="A274" s="517" t="s">
        <v>418</v>
      </c>
      <c r="B274" s="219"/>
      <c r="C274" s="219"/>
      <c r="D274" s="219">
        <v>2013</v>
      </c>
      <c r="E274" s="219" t="s">
        <v>24</v>
      </c>
      <c r="F274" s="219" t="s">
        <v>11</v>
      </c>
      <c r="G274" s="523" t="s">
        <v>461</v>
      </c>
      <c r="H274" s="516" t="s">
        <v>701</v>
      </c>
      <c r="I274" s="806" t="s">
        <v>570</v>
      </c>
      <c r="J274" s="806" t="s">
        <v>518</v>
      </c>
      <c r="K274" s="806"/>
      <c r="L274" s="806">
        <v>176</v>
      </c>
      <c r="M274" s="806">
        <v>3010</v>
      </c>
      <c r="N274" s="495">
        <f t="shared" si="6"/>
        <v>3186</v>
      </c>
    </row>
    <row r="275" spans="1:14">
      <c r="A275" s="517" t="s">
        <v>418</v>
      </c>
      <c r="B275" s="219"/>
      <c r="C275" s="219"/>
      <c r="D275" s="219">
        <v>2013</v>
      </c>
      <c r="E275" s="219" t="s">
        <v>24</v>
      </c>
      <c r="F275" s="219" t="s">
        <v>11</v>
      </c>
      <c r="G275" s="522" t="s">
        <v>461</v>
      </c>
      <c r="H275" s="516" t="s">
        <v>701</v>
      </c>
      <c r="I275" s="806" t="s">
        <v>570</v>
      </c>
      <c r="J275" s="806" t="s">
        <v>446</v>
      </c>
      <c r="K275" s="806"/>
      <c r="L275" s="806">
        <v>85</v>
      </c>
      <c r="M275" s="806"/>
      <c r="N275" s="495">
        <f t="shared" si="6"/>
        <v>85</v>
      </c>
    </row>
    <row r="276" spans="1:14">
      <c r="A276" s="517" t="s">
        <v>418</v>
      </c>
      <c r="B276" s="219"/>
      <c r="C276" s="219"/>
      <c r="D276" s="219">
        <v>2013</v>
      </c>
      <c r="E276" s="219" t="s">
        <v>24</v>
      </c>
      <c r="F276" s="219" t="s">
        <v>11</v>
      </c>
      <c r="G276" s="523" t="s">
        <v>461</v>
      </c>
      <c r="H276" s="516" t="s">
        <v>158</v>
      </c>
      <c r="I276" s="806" t="s">
        <v>795</v>
      </c>
      <c r="J276" s="806" t="s">
        <v>518</v>
      </c>
      <c r="K276" s="806"/>
      <c r="L276" s="806">
        <v>42</v>
      </c>
      <c r="M276" s="806">
        <v>864</v>
      </c>
      <c r="N276" s="495">
        <f t="shared" si="6"/>
        <v>906</v>
      </c>
    </row>
    <row r="277" spans="1:14">
      <c r="A277" s="518" t="s">
        <v>418</v>
      </c>
      <c r="B277" s="513"/>
      <c r="C277" s="513"/>
      <c r="D277" s="219">
        <v>2013</v>
      </c>
      <c r="E277" s="219" t="s">
        <v>24</v>
      </c>
      <c r="F277" s="219" t="s">
        <v>11</v>
      </c>
      <c r="G277" s="523" t="s">
        <v>461</v>
      </c>
      <c r="H277" s="516" t="s">
        <v>711</v>
      </c>
      <c r="I277" s="806" t="s">
        <v>138</v>
      </c>
      <c r="J277" s="806" t="s">
        <v>518</v>
      </c>
      <c r="K277" s="806"/>
      <c r="L277" s="806">
        <v>259</v>
      </c>
      <c r="M277" s="806">
        <v>396</v>
      </c>
      <c r="N277" s="495">
        <f t="shared" si="6"/>
        <v>655</v>
      </c>
    </row>
    <row r="278" spans="1:14">
      <c r="A278" s="517" t="s">
        <v>418</v>
      </c>
      <c r="B278" s="219"/>
      <c r="C278" s="219"/>
      <c r="D278" s="219">
        <v>2013</v>
      </c>
      <c r="E278" s="219" t="s">
        <v>24</v>
      </c>
      <c r="F278" s="219" t="s">
        <v>11</v>
      </c>
      <c r="G278" s="523" t="s">
        <v>461</v>
      </c>
      <c r="H278" s="516" t="s">
        <v>702</v>
      </c>
      <c r="I278" s="806" t="s">
        <v>138</v>
      </c>
      <c r="J278" s="806" t="s">
        <v>518</v>
      </c>
      <c r="K278" s="806"/>
      <c r="L278" s="806">
        <v>2</v>
      </c>
      <c r="M278" s="806"/>
      <c r="N278" s="495">
        <f t="shared" si="6"/>
        <v>2</v>
      </c>
    </row>
    <row r="279" spans="1:14">
      <c r="A279" s="517" t="s">
        <v>418</v>
      </c>
      <c r="B279" s="219"/>
      <c r="C279" s="219"/>
      <c r="D279" s="219">
        <v>2013</v>
      </c>
      <c r="E279" s="219" t="s">
        <v>24</v>
      </c>
      <c r="F279" s="219" t="s">
        <v>11</v>
      </c>
      <c r="G279" s="523" t="s">
        <v>461</v>
      </c>
      <c r="H279" s="516" t="s">
        <v>1135</v>
      </c>
      <c r="I279" s="806" t="s">
        <v>138</v>
      </c>
      <c r="J279" s="806" t="s">
        <v>518</v>
      </c>
      <c r="K279" s="806"/>
      <c r="L279" s="806"/>
      <c r="M279" s="806">
        <v>733</v>
      </c>
      <c r="N279" s="495">
        <f t="shared" si="6"/>
        <v>733</v>
      </c>
    </row>
    <row r="280" spans="1:14">
      <c r="A280" s="518" t="s">
        <v>418</v>
      </c>
      <c r="B280" s="513"/>
      <c r="C280" s="513"/>
      <c r="D280" s="219">
        <v>2013</v>
      </c>
      <c r="E280" s="219" t="s">
        <v>24</v>
      </c>
      <c r="F280" s="219" t="s">
        <v>11</v>
      </c>
      <c r="G280" s="523" t="s">
        <v>461</v>
      </c>
      <c r="H280" s="516" t="s">
        <v>1157</v>
      </c>
      <c r="I280" s="806" t="s">
        <v>138</v>
      </c>
      <c r="J280" s="806" t="s">
        <v>518</v>
      </c>
      <c r="K280" s="806"/>
      <c r="L280" s="806"/>
      <c r="M280" s="806">
        <v>3</v>
      </c>
      <c r="N280" s="495">
        <f t="shared" si="6"/>
        <v>3</v>
      </c>
    </row>
    <row r="281" spans="1:14">
      <c r="A281" s="518" t="s">
        <v>418</v>
      </c>
      <c r="B281" s="513"/>
      <c r="C281" s="513"/>
      <c r="D281" s="219">
        <v>2013</v>
      </c>
      <c r="E281" s="219" t="s">
        <v>24</v>
      </c>
      <c r="F281" s="219" t="s">
        <v>11</v>
      </c>
      <c r="G281" s="523" t="s">
        <v>461</v>
      </c>
      <c r="H281" s="516" t="s">
        <v>155</v>
      </c>
      <c r="I281" s="806" t="s">
        <v>795</v>
      </c>
      <c r="J281" s="806" t="s">
        <v>518</v>
      </c>
      <c r="K281" s="806"/>
      <c r="L281" s="806">
        <v>12801</v>
      </c>
      <c r="M281" s="806">
        <v>9204</v>
      </c>
      <c r="N281" s="495">
        <f t="shared" si="6"/>
        <v>22005</v>
      </c>
    </row>
    <row r="282" spans="1:14">
      <c r="A282" s="518" t="s">
        <v>418</v>
      </c>
      <c r="B282" s="513"/>
      <c r="C282" s="513"/>
      <c r="D282" s="219">
        <v>2013</v>
      </c>
      <c r="E282" s="219" t="s">
        <v>24</v>
      </c>
      <c r="F282" s="219" t="s">
        <v>11</v>
      </c>
      <c r="G282" s="523" t="s">
        <v>461</v>
      </c>
      <c r="H282" s="516" t="s">
        <v>705</v>
      </c>
      <c r="I282" s="806" t="s">
        <v>138</v>
      </c>
      <c r="J282" s="806" t="s">
        <v>430</v>
      </c>
      <c r="K282" s="806"/>
      <c r="L282" s="806"/>
      <c r="M282" s="806">
        <v>3</v>
      </c>
      <c r="N282" s="495">
        <f t="shared" si="6"/>
        <v>3</v>
      </c>
    </row>
    <row r="283" spans="1:14">
      <c r="A283" s="517" t="s">
        <v>418</v>
      </c>
      <c r="B283" s="219"/>
      <c r="C283" s="219"/>
      <c r="D283" s="219">
        <v>2013</v>
      </c>
      <c r="E283" s="219" t="s">
        <v>24</v>
      </c>
      <c r="F283" s="219" t="s">
        <v>11</v>
      </c>
      <c r="G283" s="523" t="s">
        <v>461</v>
      </c>
      <c r="H283" s="516" t="s">
        <v>705</v>
      </c>
      <c r="I283" s="806" t="s">
        <v>138</v>
      </c>
      <c r="J283" s="806" t="s">
        <v>518</v>
      </c>
      <c r="K283" s="806"/>
      <c r="L283" s="806">
        <v>387</v>
      </c>
      <c r="M283" s="806">
        <v>583</v>
      </c>
      <c r="N283" s="495">
        <f t="shared" si="6"/>
        <v>970</v>
      </c>
    </row>
    <row r="284" spans="1:14">
      <c r="A284" s="517" t="s">
        <v>418</v>
      </c>
      <c r="B284" s="219"/>
      <c r="C284" s="219"/>
      <c r="D284" s="219">
        <v>2013</v>
      </c>
      <c r="E284" s="219" t="s">
        <v>24</v>
      </c>
      <c r="F284" s="219" t="s">
        <v>11</v>
      </c>
      <c r="G284" s="523" t="s">
        <v>461</v>
      </c>
      <c r="H284" s="516" t="s">
        <v>136</v>
      </c>
      <c r="I284" s="806" t="s">
        <v>795</v>
      </c>
      <c r="J284" s="806" t="s">
        <v>430</v>
      </c>
      <c r="K284" s="806"/>
      <c r="L284" s="806">
        <v>274</v>
      </c>
      <c r="M284" s="806"/>
      <c r="N284" s="495">
        <f t="shared" si="6"/>
        <v>274</v>
      </c>
    </row>
    <row r="285" spans="1:14">
      <c r="A285" s="518" t="s">
        <v>418</v>
      </c>
      <c r="B285" s="513"/>
      <c r="C285" s="513"/>
      <c r="D285" s="219">
        <v>2013</v>
      </c>
      <c r="E285" s="219" t="s">
        <v>24</v>
      </c>
      <c r="F285" s="219" t="s">
        <v>11</v>
      </c>
      <c r="G285" s="523" t="s">
        <v>461</v>
      </c>
      <c r="H285" s="516" t="s">
        <v>136</v>
      </c>
      <c r="I285" s="806" t="s">
        <v>795</v>
      </c>
      <c r="J285" s="806" t="s">
        <v>518</v>
      </c>
      <c r="K285" s="806"/>
      <c r="L285" s="806">
        <v>2577</v>
      </c>
      <c r="M285" s="806">
        <v>5623</v>
      </c>
      <c r="N285" s="495">
        <f t="shared" si="6"/>
        <v>8200</v>
      </c>
    </row>
    <row r="286" spans="1:14">
      <c r="A286" s="517" t="s">
        <v>418</v>
      </c>
      <c r="B286" s="219"/>
      <c r="C286" s="219"/>
      <c r="D286" s="219">
        <v>2013</v>
      </c>
      <c r="E286" s="219" t="s">
        <v>24</v>
      </c>
      <c r="F286" s="219" t="s">
        <v>11</v>
      </c>
      <c r="G286" s="523" t="s">
        <v>461</v>
      </c>
      <c r="H286" s="516" t="s">
        <v>136</v>
      </c>
      <c r="I286" s="806" t="s">
        <v>795</v>
      </c>
      <c r="J286" s="806" t="s">
        <v>446</v>
      </c>
      <c r="K286" s="806"/>
      <c r="L286" s="806">
        <v>1</v>
      </c>
      <c r="M286" s="806"/>
      <c r="N286" s="495">
        <f t="shared" si="6"/>
        <v>1</v>
      </c>
    </row>
    <row r="287" spans="1:14">
      <c r="A287" s="517" t="s">
        <v>418</v>
      </c>
      <c r="B287" s="219"/>
      <c r="C287" s="219"/>
      <c r="D287" s="219">
        <v>2013</v>
      </c>
      <c r="E287" s="219" t="s">
        <v>24</v>
      </c>
      <c r="F287" s="219" t="s">
        <v>11</v>
      </c>
      <c r="G287" s="523" t="s">
        <v>461</v>
      </c>
      <c r="H287" s="516" t="s">
        <v>1136</v>
      </c>
      <c r="I287" s="806" t="s">
        <v>795</v>
      </c>
      <c r="J287" s="806" t="s">
        <v>518</v>
      </c>
      <c r="K287" s="806"/>
      <c r="L287" s="806">
        <v>5</v>
      </c>
      <c r="M287" s="806">
        <v>1</v>
      </c>
      <c r="N287" s="495">
        <f t="shared" si="6"/>
        <v>6</v>
      </c>
    </row>
    <row r="288" spans="1:14">
      <c r="A288" s="518" t="s">
        <v>418</v>
      </c>
      <c r="B288" s="513"/>
      <c r="C288" s="513"/>
      <c r="D288" s="219">
        <v>2013</v>
      </c>
      <c r="E288" s="219" t="s">
        <v>24</v>
      </c>
      <c r="F288" s="219" t="s">
        <v>11</v>
      </c>
      <c r="G288" s="523" t="s">
        <v>461</v>
      </c>
      <c r="H288" s="516" t="s">
        <v>703</v>
      </c>
      <c r="I288" s="806" t="s">
        <v>795</v>
      </c>
      <c r="J288" s="806" t="s">
        <v>518</v>
      </c>
      <c r="K288" s="806"/>
      <c r="L288" s="806"/>
      <c r="M288" s="806">
        <v>22</v>
      </c>
      <c r="N288" s="495">
        <f t="shared" si="6"/>
        <v>22</v>
      </c>
    </row>
    <row r="289" spans="1:14">
      <c r="A289" s="517" t="s">
        <v>418</v>
      </c>
      <c r="B289" s="219"/>
      <c r="C289" s="219"/>
      <c r="D289" s="219">
        <v>2013</v>
      </c>
      <c r="E289" s="219" t="s">
        <v>24</v>
      </c>
      <c r="F289" s="219" t="s">
        <v>11</v>
      </c>
      <c r="G289" s="523" t="s">
        <v>461</v>
      </c>
      <c r="H289" s="516" t="s">
        <v>703</v>
      </c>
      <c r="I289" s="806" t="s">
        <v>795</v>
      </c>
      <c r="J289" s="806" t="s">
        <v>446</v>
      </c>
      <c r="K289" s="806"/>
      <c r="L289" s="806">
        <v>4</v>
      </c>
      <c r="M289" s="806"/>
      <c r="N289" s="495">
        <f t="shared" si="6"/>
        <v>4</v>
      </c>
    </row>
    <row r="290" spans="1:14">
      <c r="A290" s="517" t="s">
        <v>418</v>
      </c>
      <c r="B290" s="219"/>
      <c r="C290" s="219"/>
      <c r="D290" s="219">
        <v>2013</v>
      </c>
      <c r="E290" s="219" t="s">
        <v>24</v>
      </c>
      <c r="F290" s="219" t="s">
        <v>11</v>
      </c>
      <c r="G290" s="523" t="s">
        <v>461</v>
      </c>
      <c r="H290" s="516" t="s">
        <v>1175</v>
      </c>
      <c r="I290" s="806" t="s">
        <v>138</v>
      </c>
      <c r="J290" s="806" t="s">
        <v>518</v>
      </c>
      <c r="K290" s="806"/>
      <c r="L290" s="806"/>
      <c r="M290" s="806">
        <v>44</v>
      </c>
      <c r="N290" s="495">
        <f t="shared" si="6"/>
        <v>44</v>
      </c>
    </row>
    <row r="291" spans="1:14">
      <c r="A291" s="517" t="s">
        <v>418</v>
      </c>
      <c r="B291" s="219"/>
      <c r="C291" s="219"/>
      <c r="D291" s="219">
        <v>2013</v>
      </c>
      <c r="E291" s="219" t="s">
        <v>24</v>
      </c>
      <c r="F291" s="219" t="s">
        <v>11</v>
      </c>
      <c r="G291" s="523" t="s">
        <v>461</v>
      </c>
      <c r="H291" s="516" t="s">
        <v>1162</v>
      </c>
      <c r="I291" s="806" t="s">
        <v>138</v>
      </c>
      <c r="J291" s="806" t="s">
        <v>518</v>
      </c>
      <c r="K291" s="806"/>
      <c r="L291" s="806">
        <v>1</v>
      </c>
      <c r="M291" s="806"/>
      <c r="N291" s="495">
        <f t="shared" si="6"/>
        <v>1</v>
      </c>
    </row>
    <row r="292" spans="1:14">
      <c r="A292" s="518" t="s">
        <v>418</v>
      </c>
      <c r="B292" s="513"/>
      <c r="C292" s="513"/>
      <c r="D292" s="219">
        <v>2013</v>
      </c>
      <c r="E292" s="219" t="s">
        <v>24</v>
      </c>
      <c r="F292" s="219" t="s">
        <v>11</v>
      </c>
      <c r="G292" s="523" t="s">
        <v>461</v>
      </c>
      <c r="H292" s="516" t="s">
        <v>1176</v>
      </c>
      <c r="I292" s="806" t="s">
        <v>138</v>
      </c>
      <c r="J292" s="806" t="s">
        <v>518</v>
      </c>
      <c r="K292" s="806"/>
      <c r="L292" s="806">
        <v>2</v>
      </c>
      <c r="M292" s="806">
        <v>4</v>
      </c>
      <c r="N292" s="495">
        <f t="shared" si="6"/>
        <v>6</v>
      </c>
    </row>
    <row r="293" spans="1:14">
      <c r="A293" s="517" t="s">
        <v>418</v>
      </c>
      <c r="B293" s="219"/>
      <c r="C293" s="219"/>
      <c r="D293" s="219">
        <v>2013</v>
      </c>
      <c r="E293" s="219" t="s">
        <v>24</v>
      </c>
      <c r="F293" s="219" t="s">
        <v>11</v>
      </c>
      <c r="G293" s="523" t="s">
        <v>461</v>
      </c>
      <c r="H293" s="516" t="s">
        <v>1177</v>
      </c>
      <c r="I293" s="806" t="s">
        <v>138</v>
      </c>
      <c r="J293" s="806" t="s">
        <v>518</v>
      </c>
      <c r="K293" s="806"/>
      <c r="L293" s="806"/>
      <c r="M293" s="806">
        <v>3</v>
      </c>
      <c r="N293" s="495">
        <f t="shared" ref="N293:N306" si="7">L293+M293</f>
        <v>3</v>
      </c>
    </row>
    <row r="294" spans="1:14">
      <c r="A294" s="518" t="s">
        <v>418</v>
      </c>
      <c r="B294" s="513"/>
      <c r="C294" s="513"/>
      <c r="D294" s="219">
        <v>2013</v>
      </c>
      <c r="E294" s="219" t="s">
        <v>24</v>
      </c>
      <c r="F294" s="219" t="s">
        <v>11</v>
      </c>
      <c r="G294" s="523" t="s">
        <v>461</v>
      </c>
      <c r="H294" s="516" t="s">
        <v>1137</v>
      </c>
      <c r="I294" s="806" t="s">
        <v>795</v>
      </c>
      <c r="J294" s="806" t="s">
        <v>518</v>
      </c>
      <c r="K294" s="806"/>
      <c r="L294" s="806">
        <v>19</v>
      </c>
      <c r="M294" s="806">
        <v>1</v>
      </c>
      <c r="N294" s="495">
        <f t="shared" si="7"/>
        <v>20</v>
      </c>
    </row>
    <row r="295" spans="1:14">
      <c r="A295" s="518" t="s">
        <v>418</v>
      </c>
      <c r="B295" s="513"/>
      <c r="C295" s="513"/>
      <c r="D295" s="219">
        <v>2013</v>
      </c>
      <c r="E295" s="219" t="s">
        <v>24</v>
      </c>
      <c r="F295" s="219" t="s">
        <v>11</v>
      </c>
      <c r="G295" s="522" t="s">
        <v>461</v>
      </c>
      <c r="H295" s="516" t="s">
        <v>1116</v>
      </c>
      <c r="I295" s="806" t="s">
        <v>570</v>
      </c>
      <c r="J295" s="806" t="s">
        <v>518</v>
      </c>
      <c r="K295" s="806"/>
      <c r="L295" s="806">
        <v>134</v>
      </c>
      <c r="M295" s="806">
        <v>57</v>
      </c>
      <c r="N295" s="495">
        <f t="shared" si="7"/>
        <v>191</v>
      </c>
    </row>
    <row r="296" spans="1:14">
      <c r="A296" s="517" t="s">
        <v>418</v>
      </c>
      <c r="B296" s="219"/>
      <c r="C296" s="219"/>
      <c r="D296" s="219">
        <v>2013</v>
      </c>
      <c r="E296" s="219" t="s">
        <v>24</v>
      </c>
      <c r="F296" s="219" t="s">
        <v>11</v>
      </c>
      <c r="G296" s="523" t="s">
        <v>461</v>
      </c>
      <c r="H296" s="516" t="s">
        <v>868</v>
      </c>
      <c r="I296" s="806" t="s">
        <v>570</v>
      </c>
      <c r="J296" s="806" t="s">
        <v>518</v>
      </c>
      <c r="K296" s="806"/>
      <c r="L296" s="806">
        <v>372</v>
      </c>
      <c r="M296" s="806">
        <v>425</v>
      </c>
      <c r="N296" s="495">
        <f t="shared" si="7"/>
        <v>797</v>
      </c>
    </row>
    <row r="297" spans="1:14">
      <c r="A297" s="517" t="s">
        <v>418</v>
      </c>
      <c r="B297" s="219"/>
      <c r="C297" s="219"/>
      <c r="D297" s="219">
        <v>2013</v>
      </c>
      <c r="E297" s="219" t="s">
        <v>24</v>
      </c>
      <c r="F297" s="219" t="s">
        <v>11</v>
      </c>
      <c r="G297" s="523" t="s">
        <v>461</v>
      </c>
      <c r="H297" s="516" t="s">
        <v>134</v>
      </c>
      <c r="I297" s="806" t="s">
        <v>795</v>
      </c>
      <c r="J297" s="806" t="s">
        <v>518</v>
      </c>
      <c r="K297" s="806"/>
      <c r="L297" s="806">
        <v>793</v>
      </c>
      <c r="M297" s="806">
        <v>117</v>
      </c>
      <c r="N297" s="495">
        <f t="shared" si="7"/>
        <v>910</v>
      </c>
    </row>
    <row r="298" spans="1:14">
      <c r="A298" s="518" t="s">
        <v>418</v>
      </c>
      <c r="B298" s="513"/>
      <c r="C298" s="513"/>
      <c r="D298" s="219">
        <v>2013</v>
      </c>
      <c r="E298" s="219" t="s">
        <v>24</v>
      </c>
      <c r="F298" s="219" t="s">
        <v>11</v>
      </c>
      <c r="G298" s="523" t="s">
        <v>461</v>
      </c>
      <c r="H298" s="516" t="s">
        <v>803</v>
      </c>
      <c r="I298" s="806" t="s">
        <v>795</v>
      </c>
      <c r="J298" s="806" t="s">
        <v>518</v>
      </c>
      <c r="K298" s="806"/>
      <c r="L298" s="806">
        <v>1</v>
      </c>
      <c r="M298" s="806">
        <v>196</v>
      </c>
      <c r="N298" s="495">
        <f t="shared" si="7"/>
        <v>197</v>
      </c>
    </row>
    <row r="299" spans="1:14">
      <c r="A299" s="517" t="s">
        <v>418</v>
      </c>
      <c r="B299" s="219"/>
      <c r="C299" s="219"/>
      <c r="D299" s="219">
        <v>2013</v>
      </c>
      <c r="E299" s="219" t="s">
        <v>24</v>
      </c>
      <c r="F299" s="219" t="s">
        <v>11</v>
      </c>
      <c r="G299" s="523" t="s">
        <v>461</v>
      </c>
      <c r="H299" s="516" t="s">
        <v>803</v>
      </c>
      <c r="I299" s="806" t="s">
        <v>795</v>
      </c>
      <c r="J299" s="806" t="s">
        <v>446</v>
      </c>
      <c r="K299" s="806"/>
      <c r="L299" s="806">
        <v>1184</v>
      </c>
      <c r="M299" s="806"/>
      <c r="N299" s="495">
        <f t="shared" si="7"/>
        <v>1184</v>
      </c>
    </row>
    <row r="300" spans="1:14">
      <c r="A300" s="517" t="s">
        <v>418</v>
      </c>
      <c r="B300" s="219"/>
      <c r="C300" s="219"/>
      <c r="D300" s="219">
        <v>2013</v>
      </c>
      <c r="E300" s="219" t="s">
        <v>24</v>
      </c>
      <c r="F300" s="219" t="s">
        <v>11</v>
      </c>
      <c r="G300" s="523" t="s">
        <v>461</v>
      </c>
      <c r="H300" s="516" t="s">
        <v>1165</v>
      </c>
      <c r="I300" s="806" t="s">
        <v>138</v>
      </c>
      <c r="J300" s="806" t="s">
        <v>518</v>
      </c>
      <c r="K300" s="806"/>
      <c r="L300" s="806">
        <v>12</v>
      </c>
      <c r="M300" s="806">
        <v>119</v>
      </c>
      <c r="N300" s="495">
        <f t="shared" si="7"/>
        <v>131</v>
      </c>
    </row>
    <row r="301" spans="1:14">
      <c r="A301" s="517" t="s">
        <v>418</v>
      </c>
      <c r="B301" s="219"/>
      <c r="C301" s="219"/>
      <c r="D301" s="219">
        <v>2013</v>
      </c>
      <c r="E301" s="219" t="s">
        <v>24</v>
      </c>
      <c r="F301" s="219" t="s">
        <v>11</v>
      </c>
      <c r="G301" s="523" t="s">
        <v>461</v>
      </c>
      <c r="H301" s="516" t="s">
        <v>1166</v>
      </c>
      <c r="I301" s="806" t="s">
        <v>138</v>
      </c>
      <c r="J301" s="806" t="s">
        <v>518</v>
      </c>
      <c r="K301" s="806"/>
      <c r="L301" s="806">
        <v>349</v>
      </c>
      <c r="M301" s="806">
        <v>625</v>
      </c>
      <c r="N301" s="495">
        <f t="shared" si="7"/>
        <v>974</v>
      </c>
    </row>
    <row r="302" spans="1:14">
      <c r="A302" s="518" t="s">
        <v>418</v>
      </c>
      <c r="B302" s="513"/>
      <c r="C302" s="513"/>
      <c r="D302" s="219">
        <v>2013</v>
      </c>
      <c r="E302" s="219" t="s">
        <v>24</v>
      </c>
      <c r="F302" s="219" t="s">
        <v>11</v>
      </c>
      <c r="G302" s="523" t="s">
        <v>461</v>
      </c>
      <c r="H302" s="516" t="s">
        <v>1167</v>
      </c>
      <c r="I302" s="806" t="s">
        <v>138</v>
      </c>
      <c r="J302" s="806" t="s">
        <v>518</v>
      </c>
      <c r="K302" s="806"/>
      <c r="L302" s="806"/>
      <c r="M302" s="806">
        <v>2</v>
      </c>
      <c r="N302" s="495">
        <f t="shared" si="7"/>
        <v>2</v>
      </c>
    </row>
    <row r="303" spans="1:14">
      <c r="A303" s="517" t="s">
        <v>418</v>
      </c>
      <c r="B303" s="219"/>
      <c r="C303" s="219"/>
      <c r="D303" s="219">
        <v>2013</v>
      </c>
      <c r="E303" s="219" t="s">
        <v>24</v>
      </c>
      <c r="F303" s="219" t="s">
        <v>11</v>
      </c>
      <c r="G303" s="523" t="s">
        <v>461</v>
      </c>
      <c r="H303" s="516" t="s">
        <v>1167</v>
      </c>
      <c r="I303" s="806" t="s">
        <v>138</v>
      </c>
      <c r="J303" s="806" t="s">
        <v>446</v>
      </c>
      <c r="K303" s="806"/>
      <c r="L303" s="806">
        <v>3</v>
      </c>
      <c r="M303" s="806"/>
      <c r="N303" s="495">
        <f t="shared" si="7"/>
        <v>3</v>
      </c>
    </row>
    <row r="304" spans="1:14">
      <c r="A304" s="517" t="s">
        <v>418</v>
      </c>
      <c r="B304" s="219"/>
      <c r="C304" s="219"/>
      <c r="D304" s="219">
        <v>2013</v>
      </c>
      <c r="E304" s="219" t="s">
        <v>24</v>
      </c>
      <c r="F304" s="219" t="s">
        <v>11</v>
      </c>
      <c r="G304" s="523" t="s">
        <v>461</v>
      </c>
      <c r="H304" s="516" t="s">
        <v>1168</v>
      </c>
      <c r="I304" s="806" t="s">
        <v>570</v>
      </c>
      <c r="J304" s="806" t="s">
        <v>518</v>
      </c>
      <c r="K304" s="806"/>
      <c r="L304" s="806"/>
      <c r="M304" s="806">
        <v>20</v>
      </c>
      <c r="N304" s="495">
        <f t="shared" si="7"/>
        <v>20</v>
      </c>
    </row>
    <row r="305" spans="1:14">
      <c r="A305" s="518" t="s">
        <v>418</v>
      </c>
      <c r="B305" s="513"/>
      <c r="C305" s="513"/>
      <c r="D305" s="219">
        <v>2013</v>
      </c>
      <c r="E305" s="219" t="s">
        <v>24</v>
      </c>
      <c r="F305" s="219" t="s">
        <v>11</v>
      </c>
      <c r="G305" s="523" t="s">
        <v>461</v>
      </c>
      <c r="H305" s="516" t="s">
        <v>1169</v>
      </c>
      <c r="I305" s="806" t="s">
        <v>138</v>
      </c>
      <c r="J305" s="806" t="s">
        <v>518</v>
      </c>
      <c r="K305" s="806"/>
      <c r="L305" s="806"/>
      <c r="M305" s="806">
        <v>20</v>
      </c>
      <c r="N305" s="495">
        <f t="shared" si="7"/>
        <v>20</v>
      </c>
    </row>
    <row r="306" spans="1:14">
      <c r="A306" s="518" t="s">
        <v>418</v>
      </c>
      <c r="B306" s="513"/>
      <c r="C306" s="513"/>
      <c r="D306" s="219">
        <v>2013</v>
      </c>
      <c r="E306" s="219" t="s">
        <v>24</v>
      </c>
      <c r="F306" s="219" t="s">
        <v>11</v>
      </c>
      <c r="G306" s="523" t="s">
        <v>461</v>
      </c>
      <c r="H306" s="516" t="s">
        <v>1171</v>
      </c>
      <c r="I306" s="806" t="s">
        <v>138</v>
      </c>
      <c r="J306" s="806" t="s">
        <v>518</v>
      </c>
      <c r="K306" s="806"/>
      <c r="L306" s="806"/>
      <c r="M306" s="806">
        <v>10</v>
      </c>
      <c r="N306" s="495">
        <f t="shared" si="7"/>
        <v>10</v>
      </c>
    </row>
    <row r="307" spans="1:14">
      <c r="A307" s="517" t="s">
        <v>418</v>
      </c>
      <c r="B307" s="219"/>
      <c r="C307" s="219"/>
      <c r="D307" s="219">
        <v>2013</v>
      </c>
      <c r="E307" s="219" t="s">
        <v>24</v>
      </c>
      <c r="F307" s="219" t="s">
        <v>11</v>
      </c>
      <c r="G307" s="523" t="s">
        <v>471</v>
      </c>
      <c r="H307" s="516" t="s">
        <v>1123</v>
      </c>
      <c r="I307" s="806" t="s">
        <v>138</v>
      </c>
      <c r="J307" s="806" t="s">
        <v>478</v>
      </c>
      <c r="K307" s="806"/>
      <c r="L307" s="806"/>
      <c r="M307" s="806">
        <v>114</v>
      </c>
      <c r="N307" s="495">
        <f t="shared" ref="N307:N370" si="8">L307+M307</f>
        <v>114</v>
      </c>
    </row>
    <row r="308" spans="1:14">
      <c r="A308" s="517" t="s">
        <v>418</v>
      </c>
      <c r="B308" s="219"/>
      <c r="C308" s="219"/>
      <c r="D308" s="219">
        <v>2013</v>
      </c>
      <c r="E308" s="219" t="s">
        <v>24</v>
      </c>
      <c r="F308" s="219" t="s">
        <v>11</v>
      </c>
      <c r="G308" s="523" t="s">
        <v>471</v>
      </c>
      <c r="H308" s="516" t="s">
        <v>1140</v>
      </c>
      <c r="I308" s="806" t="s">
        <v>138</v>
      </c>
      <c r="J308" s="806" t="s">
        <v>451</v>
      </c>
      <c r="K308" s="806"/>
      <c r="L308" s="806">
        <v>1</v>
      </c>
      <c r="M308" s="806"/>
      <c r="N308" s="495">
        <f t="shared" si="8"/>
        <v>1</v>
      </c>
    </row>
    <row r="309" spans="1:14">
      <c r="A309" s="517" t="s">
        <v>418</v>
      </c>
      <c r="B309" s="219"/>
      <c r="C309" s="219"/>
      <c r="D309" s="219">
        <v>2013</v>
      </c>
      <c r="E309" s="219" t="s">
        <v>24</v>
      </c>
      <c r="F309" s="219" t="s">
        <v>11</v>
      </c>
      <c r="G309" s="523" t="s">
        <v>471</v>
      </c>
      <c r="H309" s="516" t="s">
        <v>1124</v>
      </c>
      <c r="I309" s="806" t="s">
        <v>138</v>
      </c>
      <c r="J309" s="806" t="s">
        <v>430</v>
      </c>
      <c r="K309" s="806"/>
      <c r="L309" s="806"/>
      <c r="M309" s="806">
        <v>31</v>
      </c>
      <c r="N309" s="495">
        <f t="shared" si="8"/>
        <v>31</v>
      </c>
    </row>
    <row r="310" spans="1:14">
      <c r="A310" s="517" t="s">
        <v>418</v>
      </c>
      <c r="B310" s="219"/>
      <c r="C310" s="219"/>
      <c r="D310" s="219">
        <v>2013</v>
      </c>
      <c r="E310" s="219" t="s">
        <v>24</v>
      </c>
      <c r="F310" s="219" t="s">
        <v>11</v>
      </c>
      <c r="G310" s="523" t="s">
        <v>471</v>
      </c>
      <c r="H310" s="516" t="s">
        <v>1124</v>
      </c>
      <c r="I310" s="806" t="s">
        <v>138</v>
      </c>
      <c r="J310" s="806" t="s">
        <v>428</v>
      </c>
      <c r="K310" s="806"/>
      <c r="L310" s="806"/>
      <c r="M310" s="806">
        <v>99</v>
      </c>
      <c r="N310" s="495">
        <f t="shared" si="8"/>
        <v>99</v>
      </c>
    </row>
    <row r="311" spans="1:14">
      <c r="A311" s="518" t="s">
        <v>418</v>
      </c>
      <c r="B311" s="513"/>
      <c r="C311" s="513"/>
      <c r="D311" s="219">
        <v>2013</v>
      </c>
      <c r="E311" s="219" t="s">
        <v>24</v>
      </c>
      <c r="F311" s="219" t="s">
        <v>11</v>
      </c>
      <c r="G311" s="523" t="s">
        <v>471</v>
      </c>
      <c r="H311" s="516" t="s">
        <v>1124</v>
      </c>
      <c r="I311" s="806" t="s">
        <v>138</v>
      </c>
      <c r="J311" s="806" t="s">
        <v>544</v>
      </c>
      <c r="K311" s="806"/>
      <c r="L311" s="806"/>
      <c r="M311" s="806">
        <v>101</v>
      </c>
      <c r="N311" s="495">
        <f t="shared" si="8"/>
        <v>101</v>
      </c>
    </row>
    <row r="312" spans="1:14">
      <c r="A312" s="517" t="s">
        <v>418</v>
      </c>
      <c r="B312" s="219"/>
      <c r="C312" s="219"/>
      <c r="D312" s="219">
        <v>2013</v>
      </c>
      <c r="E312" s="219" t="s">
        <v>24</v>
      </c>
      <c r="F312" s="219" t="s">
        <v>11</v>
      </c>
      <c r="G312" s="523" t="s">
        <v>471</v>
      </c>
      <c r="H312" s="516" t="s">
        <v>1124</v>
      </c>
      <c r="I312" s="806" t="s">
        <v>138</v>
      </c>
      <c r="J312" s="806" t="s">
        <v>517</v>
      </c>
      <c r="K312" s="806"/>
      <c r="L312" s="806"/>
      <c r="M312" s="806">
        <v>2605</v>
      </c>
      <c r="N312" s="495">
        <f t="shared" si="8"/>
        <v>2605</v>
      </c>
    </row>
    <row r="313" spans="1:14">
      <c r="A313" s="517" t="s">
        <v>418</v>
      </c>
      <c r="B313" s="219"/>
      <c r="C313" s="219"/>
      <c r="D313" s="219">
        <v>2013</v>
      </c>
      <c r="E313" s="219" t="s">
        <v>24</v>
      </c>
      <c r="F313" s="219" t="s">
        <v>11</v>
      </c>
      <c r="G313" s="522" t="s">
        <v>471</v>
      </c>
      <c r="H313" s="516" t="s">
        <v>1124</v>
      </c>
      <c r="I313" s="806" t="s">
        <v>138</v>
      </c>
      <c r="J313" s="806" t="s">
        <v>454</v>
      </c>
      <c r="K313" s="806"/>
      <c r="L313" s="806"/>
      <c r="M313" s="806">
        <v>732</v>
      </c>
      <c r="N313" s="495">
        <f t="shared" si="8"/>
        <v>732</v>
      </c>
    </row>
    <row r="314" spans="1:14">
      <c r="A314" s="518" t="s">
        <v>418</v>
      </c>
      <c r="B314" s="513"/>
      <c r="C314" s="513"/>
      <c r="D314" s="219">
        <v>2013</v>
      </c>
      <c r="E314" s="219" t="s">
        <v>24</v>
      </c>
      <c r="F314" s="219" t="s">
        <v>11</v>
      </c>
      <c r="G314" s="523" t="s">
        <v>471</v>
      </c>
      <c r="H314" s="516" t="s">
        <v>1125</v>
      </c>
      <c r="I314" s="806" t="s">
        <v>570</v>
      </c>
      <c r="J314" s="806" t="s">
        <v>441</v>
      </c>
      <c r="K314" s="806"/>
      <c r="L314" s="806">
        <v>44180</v>
      </c>
      <c r="M314" s="806"/>
      <c r="N314" s="495">
        <f t="shared" si="8"/>
        <v>44180</v>
      </c>
    </row>
    <row r="315" spans="1:14">
      <c r="A315" s="517" t="s">
        <v>418</v>
      </c>
      <c r="B315" s="219"/>
      <c r="C315" s="219"/>
      <c r="D315" s="219">
        <v>2013</v>
      </c>
      <c r="E315" s="219" t="s">
        <v>24</v>
      </c>
      <c r="F315" s="219" t="s">
        <v>11</v>
      </c>
      <c r="G315" s="523" t="s">
        <v>471</v>
      </c>
      <c r="H315" s="516" t="s">
        <v>1125</v>
      </c>
      <c r="I315" s="806" t="s">
        <v>570</v>
      </c>
      <c r="J315" s="806" t="s">
        <v>451</v>
      </c>
      <c r="K315" s="806"/>
      <c r="L315" s="806">
        <v>3</v>
      </c>
      <c r="M315" s="806"/>
      <c r="N315" s="495">
        <f t="shared" si="8"/>
        <v>3</v>
      </c>
    </row>
    <row r="316" spans="1:14">
      <c r="A316" s="517" t="s">
        <v>418</v>
      </c>
      <c r="B316" s="219"/>
      <c r="C316" s="219"/>
      <c r="D316" s="219">
        <v>2013</v>
      </c>
      <c r="E316" s="219" t="s">
        <v>24</v>
      </c>
      <c r="F316" s="219" t="s">
        <v>11</v>
      </c>
      <c r="G316" s="523" t="s">
        <v>471</v>
      </c>
      <c r="H316" s="516" t="s">
        <v>1125</v>
      </c>
      <c r="I316" s="806" t="s">
        <v>570</v>
      </c>
      <c r="J316" s="806" t="s">
        <v>478</v>
      </c>
      <c r="K316" s="806"/>
      <c r="L316" s="806"/>
      <c r="M316" s="806">
        <v>9</v>
      </c>
      <c r="N316" s="495">
        <f t="shared" si="8"/>
        <v>9</v>
      </c>
    </row>
    <row r="317" spans="1:14">
      <c r="A317" s="518" t="s">
        <v>418</v>
      </c>
      <c r="B317" s="513"/>
      <c r="C317" s="513"/>
      <c r="D317" s="219">
        <v>2013</v>
      </c>
      <c r="E317" s="219" t="s">
        <v>24</v>
      </c>
      <c r="F317" s="219" t="s">
        <v>11</v>
      </c>
      <c r="G317" s="523" t="s">
        <v>471</v>
      </c>
      <c r="H317" s="516" t="s">
        <v>1141</v>
      </c>
      <c r="I317" s="806" t="s">
        <v>570</v>
      </c>
      <c r="J317" s="806" t="s">
        <v>430</v>
      </c>
      <c r="K317" s="806"/>
      <c r="L317" s="806">
        <v>44</v>
      </c>
      <c r="M317" s="806"/>
      <c r="N317" s="495">
        <f t="shared" si="8"/>
        <v>44</v>
      </c>
    </row>
    <row r="318" spans="1:14">
      <c r="A318" s="517" t="s">
        <v>418</v>
      </c>
      <c r="B318" s="219"/>
      <c r="C318" s="219"/>
      <c r="D318" s="219">
        <v>2013</v>
      </c>
      <c r="E318" s="219" t="s">
        <v>24</v>
      </c>
      <c r="F318" s="219" t="s">
        <v>11</v>
      </c>
      <c r="G318" s="523" t="s">
        <v>471</v>
      </c>
      <c r="H318" s="516" t="s">
        <v>1141</v>
      </c>
      <c r="I318" s="806" t="s">
        <v>570</v>
      </c>
      <c r="J318" s="806" t="s">
        <v>428</v>
      </c>
      <c r="K318" s="806"/>
      <c r="L318" s="806">
        <v>7</v>
      </c>
      <c r="M318" s="806"/>
      <c r="N318" s="495">
        <f t="shared" si="8"/>
        <v>7</v>
      </c>
    </row>
    <row r="319" spans="1:14">
      <c r="A319" s="517" t="s">
        <v>418</v>
      </c>
      <c r="B319" s="219"/>
      <c r="C319" s="219"/>
      <c r="D319" s="219">
        <v>2013</v>
      </c>
      <c r="E319" s="219" t="s">
        <v>24</v>
      </c>
      <c r="F319" s="219" t="s">
        <v>11</v>
      </c>
      <c r="G319" s="523" t="s">
        <v>471</v>
      </c>
      <c r="H319" s="516" t="s">
        <v>1141</v>
      </c>
      <c r="I319" s="806" t="s">
        <v>570</v>
      </c>
      <c r="J319" s="806" t="s">
        <v>517</v>
      </c>
      <c r="K319" s="806"/>
      <c r="L319" s="806"/>
      <c r="M319" s="806">
        <v>9</v>
      </c>
      <c r="N319" s="495">
        <f t="shared" si="8"/>
        <v>9</v>
      </c>
    </row>
    <row r="320" spans="1:14">
      <c r="A320" s="517" t="s">
        <v>418</v>
      </c>
      <c r="B320" s="219"/>
      <c r="C320" s="219"/>
      <c r="D320" s="219">
        <v>2013</v>
      </c>
      <c r="E320" s="219" t="s">
        <v>24</v>
      </c>
      <c r="F320" s="219" t="s">
        <v>11</v>
      </c>
      <c r="G320" s="522" t="s">
        <v>471</v>
      </c>
      <c r="H320" s="516" t="s">
        <v>1141</v>
      </c>
      <c r="I320" s="806" t="s">
        <v>138</v>
      </c>
      <c r="J320" s="806" t="s">
        <v>454</v>
      </c>
      <c r="K320" s="806"/>
      <c r="L320" s="806"/>
      <c r="M320" s="806"/>
      <c r="N320" s="495">
        <f t="shared" si="8"/>
        <v>0</v>
      </c>
    </row>
    <row r="321" spans="1:14">
      <c r="A321" s="518" t="s">
        <v>418</v>
      </c>
      <c r="B321" s="513"/>
      <c r="C321" s="513"/>
      <c r="D321" s="219">
        <v>2013</v>
      </c>
      <c r="E321" s="219" t="s">
        <v>24</v>
      </c>
      <c r="F321" s="219" t="s">
        <v>11</v>
      </c>
      <c r="G321" s="523" t="s">
        <v>471</v>
      </c>
      <c r="H321" s="516" t="s">
        <v>881</v>
      </c>
      <c r="I321" s="806" t="s">
        <v>570</v>
      </c>
      <c r="J321" s="806" t="s">
        <v>474</v>
      </c>
      <c r="K321" s="806"/>
      <c r="L321" s="806">
        <v>32</v>
      </c>
      <c r="M321" s="806"/>
      <c r="N321" s="495">
        <f t="shared" si="8"/>
        <v>32</v>
      </c>
    </row>
    <row r="322" spans="1:14">
      <c r="A322" s="517" t="s">
        <v>418</v>
      </c>
      <c r="B322" s="219"/>
      <c r="C322" s="219"/>
      <c r="D322" s="219">
        <v>2013</v>
      </c>
      <c r="E322" s="219" t="s">
        <v>24</v>
      </c>
      <c r="F322" s="219" t="s">
        <v>11</v>
      </c>
      <c r="G322" s="523" t="s">
        <v>471</v>
      </c>
      <c r="H322" s="516" t="s">
        <v>881</v>
      </c>
      <c r="I322" s="806" t="s">
        <v>570</v>
      </c>
      <c r="J322" s="806" t="s">
        <v>517</v>
      </c>
      <c r="K322" s="806"/>
      <c r="L322" s="806"/>
      <c r="M322" s="806">
        <v>424</v>
      </c>
      <c r="N322" s="495">
        <f t="shared" si="8"/>
        <v>424</v>
      </c>
    </row>
    <row r="323" spans="1:14">
      <c r="A323" s="518" t="s">
        <v>418</v>
      </c>
      <c r="B323" s="513"/>
      <c r="C323" s="513"/>
      <c r="D323" s="219">
        <v>2013</v>
      </c>
      <c r="E323" s="219" t="s">
        <v>24</v>
      </c>
      <c r="F323" s="219" t="s">
        <v>11</v>
      </c>
      <c r="G323" s="523" t="s">
        <v>471</v>
      </c>
      <c r="H323" s="516" t="s">
        <v>1142</v>
      </c>
      <c r="I323" s="806" t="s">
        <v>138</v>
      </c>
      <c r="J323" s="806" t="s">
        <v>478</v>
      </c>
      <c r="K323" s="806"/>
      <c r="L323" s="806"/>
      <c r="M323" s="806">
        <v>7</v>
      </c>
      <c r="N323" s="495">
        <f t="shared" si="8"/>
        <v>7</v>
      </c>
    </row>
    <row r="324" spans="1:14">
      <c r="A324" s="517" t="s">
        <v>418</v>
      </c>
      <c r="B324" s="219"/>
      <c r="C324" s="219"/>
      <c r="D324" s="219">
        <v>2013</v>
      </c>
      <c r="E324" s="219" t="s">
        <v>24</v>
      </c>
      <c r="F324" s="219" t="s">
        <v>11</v>
      </c>
      <c r="G324" s="523" t="s">
        <v>471</v>
      </c>
      <c r="H324" s="516" t="s">
        <v>1440</v>
      </c>
      <c r="I324" s="806" t="s">
        <v>138</v>
      </c>
      <c r="J324" s="806" t="s">
        <v>478</v>
      </c>
      <c r="K324" s="806"/>
      <c r="L324" s="806"/>
      <c r="M324" s="806">
        <v>1</v>
      </c>
      <c r="N324" s="495">
        <f t="shared" si="8"/>
        <v>1</v>
      </c>
    </row>
    <row r="325" spans="1:14">
      <c r="A325" s="517" t="s">
        <v>418</v>
      </c>
      <c r="B325" s="219"/>
      <c r="C325" s="219"/>
      <c r="D325" s="219">
        <v>2013</v>
      </c>
      <c r="E325" s="219" t="s">
        <v>24</v>
      </c>
      <c r="F325" s="219" t="s">
        <v>11</v>
      </c>
      <c r="G325" s="523" t="s">
        <v>471</v>
      </c>
      <c r="H325" s="516" t="s">
        <v>1178</v>
      </c>
      <c r="I325" s="806" t="s">
        <v>570</v>
      </c>
      <c r="J325" s="806" t="s">
        <v>517</v>
      </c>
      <c r="K325" s="806"/>
      <c r="L325" s="806"/>
      <c r="M325" s="806">
        <v>5</v>
      </c>
      <c r="N325" s="495">
        <f t="shared" si="8"/>
        <v>5</v>
      </c>
    </row>
    <row r="326" spans="1:14">
      <c r="A326" s="517" t="s">
        <v>418</v>
      </c>
      <c r="B326" s="219"/>
      <c r="C326" s="219"/>
      <c r="D326" s="219">
        <v>2013</v>
      </c>
      <c r="E326" s="219" t="s">
        <v>24</v>
      </c>
      <c r="F326" s="219" t="s">
        <v>11</v>
      </c>
      <c r="G326" s="522" t="s">
        <v>471</v>
      </c>
      <c r="H326" s="516" t="s">
        <v>1178</v>
      </c>
      <c r="I326" s="806" t="s">
        <v>570</v>
      </c>
      <c r="J326" s="806" t="s">
        <v>478</v>
      </c>
      <c r="K326" s="806"/>
      <c r="L326" s="806"/>
      <c r="M326" s="806">
        <v>2</v>
      </c>
      <c r="N326" s="495">
        <f t="shared" si="8"/>
        <v>2</v>
      </c>
    </row>
    <row r="327" spans="1:14">
      <c r="A327" s="518" t="s">
        <v>418</v>
      </c>
      <c r="B327" s="513"/>
      <c r="C327" s="513"/>
      <c r="D327" s="219">
        <v>2013</v>
      </c>
      <c r="E327" s="219" t="s">
        <v>24</v>
      </c>
      <c r="F327" s="219" t="s">
        <v>11</v>
      </c>
      <c r="G327" s="522" t="s">
        <v>471</v>
      </c>
      <c r="H327" s="516" t="s">
        <v>1143</v>
      </c>
      <c r="I327" s="806" t="s">
        <v>138</v>
      </c>
      <c r="J327" s="806" t="s">
        <v>478</v>
      </c>
      <c r="K327" s="806"/>
      <c r="L327" s="806"/>
      <c r="M327" s="806">
        <v>5</v>
      </c>
      <c r="N327" s="495">
        <f t="shared" si="8"/>
        <v>5</v>
      </c>
    </row>
    <row r="328" spans="1:14">
      <c r="A328" s="518" t="s">
        <v>418</v>
      </c>
      <c r="B328" s="513"/>
      <c r="C328" s="513"/>
      <c r="D328" s="219">
        <v>2013</v>
      </c>
      <c r="E328" s="219" t="s">
        <v>24</v>
      </c>
      <c r="F328" s="219" t="s">
        <v>11</v>
      </c>
      <c r="G328" s="522" t="s">
        <v>471</v>
      </c>
      <c r="H328" s="516" t="s">
        <v>1144</v>
      </c>
      <c r="I328" s="806" t="s">
        <v>138</v>
      </c>
      <c r="J328" s="806" t="s">
        <v>544</v>
      </c>
      <c r="K328" s="806"/>
      <c r="L328" s="806"/>
      <c r="M328" s="806">
        <v>47</v>
      </c>
      <c r="N328" s="495">
        <f t="shared" si="8"/>
        <v>47</v>
      </c>
    </row>
    <row r="329" spans="1:14">
      <c r="A329" s="518" t="s">
        <v>418</v>
      </c>
      <c r="B329" s="513"/>
      <c r="C329" s="513"/>
      <c r="D329" s="219">
        <v>2013</v>
      </c>
      <c r="E329" s="219" t="s">
        <v>24</v>
      </c>
      <c r="F329" s="219" t="s">
        <v>11</v>
      </c>
      <c r="G329" s="523" t="s">
        <v>471</v>
      </c>
      <c r="H329" s="516" t="s">
        <v>1144</v>
      </c>
      <c r="I329" s="806" t="s">
        <v>138</v>
      </c>
      <c r="J329" s="806" t="s">
        <v>517</v>
      </c>
      <c r="K329" s="806"/>
      <c r="L329" s="806"/>
      <c r="M329" s="806">
        <v>1</v>
      </c>
      <c r="N329" s="495">
        <f t="shared" si="8"/>
        <v>1</v>
      </c>
    </row>
    <row r="330" spans="1:14">
      <c r="A330" s="517" t="s">
        <v>418</v>
      </c>
      <c r="B330" s="219"/>
      <c r="C330" s="219"/>
      <c r="D330" s="219">
        <v>2013</v>
      </c>
      <c r="E330" s="219" t="s">
        <v>24</v>
      </c>
      <c r="F330" s="219" t="s">
        <v>11</v>
      </c>
      <c r="G330" s="523" t="s">
        <v>471</v>
      </c>
      <c r="H330" s="516" t="s">
        <v>1144</v>
      </c>
      <c r="I330" s="806" t="s">
        <v>138</v>
      </c>
      <c r="J330" s="806" t="s">
        <v>478</v>
      </c>
      <c r="K330" s="806"/>
      <c r="L330" s="806"/>
      <c r="M330" s="806">
        <v>4</v>
      </c>
      <c r="N330" s="495">
        <f t="shared" si="8"/>
        <v>4</v>
      </c>
    </row>
    <row r="331" spans="1:14">
      <c r="A331" s="517" t="s">
        <v>418</v>
      </c>
      <c r="B331" s="219"/>
      <c r="C331" s="219"/>
      <c r="D331" s="219">
        <v>2013</v>
      </c>
      <c r="E331" s="219" t="s">
        <v>24</v>
      </c>
      <c r="F331" s="219" t="s">
        <v>11</v>
      </c>
      <c r="G331" s="523" t="s">
        <v>471</v>
      </c>
      <c r="H331" s="516" t="s">
        <v>1431</v>
      </c>
      <c r="I331" s="806" t="s">
        <v>138</v>
      </c>
      <c r="J331" s="806" t="s">
        <v>517</v>
      </c>
      <c r="K331" s="806"/>
      <c r="L331" s="806"/>
      <c r="M331" s="806">
        <v>1</v>
      </c>
      <c r="N331" s="495">
        <f t="shared" si="8"/>
        <v>1</v>
      </c>
    </row>
    <row r="332" spans="1:14">
      <c r="A332" s="517" t="s">
        <v>418</v>
      </c>
      <c r="B332" s="219"/>
      <c r="C332" s="219"/>
      <c r="D332" s="219">
        <v>2013</v>
      </c>
      <c r="E332" s="219" t="s">
        <v>24</v>
      </c>
      <c r="F332" s="219" t="s">
        <v>11</v>
      </c>
      <c r="G332" s="523" t="s">
        <v>471</v>
      </c>
      <c r="H332" s="516" t="s">
        <v>1145</v>
      </c>
      <c r="I332" s="806" t="s">
        <v>138</v>
      </c>
      <c r="J332" s="806" t="s">
        <v>517</v>
      </c>
      <c r="K332" s="806"/>
      <c r="L332" s="806"/>
      <c r="M332" s="806">
        <v>3</v>
      </c>
      <c r="N332" s="495">
        <f t="shared" si="8"/>
        <v>3</v>
      </c>
    </row>
    <row r="333" spans="1:14">
      <c r="A333" s="517" t="s">
        <v>418</v>
      </c>
      <c r="B333" s="219"/>
      <c r="C333" s="219"/>
      <c r="D333" s="219">
        <v>2013</v>
      </c>
      <c r="E333" s="219" t="s">
        <v>24</v>
      </c>
      <c r="F333" s="219" t="s">
        <v>11</v>
      </c>
      <c r="G333" s="522" t="s">
        <v>471</v>
      </c>
      <c r="H333" s="516" t="s">
        <v>1145</v>
      </c>
      <c r="I333" s="806" t="s">
        <v>138</v>
      </c>
      <c r="J333" s="806" t="s">
        <v>454</v>
      </c>
      <c r="K333" s="806"/>
      <c r="L333" s="806"/>
      <c r="M333" s="806"/>
      <c r="N333" s="495">
        <f t="shared" si="8"/>
        <v>0</v>
      </c>
    </row>
    <row r="334" spans="1:14">
      <c r="A334" s="517" t="s">
        <v>418</v>
      </c>
      <c r="B334" s="219"/>
      <c r="C334" s="219"/>
      <c r="D334" s="219">
        <v>2013</v>
      </c>
      <c r="E334" s="219" t="s">
        <v>24</v>
      </c>
      <c r="F334" s="219" t="s">
        <v>11</v>
      </c>
      <c r="G334" s="523" t="s">
        <v>471</v>
      </c>
      <c r="H334" s="516" t="s">
        <v>1146</v>
      </c>
      <c r="I334" s="806" t="s">
        <v>570</v>
      </c>
      <c r="J334" s="806" t="s">
        <v>430</v>
      </c>
      <c r="K334" s="806"/>
      <c r="L334" s="806">
        <v>5</v>
      </c>
      <c r="M334" s="806"/>
      <c r="N334" s="495">
        <f t="shared" si="8"/>
        <v>5</v>
      </c>
    </row>
    <row r="335" spans="1:14">
      <c r="A335" s="517" t="s">
        <v>418</v>
      </c>
      <c r="B335" s="219"/>
      <c r="C335" s="219"/>
      <c r="D335" s="219">
        <v>2013</v>
      </c>
      <c r="E335" s="219" t="s">
        <v>24</v>
      </c>
      <c r="F335" s="219" t="s">
        <v>11</v>
      </c>
      <c r="G335" s="522" t="s">
        <v>471</v>
      </c>
      <c r="H335" s="516" t="s">
        <v>1146</v>
      </c>
      <c r="I335" s="806" t="s">
        <v>138</v>
      </c>
      <c r="J335" s="806" t="s">
        <v>454</v>
      </c>
      <c r="K335" s="806"/>
      <c r="L335" s="806"/>
      <c r="M335" s="806">
        <v>1</v>
      </c>
      <c r="N335" s="495">
        <f t="shared" si="8"/>
        <v>1</v>
      </c>
    </row>
    <row r="336" spans="1:14">
      <c r="A336" s="518" t="s">
        <v>418</v>
      </c>
      <c r="B336" s="513"/>
      <c r="C336" s="513"/>
      <c r="D336" s="219">
        <v>2013</v>
      </c>
      <c r="E336" s="219" t="s">
        <v>24</v>
      </c>
      <c r="F336" s="219" t="s">
        <v>11</v>
      </c>
      <c r="G336" s="523" t="s">
        <v>471</v>
      </c>
      <c r="H336" s="516" t="s">
        <v>1147</v>
      </c>
      <c r="I336" s="806" t="s">
        <v>138</v>
      </c>
      <c r="J336" s="806" t="s">
        <v>517</v>
      </c>
      <c r="K336" s="806"/>
      <c r="L336" s="806"/>
      <c r="M336" s="806">
        <v>656</v>
      </c>
      <c r="N336" s="495">
        <f t="shared" si="8"/>
        <v>656</v>
      </c>
    </row>
    <row r="337" spans="1:14">
      <c r="A337" s="518" t="s">
        <v>418</v>
      </c>
      <c r="B337" s="513"/>
      <c r="C337" s="513"/>
      <c r="D337" s="219">
        <v>2013</v>
      </c>
      <c r="E337" s="219" t="s">
        <v>24</v>
      </c>
      <c r="F337" s="219" t="s">
        <v>11</v>
      </c>
      <c r="G337" s="523" t="s">
        <v>471</v>
      </c>
      <c r="H337" s="516" t="s">
        <v>1429</v>
      </c>
      <c r="I337" s="806" t="s">
        <v>138</v>
      </c>
      <c r="J337" s="806" t="s">
        <v>478</v>
      </c>
      <c r="K337" s="806"/>
      <c r="L337" s="806"/>
      <c r="M337" s="806">
        <v>1</v>
      </c>
      <c r="N337" s="495">
        <f t="shared" si="8"/>
        <v>1</v>
      </c>
    </row>
    <row r="338" spans="1:14">
      <c r="A338" s="517" t="s">
        <v>418</v>
      </c>
      <c r="B338" s="219"/>
      <c r="C338" s="219"/>
      <c r="D338" s="219">
        <v>2013</v>
      </c>
      <c r="E338" s="219" t="s">
        <v>24</v>
      </c>
      <c r="F338" s="219" t="s">
        <v>11</v>
      </c>
      <c r="G338" s="523" t="s">
        <v>471</v>
      </c>
      <c r="H338" s="516" t="s">
        <v>796</v>
      </c>
      <c r="I338" s="806" t="s">
        <v>795</v>
      </c>
      <c r="J338" s="806" t="s">
        <v>474</v>
      </c>
      <c r="K338" s="806"/>
      <c r="L338" s="806">
        <v>24</v>
      </c>
      <c r="M338" s="806"/>
      <c r="N338" s="495">
        <f t="shared" si="8"/>
        <v>24</v>
      </c>
    </row>
    <row r="339" spans="1:14">
      <c r="A339" s="517" t="s">
        <v>418</v>
      </c>
      <c r="B339" s="219"/>
      <c r="C339" s="219"/>
      <c r="D339" s="219">
        <v>2013</v>
      </c>
      <c r="E339" s="219" t="s">
        <v>24</v>
      </c>
      <c r="F339" s="219" t="s">
        <v>11</v>
      </c>
      <c r="G339" s="523" t="s">
        <v>471</v>
      </c>
      <c r="H339" s="516" t="s">
        <v>796</v>
      </c>
      <c r="I339" s="806" t="s">
        <v>795</v>
      </c>
      <c r="J339" s="806" t="s">
        <v>441</v>
      </c>
      <c r="K339" s="806"/>
      <c r="L339" s="806">
        <v>34</v>
      </c>
      <c r="M339" s="806"/>
      <c r="N339" s="495">
        <f t="shared" si="8"/>
        <v>34</v>
      </c>
    </row>
    <row r="340" spans="1:14">
      <c r="A340" s="517" t="s">
        <v>418</v>
      </c>
      <c r="B340" s="219"/>
      <c r="C340" s="219"/>
      <c r="D340" s="219">
        <v>2013</v>
      </c>
      <c r="E340" s="219" t="s">
        <v>24</v>
      </c>
      <c r="F340" s="219" t="s">
        <v>11</v>
      </c>
      <c r="G340" s="522" t="s">
        <v>471</v>
      </c>
      <c r="H340" s="516" t="s">
        <v>796</v>
      </c>
      <c r="I340" s="806" t="s">
        <v>795</v>
      </c>
      <c r="J340" s="806" t="s">
        <v>544</v>
      </c>
      <c r="K340" s="806"/>
      <c r="L340" s="806"/>
      <c r="M340" s="806">
        <v>94</v>
      </c>
      <c r="N340" s="495">
        <f t="shared" si="8"/>
        <v>94</v>
      </c>
    </row>
    <row r="341" spans="1:14">
      <c r="A341" s="517" t="s">
        <v>418</v>
      </c>
      <c r="B341" s="219"/>
      <c r="C341" s="219"/>
      <c r="D341" s="219">
        <v>2013</v>
      </c>
      <c r="E341" s="219" t="s">
        <v>24</v>
      </c>
      <c r="F341" s="219" t="s">
        <v>11</v>
      </c>
      <c r="G341" s="522" t="s">
        <v>471</v>
      </c>
      <c r="H341" s="516" t="s">
        <v>796</v>
      </c>
      <c r="I341" s="806" t="s">
        <v>795</v>
      </c>
      <c r="J341" s="806" t="s">
        <v>517</v>
      </c>
      <c r="K341" s="806"/>
      <c r="L341" s="806"/>
      <c r="M341" s="806">
        <v>92</v>
      </c>
      <c r="N341" s="495">
        <f t="shared" si="8"/>
        <v>92</v>
      </c>
    </row>
    <row r="342" spans="1:14">
      <c r="A342" s="517" t="s">
        <v>418</v>
      </c>
      <c r="B342" s="219"/>
      <c r="C342" s="219"/>
      <c r="D342" s="219">
        <v>2013</v>
      </c>
      <c r="E342" s="219" t="s">
        <v>24</v>
      </c>
      <c r="F342" s="219" t="s">
        <v>11</v>
      </c>
      <c r="G342" s="522" t="s">
        <v>471</v>
      </c>
      <c r="H342" s="516" t="s">
        <v>796</v>
      </c>
      <c r="I342" s="806" t="s">
        <v>795</v>
      </c>
      <c r="J342" s="806" t="s">
        <v>444</v>
      </c>
      <c r="K342" s="806"/>
      <c r="L342" s="806">
        <v>10980</v>
      </c>
      <c r="M342" s="806"/>
      <c r="N342" s="495">
        <f t="shared" si="8"/>
        <v>10980</v>
      </c>
    </row>
    <row r="343" spans="1:14">
      <c r="A343" s="518" t="s">
        <v>418</v>
      </c>
      <c r="B343" s="513"/>
      <c r="C343" s="513"/>
      <c r="D343" s="219">
        <v>2013</v>
      </c>
      <c r="E343" s="219" t="s">
        <v>24</v>
      </c>
      <c r="F343" s="219" t="s">
        <v>11</v>
      </c>
      <c r="G343" s="523" t="s">
        <v>471</v>
      </c>
      <c r="H343" s="516" t="s">
        <v>796</v>
      </c>
      <c r="I343" s="806" t="s">
        <v>795</v>
      </c>
      <c r="J343" s="806" t="s">
        <v>451</v>
      </c>
      <c r="K343" s="806"/>
      <c r="L343" s="806">
        <v>2499</v>
      </c>
      <c r="M343" s="806"/>
      <c r="N343" s="495">
        <f t="shared" si="8"/>
        <v>2499</v>
      </c>
    </row>
    <row r="344" spans="1:14">
      <c r="A344" s="517" t="s">
        <v>418</v>
      </c>
      <c r="B344" s="219"/>
      <c r="C344" s="219"/>
      <c r="D344" s="219">
        <v>2013</v>
      </c>
      <c r="E344" s="219" t="s">
        <v>24</v>
      </c>
      <c r="F344" s="219" t="s">
        <v>11</v>
      </c>
      <c r="G344" s="523" t="s">
        <v>471</v>
      </c>
      <c r="H344" s="516" t="s">
        <v>796</v>
      </c>
      <c r="I344" s="806" t="s">
        <v>795</v>
      </c>
      <c r="J344" s="806" t="s">
        <v>478</v>
      </c>
      <c r="K344" s="806"/>
      <c r="L344" s="806"/>
      <c r="M344" s="806">
        <v>190</v>
      </c>
      <c r="N344" s="495">
        <f t="shared" si="8"/>
        <v>190</v>
      </c>
    </row>
    <row r="345" spans="1:14">
      <c r="A345" s="517" t="s">
        <v>418</v>
      </c>
      <c r="B345" s="219"/>
      <c r="C345" s="219"/>
      <c r="D345" s="219">
        <v>2013</v>
      </c>
      <c r="E345" s="219" t="s">
        <v>24</v>
      </c>
      <c r="F345" s="219" t="s">
        <v>11</v>
      </c>
      <c r="G345" s="522" t="s">
        <v>471</v>
      </c>
      <c r="H345" s="516" t="s">
        <v>796</v>
      </c>
      <c r="I345" s="806" t="s">
        <v>795</v>
      </c>
      <c r="J345" s="806" t="s">
        <v>454</v>
      </c>
      <c r="K345" s="806"/>
      <c r="L345" s="806"/>
      <c r="M345" s="806">
        <v>1</v>
      </c>
      <c r="N345" s="495">
        <f t="shared" si="8"/>
        <v>1</v>
      </c>
    </row>
    <row r="346" spans="1:14">
      <c r="A346" s="517" t="s">
        <v>418</v>
      </c>
      <c r="B346" s="219"/>
      <c r="C346" s="219"/>
      <c r="D346" s="219">
        <v>2013</v>
      </c>
      <c r="E346" s="219" t="s">
        <v>24</v>
      </c>
      <c r="F346" s="219" t="s">
        <v>11</v>
      </c>
      <c r="G346" s="523" t="s">
        <v>471</v>
      </c>
      <c r="H346" s="516" t="s">
        <v>1148</v>
      </c>
      <c r="I346" s="806" t="s">
        <v>138</v>
      </c>
      <c r="J346" s="806" t="s">
        <v>517</v>
      </c>
      <c r="K346" s="806"/>
      <c r="L346" s="806"/>
      <c r="M346" s="806">
        <v>6</v>
      </c>
      <c r="N346" s="495">
        <f t="shared" si="8"/>
        <v>6</v>
      </c>
    </row>
    <row r="347" spans="1:14">
      <c r="A347" s="518" t="s">
        <v>418</v>
      </c>
      <c r="B347" s="513"/>
      <c r="C347" s="513"/>
      <c r="D347" s="219">
        <v>2013</v>
      </c>
      <c r="E347" s="219" t="s">
        <v>24</v>
      </c>
      <c r="F347" s="219" t="s">
        <v>11</v>
      </c>
      <c r="G347" s="523" t="s">
        <v>471</v>
      </c>
      <c r="H347" s="516" t="s">
        <v>769</v>
      </c>
      <c r="I347" s="806" t="s">
        <v>570</v>
      </c>
      <c r="J347" s="806" t="s">
        <v>478</v>
      </c>
      <c r="K347" s="806"/>
      <c r="L347" s="806">
        <v>3848</v>
      </c>
      <c r="M347" s="806">
        <v>2229</v>
      </c>
      <c r="N347" s="495">
        <f t="shared" si="8"/>
        <v>6077</v>
      </c>
    </row>
    <row r="348" spans="1:14">
      <c r="A348" s="517" t="s">
        <v>418</v>
      </c>
      <c r="B348" s="219"/>
      <c r="C348" s="219"/>
      <c r="D348" s="219">
        <v>2013</v>
      </c>
      <c r="E348" s="219" t="s">
        <v>24</v>
      </c>
      <c r="F348" s="219" t="s">
        <v>11</v>
      </c>
      <c r="G348" s="523" t="s">
        <v>471</v>
      </c>
      <c r="H348" s="516" t="s">
        <v>1127</v>
      </c>
      <c r="I348" s="806" t="s">
        <v>138</v>
      </c>
      <c r="J348" s="806" t="s">
        <v>428</v>
      </c>
      <c r="K348" s="806"/>
      <c r="L348" s="806">
        <v>152</v>
      </c>
      <c r="M348" s="806"/>
      <c r="N348" s="495">
        <f t="shared" si="8"/>
        <v>152</v>
      </c>
    </row>
    <row r="349" spans="1:14">
      <c r="A349" s="517" t="s">
        <v>418</v>
      </c>
      <c r="B349" s="219"/>
      <c r="C349" s="219"/>
      <c r="D349" s="219">
        <v>2013</v>
      </c>
      <c r="E349" s="219" t="s">
        <v>24</v>
      </c>
      <c r="F349" s="219" t="s">
        <v>11</v>
      </c>
      <c r="G349" s="523" t="s">
        <v>471</v>
      </c>
      <c r="H349" s="516" t="s">
        <v>1127</v>
      </c>
      <c r="I349" s="806" t="s">
        <v>138</v>
      </c>
      <c r="J349" s="806" t="s">
        <v>517</v>
      </c>
      <c r="K349" s="806"/>
      <c r="L349" s="806"/>
      <c r="M349" s="806">
        <v>11</v>
      </c>
      <c r="N349" s="495">
        <f t="shared" si="8"/>
        <v>11</v>
      </c>
    </row>
    <row r="350" spans="1:14">
      <c r="A350" s="517" t="s">
        <v>418</v>
      </c>
      <c r="B350" s="219"/>
      <c r="C350" s="219"/>
      <c r="D350" s="219">
        <v>2013</v>
      </c>
      <c r="E350" s="219" t="s">
        <v>24</v>
      </c>
      <c r="F350" s="219" t="s">
        <v>11</v>
      </c>
      <c r="G350" s="523" t="s">
        <v>471</v>
      </c>
      <c r="H350" s="516" t="s">
        <v>1128</v>
      </c>
      <c r="I350" s="806" t="s">
        <v>138</v>
      </c>
      <c r="J350" s="806" t="s">
        <v>544</v>
      </c>
      <c r="K350" s="806"/>
      <c r="L350" s="806"/>
      <c r="M350" s="806">
        <v>2</v>
      </c>
      <c r="N350" s="495">
        <f t="shared" si="8"/>
        <v>2</v>
      </c>
    </row>
    <row r="351" spans="1:14">
      <c r="A351" s="518" t="s">
        <v>418</v>
      </c>
      <c r="B351" s="513"/>
      <c r="C351" s="513"/>
      <c r="D351" s="219">
        <v>2013</v>
      </c>
      <c r="E351" s="219" t="s">
        <v>24</v>
      </c>
      <c r="F351" s="219" t="s">
        <v>11</v>
      </c>
      <c r="G351" s="523" t="s">
        <v>471</v>
      </c>
      <c r="H351" s="516" t="s">
        <v>1128</v>
      </c>
      <c r="I351" s="806" t="s">
        <v>138</v>
      </c>
      <c r="J351" s="806" t="s">
        <v>517</v>
      </c>
      <c r="K351" s="806"/>
      <c r="L351" s="806"/>
      <c r="M351" s="806">
        <v>17</v>
      </c>
      <c r="N351" s="495">
        <f t="shared" si="8"/>
        <v>17</v>
      </c>
    </row>
    <row r="352" spans="1:14">
      <c r="A352" s="517" t="s">
        <v>418</v>
      </c>
      <c r="B352" s="219"/>
      <c r="C352" s="219"/>
      <c r="D352" s="219">
        <v>2013</v>
      </c>
      <c r="E352" s="219" t="s">
        <v>24</v>
      </c>
      <c r="F352" s="219" t="s">
        <v>11</v>
      </c>
      <c r="G352" s="523" t="s">
        <v>471</v>
      </c>
      <c r="H352" s="516" t="s">
        <v>1149</v>
      </c>
      <c r="I352" s="806" t="s">
        <v>138</v>
      </c>
      <c r="J352" s="806" t="s">
        <v>451</v>
      </c>
      <c r="K352" s="806"/>
      <c r="L352" s="806">
        <v>7</v>
      </c>
      <c r="M352" s="806"/>
      <c r="N352" s="495">
        <f t="shared" si="8"/>
        <v>7</v>
      </c>
    </row>
    <row r="353" spans="1:14">
      <c r="A353" s="518" t="s">
        <v>418</v>
      </c>
      <c r="B353" s="513"/>
      <c r="C353" s="513"/>
      <c r="D353" s="219">
        <v>2013</v>
      </c>
      <c r="E353" s="219" t="s">
        <v>24</v>
      </c>
      <c r="F353" s="219" t="s">
        <v>11</v>
      </c>
      <c r="G353" s="523" t="s">
        <v>471</v>
      </c>
      <c r="H353" s="516" t="s">
        <v>1173</v>
      </c>
      <c r="I353" s="806" t="s">
        <v>138</v>
      </c>
      <c r="J353" s="806" t="s">
        <v>478</v>
      </c>
      <c r="K353" s="806"/>
      <c r="L353" s="806"/>
      <c r="M353" s="806">
        <v>4</v>
      </c>
      <c r="N353" s="495">
        <f t="shared" si="8"/>
        <v>4</v>
      </c>
    </row>
    <row r="354" spans="1:14">
      <c r="A354" s="517" t="s">
        <v>418</v>
      </c>
      <c r="B354" s="219"/>
      <c r="C354" s="219"/>
      <c r="D354" s="219">
        <v>2013</v>
      </c>
      <c r="E354" s="219" t="s">
        <v>24</v>
      </c>
      <c r="F354" s="219" t="s">
        <v>11</v>
      </c>
      <c r="G354" s="523" t="s">
        <v>471</v>
      </c>
      <c r="H354" s="516" t="s">
        <v>1150</v>
      </c>
      <c r="I354" s="806" t="s">
        <v>138</v>
      </c>
      <c r="J354" s="806" t="s">
        <v>517</v>
      </c>
      <c r="K354" s="806"/>
      <c r="L354" s="806"/>
      <c r="M354" s="806">
        <v>308</v>
      </c>
      <c r="N354" s="495">
        <f t="shared" si="8"/>
        <v>308</v>
      </c>
    </row>
    <row r="355" spans="1:14">
      <c r="A355" s="517" t="s">
        <v>418</v>
      </c>
      <c r="B355" s="219"/>
      <c r="C355" s="219"/>
      <c r="D355" s="219">
        <v>2013</v>
      </c>
      <c r="E355" s="219" t="s">
        <v>24</v>
      </c>
      <c r="F355" s="219" t="s">
        <v>11</v>
      </c>
      <c r="G355" s="523" t="s">
        <v>471</v>
      </c>
      <c r="H355" s="516" t="s">
        <v>1151</v>
      </c>
      <c r="I355" s="806" t="s">
        <v>570</v>
      </c>
      <c r="J355" s="806" t="s">
        <v>430</v>
      </c>
      <c r="K355" s="806"/>
      <c r="L355" s="806">
        <v>5</v>
      </c>
      <c r="M355" s="806">
        <v>1</v>
      </c>
      <c r="N355" s="495">
        <f t="shared" si="8"/>
        <v>6</v>
      </c>
    </row>
    <row r="356" spans="1:14">
      <c r="A356" s="518" t="s">
        <v>418</v>
      </c>
      <c r="B356" s="513"/>
      <c r="C356" s="513"/>
      <c r="D356" s="219">
        <v>2013</v>
      </c>
      <c r="E356" s="219" t="s">
        <v>24</v>
      </c>
      <c r="F356" s="219" t="s">
        <v>11</v>
      </c>
      <c r="G356" s="523" t="s">
        <v>471</v>
      </c>
      <c r="H356" s="516" t="s">
        <v>1151</v>
      </c>
      <c r="I356" s="806" t="s">
        <v>570</v>
      </c>
      <c r="J356" s="806" t="s">
        <v>441</v>
      </c>
      <c r="K356" s="806"/>
      <c r="L356" s="806">
        <v>2</v>
      </c>
      <c r="M356" s="806"/>
      <c r="N356" s="495">
        <f t="shared" si="8"/>
        <v>2</v>
      </c>
    </row>
    <row r="357" spans="1:14">
      <c r="A357" s="517" t="s">
        <v>418</v>
      </c>
      <c r="B357" s="219"/>
      <c r="C357" s="219"/>
      <c r="D357" s="219">
        <v>2013</v>
      </c>
      <c r="E357" s="219" t="s">
        <v>24</v>
      </c>
      <c r="F357" s="219" t="s">
        <v>11</v>
      </c>
      <c r="G357" s="523" t="s">
        <v>471</v>
      </c>
      <c r="H357" s="516" t="s">
        <v>1151</v>
      </c>
      <c r="I357" s="806" t="s">
        <v>570</v>
      </c>
      <c r="J357" s="806" t="s">
        <v>544</v>
      </c>
      <c r="K357" s="806"/>
      <c r="L357" s="806"/>
      <c r="M357" s="806">
        <v>945</v>
      </c>
      <c r="N357" s="495">
        <f t="shared" si="8"/>
        <v>945</v>
      </c>
    </row>
    <row r="358" spans="1:14">
      <c r="A358" s="517" t="s">
        <v>418</v>
      </c>
      <c r="B358" s="219"/>
      <c r="C358" s="219"/>
      <c r="D358" s="219">
        <v>2013</v>
      </c>
      <c r="E358" s="219" t="s">
        <v>24</v>
      </c>
      <c r="F358" s="219" t="s">
        <v>11</v>
      </c>
      <c r="G358" s="523" t="s">
        <v>471</v>
      </c>
      <c r="H358" s="516" t="s">
        <v>1151</v>
      </c>
      <c r="I358" s="806" t="s">
        <v>570</v>
      </c>
      <c r="J358" s="806" t="s">
        <v>517</v>
      </c>
      <c r="K358" s="806"/>
      <c r="L358" s="806"/>
      <c r="M358" s="806">
        <v>1359</v>
      </c>
      <c r="N358" s="495">
        <f t="shared" si="8"/>
        <v>1359</v>
      </c>
    </row>
    <row r="359" spans="1:14">
      <c r="A359" s="518" t="s">
        <v>418</v>
      </c>
      <c r="B359" s="513"/>
      <c r="C359" s="513"/>
      <c r="D359" s="219">
        <v>2013</v>
      </c>
      <c r="E359" s="219" t="s">
        <v>24</v>
      </c>
      <c r="F359" s="219" t="s">
        <v>11</v>
      </c>
      <c r="G359" s="522" t="s">
        <v>471</v>
      </c>
      <c r="H359" s="516" t="s">
        <v>1151</v>
      </c>
      <c r="I359" s="806" t="s">
        <v>570</v>
      </c>
      <c r="J359" s="806" t="s">
        <v>451</v>
      </c>
      <c r="K359" s="806"/>
      <c r="L359" s="806">
        <v>1</v>
      </c>
      <c r="M359" s="806"/>
      <c r="N359" s="495">
        <f t="shared" si="8"/>
        <v>1</v>
      </c>
    </row>
    <row r="360" spans="1:14">
      <c r="A360" s="517" t="s">
        <v>418</v>
      </c>
      <c r="B360" s="219"/>
      <c r="C360" s="219"/>
      <c r="D360" s="219">
        <v>2013</v>
      </c>
      <c r="E360" s="219" t="s">
        <v>24</v>
      </c>
      <c r="F360" s="219" t="s">
        <v>11</v>
      </c>
      <c r="G360" s="523" t="s">
        <v>471</v>
      </c>
      <c r="H360" s="516" t="s">
        <v>1151</v>
      </c>
      <c r="I360" s="806" t="s">
        <v>570</v>
      </c>
      <c r="J360" s="806" t="s">
        <v>478</v>
      </c>
      <c r="K360" s="806"/>
      <c r="L360" s="806"/>
      <c r="M360" s="806">
        <v>1</v>
      </c>
      <c r="N360" s="495">
        <f t="shared" si="8"/>
        <v>1</v>
      </c>
    </row>
    <row r="361" spans="1:14">
      <c r="A361" s="517" t="s">
        <v>418</v>
      </c>
      <c r="B361" s="219"/>
      <c r="C361" s="219"/>
      <c r="D361" s="219">
        <v>2013</v>
      </c>
      <c r="E361" s="219" t="s">
        <v>24</v>
      </c>
      <c r="F361" s="219" t="s">
        <v>11</v>
      </c>
      <c r="G361" s="522" t="s">
        <v>471</v>
      </c>
      <c r="H361" s="516" t="s">
        <v>1151</v>
      </c>
      <c r="I361" s="806" t="s">
        <v>570</v>
      </c>
      <c r="J361" s="806" t="s">
        <v>454</v>
      </c>
      <c r="K361" s="806"/>
      <c r="L361" s="806"/>
      <c r="M361" s="806">
        <v>226</v>
      </c>
      <c r="N361" s="495">
        <f t="shared" si="8"/>
        <v>226</v>
      </c>
    </row>
    <row r="362" spans="1:14">
      <c r="A362" s="518" t="s">
        <v>418</v>
      </c>
      <c r="B362" s="513"/>
      <c r="C362" s="513"/>
      <c r="D362" s="219">
        <v>2013</v>
      </c>
      <c r="E362" s="219" t="s">
        <v>24</v>
      </c>
      <c r="F362" s="219" t="s">
        <v>11</v>
      </c>
      <c r="G362" s="523" t="s">
        <v>471</v>
      </c>
      <c r="H362" s="516" t="s">
        <v>1152</v>
      </c>
      <c r="I362" s="806" t="s">
        <v>138</v>
      </c>
      <c r="J362" s="806" t="s">
        <v>474</v>
      </c>
      <c r="K362" s="806"/>
      <c r="L362" s="806">
        <v>43</v>
      </c>
      <c r="M362" s="806"/>
      <c r="N362" s="495">
        <f t="shared" si="8"/>
        <v>43</v>
      </c>
    </row>
    <row r="363" spans="1:14">
      <c r="A363" s="517" t="s">
        <v>418</v>
      </c>
      <c r="B363" s="219"/>
      <c r="C363" s="219"/>
      <c r="D363" s="219">
        <v>2013</v>
      </c>
      <c r="E363" s="219" t="s">
        <v>24</v>
      </c>
      <c r="F363" s="219" t="s">
        <v>11</v>
      </c>
      <c r="G363" s="523" t="s">
        <v>471</v>
      </c>
      <c r="H363" s="516" t="s">
        <v>149</v>
      </c>
      <c r="I363" s="806" t="s">
        <v>795</v>
      </c>
      <c r="J363" s="806" t="s">
        <v>430</v>
      </c>
      <c r="K363" s="806"/>
      <c r="L363" s="806">
        <v>1329</v>
      </c>
      <c r="M363" s="806">
        <v>117</v>
      </c>
      <c r="N363" s="495">
        <f t="shared" si="8"/>
        <v>1446</v>
      </c>
    </row>
    <row r="364" spans="1:14">
      <c r="A364" s="518" t="s">
        <v>418</v>
      </c>
      <c r="B364" s="513"/>
      <c r="C364" s="513"/>
      <c r="D364" s="219">
        <v>2013</v>
      </c>
      <c r="E364" s="219" t="s">
        <v>24</v>
      </c>
      <c r="F364" s="219" t="s">
        <v>11</v>
      </c>
      <c r="G364" s="523" t="s">
        <v>471</v>
      </c>
      <c r="H364" s="516" t="s">
        <v>149</v>
      </c>
      <c r="I364" s="806" t="s">
        <v>795</v>
      </c>
      <c r="J364" s="806" t="s">
        <v>428</v>
      </c>
      <c r="K364" s="806"/>
      <c r="L364" s="806">
        <v>2</v>
      </c>
      <c r="M364" s="806"/>
      <c r="N364" s="495">
        <f t="shared" si="8"/>
        <v>2</v>
      </c>
    </row>
    <row r="365" spans="1:14">
      <c r="A365" s="517" t="s">
        <v>418</v>
      </c>
      <c r="B365" s="219"/>
      <c r="C365" s="219"/>
      <c r="D365" s="219">
        <v>2013</v>
      </c>
      <c r="E365" s="219" t="s">
        <v>24</v>
      </c>
      <c r="F365" s="219" t="s">
        <v>11</v>
      </c>
      <c r="G365" s="523" t="s">
        <v>471</v>
      </c>
      <c r="H365" s="516" t="s">
        <v>149</v>
      </c>
      <c r="I365" s="806" t="s">
        <v>795</v>
      </c>
      <c r="J365" s="806" t="s">
        <v>474</v>
      </c>
      <c r="K365" s="806"/>
      <c r="L365" s="806">
        <v>2</v>
      </c>
      <c r="M365" s="806"/>
      <c r="N365" s="495">
        <f t="shared" si="8"/>
        <v>2</v>
      </c>
    </row>
    <row r="366" spans="1:14">
      <c r="A366" s="517" t="s">
        <v>418</v>
      </c>
      <c r="B366" s="219"/>
      <c r="C366" s="219"/>
      <c r="D366" s="219">
        <v>2013</v>
      </c>
      <c r="E366" s="219" t="s">
        <v>24</v>
      </c>
      <c r="F366" s="219" t="s">
        <v>11</v>
      </c>
      <c r="G366" s="523" t="s">
        <v>471</v>
      </c>
      <c r="H366" s="516" t="s">
        <v>149</v>
      </c>
      <c r="I366" s="806" t="s">
        <v>795</v>
      </c>
      <c r="J366" s="806" t="s">
        <v>544</v>
      </c>
      <c r="K366" s="806"/>
      <c r="L366" s="806"/>
      <c r="M366" s="806">
        <v>131</v>
      </c>
      <c r="N366" s="495">
        <f t="shared" si="8"/>
        <v>131</v>
      </c>
    </row>
    <row r="367" spans="1:14">
      <c r="A367" s="517" t="s">
        <v>418</v>
      </c>
      <c r="B367" s="219"/>
      <c r="C367" s="219"/>
      <c r="D367" s="219">
        <v>2013</v>
      </c>
      <c r="E367" s="219" t="s">
        <v>24</v>
      </c>
      <c r="F367" s="219" t="s">
        <v>11</v>
      </c>
      <c r="G367" s="523" t="s">
        <v>471</v>
      </c>
      <c r="H367" s="516" t="s">
        <v>149</v>
      </c>
      <c r="I367" s="806" t="s">
        <v>795</v>
      </c>
      <c r="J367" s="806" t="s">
        <v>517</v>
      </c>
      <c r="K367" s="806"/>
      <c r="L367" s="806">
        <v>1414</v>
      </c>
      <c r="M367" s="806">
        <v>1992</v>
      </c>
      <c r="N367" s="495">
        <f t="shared" si="8"/>
        <v>3406</v>
      </c>
    </row>
    <row r="368" spans="1:14">
      <c r="A368" s="518" t="s">
        <v>418</v>
      </c>
      <c r="B368" s="513"/>
      <c r="C368" s="513"/>
      <c r="D368" s="219">
        <v>2013</v>
      </c>
      <c r="E368" s="219" t="s">
        <v>24</v>
      </c>
      <c r="F368" s="219" t="s">
        <v>11</v>
      </c>
      <c r="G368" s="523" t="s">
        <v>471</v>
      </c>
      <c r="H368" s="516" t="s">
        <v>149</v>
      </c>
      <c r="I368" s="806" t="s">
        <v>795</v>
      </c>
      <c r="J368" s="806" t="s">
        <v>478</v>
      </c>
      <c r="K368" s="806"/>
      <c r="L368" s="806"/>
      <c r="M368" s="806">
        <v>8</v>
      </c>
      <c r="N368" s="495">
        <f t="shared" si="8"/>
        <v>8</v>
      </c>
    </row>
    <row r="369" spans="1:14">
      <c r="A369" s="517" t="s">
        <v>418</v>
      </c>
      <c r="B369" s="219"/>
      <c r="C369" s="219"/>
      <c r="D369" s="219">
        <v>2013</v>
      </c>
      <c r="E369" s="219" t="s">
        <v>24</v>
      </c>
      <c r="F369" s="219" t="s">
        <v>11</v>
      </c>
      <c r="G369" s="522" t="s">
        <v>471</v>
      </c>
      <c r="H369" s="516" t="s">
        <v>149</v>
      </c>
      <c r="I369" s="806" t="s">
        <v>795</v>
      </c>
      <c r="J369" s="806" t="s">
        <v>454</v>
      </c>
      <c r="K369" s="806"/>
      <c r="L369" s="806">
        <v>203</v>
      </c>
      <c r="M369" s="806">
        <v>75</v>
      </c>
      <c r="N369" s="495">
        <f t="shared" si="8"/>
        <v>278</v>
      </c>
    </row>
    <row r="370" spans="1:14">
      <c r="A370" s="517" t="s">
        <v>418</v>
      </c>
      <c r="B370" s="219"/>
      <c r="C370" s="219"/>
      <c r="D370" s="219">
        <v>2013</v>
      </c>
      <c r="E370" s="219" t="s">
        <v>24</v>
      </c>
      <c r="F370" s="219" t="s">
        <v>11</v>
      </c>
      <c r="G370" s="523" t="s">
        <v>471</v>
      </c>
      <c r="H370" s="516" t="s">
        <v>1179</v>
      </c>
      <c r="I370" s="806" t="s">
        <v>138</v>
      </c>
      <c r="J370" s="806" t="s">
        <v>517</v>
      </c>
      <c r="K370" s="806"/>
      <c r="L370" s="806"/>
      <c r="M370" s="806">
        <v>24</v>
      </c>
      <c r="N370" s="495">
        <f t="shared" si="8"/>
        <v>24</v>
      </c>
    </row>
    <row r="371" spans="1:14">
      <c r="A371" s="518" t="s">
        <v>418</v>
      </c>
      <c r="B371" s="513"/>
      <c r="C371" s="513"/>
      <c r="D371" s="219">
        <v>2013</v>
      </c>
      <c r="E371" s="219" t="s">
        <v>24</v>
      </c>
      <c r="F371" s="219" t="s">
        <v>11</v>
      </c>
      <c r="G371" s="523" t="s">
        <v>471</v>
      </c>
      <c r="H371" s="516" t="s">
        <v>1129</v>
      </c>
      <c r="I371" s="806" t="s">
        <v>138</v>
      </c>
      <c r="J371" s="806" t="s">
        <v>478</v>
      </c>
      <c r="K371" s="806"/>
      <c r="L371" s="806"/>
      <c r="M371" s="806">
        <v>3</v>
      </c>
      <c r="N371" s="495">
        <f t="shared" ref="N371:N434" si="9">L371+M371</f>
        <v>3</v>
      </c>
    </row>
    <row r="372" spans="1:14">
      <c r="A372" s="517" t="s">
        <v>418</v>
      </c>
      <c r="B372" s="219"/>
      <c r="C372" s="219"/>
      <c r="D372" s="219">
        <v>2013</v>
      </c>
      <c r="E372" s="219" t="s">
        <v>24</v>
      </c>
      <c r="F372" s="219" t="s">
        <v>11</v>
      </c>
      <c r="G372" s="523" t="s">
        <v>471</v>
      </c>
      <c r="H372" s="516" t="s">
        <v>1130</v>
      </c>
      <c r="I372" s="806" t="s">
        <v>570</v>
      </c>
      <c r="J372" s="806" t="s">
        <v>430</v>
      </c>
      <c r="K372" s="806"/>
      <c r="L372" s="806">
        <v>4</v>
      </c>
      <c r="M372" s="806"/>
      <c r="N372" s="495">
        <f t="shared" si="9"/>
        <v>4</v>
      </c>
    </row>
    <row r="373" spans="1:14">
      <c r="A373" s="518" t="s">
        <v>418</v>
      </c>
      <c r="B373" s="513"/>
      <c r="C373" s="513"/>
      <c r="D373" s="219">
        <v>2013</v>
      </c>
      <c r="E373" s="219" t="s">
        <v>24</v>
      </c>
      <c r="F373" s="219" t="s">
        <v>11</v>
      </c>
      <c r="G373" s="523" t="s">
        <v>471</v>
      </c>
      <c r="H373" s="516" t="s">
        <v>1130</v>
      </c>
      <c r="I373" s="806" t="s">
        <v>570</v>
      </c>
      <c r="J373" s="806" t="s">
        <v>428</v>
      </c>
      <c r="K373" s="806"/>
      <c r="L373" s="806">
        <v>7</v>
      </c>
      <c r="M373" s="806"/>
      <c r="N373" s="495">
        <f t="shared" si="9"/>
        <v>7</v>
      </c>
    </row>
    <row r="374" spans="1:14">
      <c r="A374" s="517" t="s">
        <v>418</v>
      </c>
      <c r="B374" s="219"/>
      <c r="C374" s="219"/>
      <c r="D374" s="219">
        <v>2013</v>
      </c>
      <c r="E374" s="219" t="s">
        <v>24</v>
      </c>
      <c r="F374" s="219" t="s">
        <v>11</v>
      </c>
      <c r="G374" s="523" t="s">
        <v>471</v>
      </c>
      <c r="H374" s="516" t="s">
        <v>1130</v>
      </c>
      <c r="I374" s="806" t="s">
        <v>570</v>
      </c>
      <c r="J374" s="806" t="s">
        <v>474</v>
      </c>
      <c r="K374" s="806"/>
      <c r="L374" s="806">
        <v>1</v>
      </c>
      <c r="M374" s="806"/>
      <c r="N374" s="495">
        <f t="shared" si="9"/>
        <v>1</v>
      </c>
    </row>
    <row r="375" spans="1:14">
      <c r="A375" s="517" t="s">
        <v>418</v>
      </c>
      <c r="B375" s="219"/>
      <c r="C375" s="219"/>
      <c r="D375" s="219">
        <v>2013</v>
      </c>
      <c r="E375" s="219" t="s">
        <v>24</v>
      </c>
      <c r="F375" s="219" t="s">
        <v>11</v>
      </c>
      <c r="G375" s="523" t="s">
        <v>471</v>
      </c>
      <c r="H375" s="516" t="s">
        <v>1130</v>
      </c>
      <c r="I375" s="806" t="s">
        <v>570</v>
      </c>
      <c r="J375" s="806" t="s">
        <v>544</v>
      </c>
      <c r="K375" s="806"/>
      <c r="L375" s="806"/>
      <c r="M375" s="806">
        <v>14</v>
      </c>
      <c r="N375" s="495">
        <f t="shared" si="9"/>
        <v>14</v>
      </c>
    </row>
    <row r="376" spans="1:14">
      <c r="A376" s="517" t="s">
        <v>418</v>
      </c>
      <c r="B376" s="219"/>
      <c r="C376" s="219"/>
      <c r="D376" s="219">
        <v>2013</v>
      </c>
      <c r="E376" s="219" t="s">
        <v>24</v>
      </c>
      <c r="F376" s="219" t="s">
        <v>11</v>
      </c>
      <c r="G376" s="523" t="s">
        <v>471</v>
      </c>
      <c r="H376" s="516" t="s">
        <v>1130</v>
      </c>
      <c r="I376" s="806" t="s">
        <v>570</v>
      </c>
      <c r="J376" s="806" t="s">
        <v>517</v>
      </c>
      <c r="K376" s="806"/>
      <c r="L376" s="806">
        <v>395</v>
      </c>
      <c r="M376" s="806">
        <v>885</v>
      </c>
      <c r="N376" s="495">
        <f t="shared" si="9"/>
        <v>1280</v>
      </c>
    </row>
    <row r="377" spans="1:14">
      <c r="A377" s="517" t="s">
        <v>418</v>
      </c>
      <c r="B377" s="219"/>
      <c r="C377" s="219"/>
      <c r="D377" s="219">
        <v>2013</v>
      </c>
      <c r="E377" s="219" t="s">
        <v>24</v>
      </c>
      <c r="F377" s="219" t="s">
        <v>11</v>
      </c>
      <c r="G377" s="522" t="s">
        <v>471</v>
      </c>
      <c r="H377" s="516" t="s">
        <v>1130</v>
      </c>
      <c r="I377" s="806" t="s">
        <v>570</v>
      </c>
      <c r="J377" s="806" t="s">
        <v>454</v>
      </c>
      <c r="K377" s="806"/>
      <c r="L377" s="806"/>
      <c r="M377" s="806"/>
      <c r="N377" s="495">
        <f t="shared" si="9"/>
        <v>0</v>
      </c>
    </row>
    <row r="378" spans="1:14">
      <c r="A378" s="518" t="s">
        <v>418</v>
      </c>
      <c r="B378" s="513"/>
      <c r="C378" s="513"/>
      <c r="D378" s="219">
        <v>2013</v>
      </c>
      <c r="E378" s="219" t="s">
        <v>24</v>
      </c>
      <c r="F378" s="219" t="s">
        <v>11</v>
      </c>
      <c r="G378" s="523" t="s">
        <v>471</v>
      </c>
      <c r="H378" s="516" t="s">
        <v>1131</v>
      </c>
      <c r="I378" s="806" t="s">
        <v>138</v>
      </c>
      <c r="J378" s="806" t="s">
        <v>474</v>
      </c>
      <c r="K378" s="806"/>
      <c r="L378" s="806">
        <v>11</v>
      </c>
      <c r="M378" s="806"/>
      <c r="N378" s="495">
        <f t="shared" si="9"/>
        <v>11</v>
      </c>
    </row>
    <row r="379" spans="1:14">
      <c r="A379" s="518" t="s">
        <v>418</v>
      </c>
      <c r="B379" s="513"/>
      <c r="C379" s="513"/>
      <c r="D379" s="219">
        <v>2013</v>
      </c>
      <c r="E379" s="219" t="s">
        <v>24</v>
      </c>
      <c r="F379" s="219" t="s">
        <v>11</v>
      </c>
      <c r="G379" s="523" t="s">
        <v>471</v>
      </c>
      <c r="H379" s="516" t="s">
        <v>1131</v>
      </c>
      <c r="I379" s="806" t="s">
        <v>138</v>
      </c>
      <c r="J379" s="806" t="s">
        <v>544</v>
      </c>
      <c r="K379" s="806"/>
      <c r="L379" s="806"/>
      <c r="M379" s="806">
        <v>535</v>
      </c>
      <c r="N379" s="495">
        <f t="shared" si="9"/>
        <v>535</v>
      </c>
    </row>
    <row r="380" spans="1:14">
      <c r="A380" s="517" t="s">
        <v>418</v>
      </c>
      <c r="B380" s="219"/>
      <c r="C380" s="219"/>
      <c r="D380" s="219">
        <v>2013</v>
      </c>
      <c r="E380" s="219" t="s">
        <v>24</v>
      </c>
      <c r="F380" s="219" t="s">
        <v>11</v>
      </c>
      <c r="G380" s="523" t="s">
        <v>471</v>
      </c>
      <c r="H380" s="516" t="s">
        <v>1131</v>
      </c>
      <c r="I380" s="806" t="s">
        <v>138</v>
      </c>
      <c r="J380" s="806" t="s">
        <v>517</v>
      </c>
      <c r="K380" s="806"/>
      <c r="L380" s="806"/>
      <c r="M380" s="806">
        <v>296</v>
      </c>
      <c r="N380" s="495">
        <f t="shared" si="9"/>
        <v>296</v>
      </c>
    </row>
    <row r="381" spans="1:14">
      <c r="A381" s="517" t="s">
        <v>418</v>
      </c>
      <c r="B381" s="219"/>
      <c r="C381" s="219"/>
      <c r="D381" s="219">
        <v>2013</v>
      </c>
      <c r="E381" s="219" t="s">
        <v>24</v>
      </c>
      <c r="F381" s="219" t="s">
        <v>11</v>
      </c>
      <c r="G381" s="523" t="s">
        <v>471</v>
      </c>
      <c r="H381" s="516" t="s">
        <v>1131</v>
      </c>
      <c r="I381" s="806" t="s">
        <v>138</v>
      </c>
      <c r="J381" s="806" t="s">
        <v>478</v>
      </c>
      <c r="K381" s="806"/>
      <c r="L381" s="806"/>
      <c r="M381" s="806">
        <v>17</v>
      </c>
      <c r="N381" s="495">
        <f t="shared" si="9"/>
        <v>17</v>
      </c>
    </row>
    <row r="382" spans="1:14">
      <c r="A382" s="517" t="s">
        <v>418</v>
      </c>
      <c r="B382" s="219"/>
      <c r="C382" s="219"/>
      <c r="D382" s="219">
        <v>2013</v>
      </c>
      <c r="E382" s="219" t="s">
        <v>24</v>
      </c>
      <c r="F382" s="219" t="s">
        <v>11</v>
      </c>
      <c r="G382" s="523" t="s">
        <v>471</v>
      </c>
      <c r="H382" s="516" t="s">
        <v>1132</v>
      </c>
      <c r="I382" s="806" t="s">
        <v>138</v>
      </c>
      <c r="J382" s="806" t="s">
        <v>430</v>
      </c>
      <c r="K382" s="806"/>
      <c r="L382" s="806">
        <v>1</v>
      </c>
      <c r="M382" s="806"/>
      <c r="N382" s="495">
        <f t="shared" si="9"/>
        <v>1</v>
      </c>
    </row>
    <row r="383" spans="1:14">
      <c r="A383" s="517" t="s">
        <v>418</v>
      </c>
      <c r="B383" s="219"/>
      <c r="C383" s="219"/>
      <c r="D383" s="219">
        <v>2013</v>
      </c>
      <c r="E383" s="219" t="s">
        <v>24</v>
      </c>
      <c r="F383" s="219" t="s">
        <v>11</v>
      </c>
      <c r="G383" s="523" t="s">
        <v>471</v>
      </c>
      <c r="H383" s="516" t="s">
        <v>1132</v>
      </c>
      <c r="I383" s="806" t="s">
        <v>138</v>
      </c>
      <c r="J383" s="806" t="s">
        <v>517</v>
      </c>
      <c r="K383" s="806"/>
      <c r="L383" s="806">
        <v>1</v>
      </c>
      <c r="M383" s="806"/>
      <c r="N383" s="495">
        <f t="shared" si="9"/>
        <v>1</v>
      </c>
    </row>
    <row r="384" spans="1:14">
      <c r="A384" s="517" t="s">
        <v>418</v>
      </c>
      <c r="B384" s="219"/>
      <c r="C384" s="219"/>
      <c r="D384" s="219">
        <v>2013</v>
      </c>
      <c r="E384" s="219" t="s">
        <v>24</v>
      </c>
      <c r="F384" s="219" t="s">
        <v>11</v>
      </c>
      <c r="G384" s="522" t="s">
        <v>471</v>
      </c>
      <c r="H384" s="516" t="s">
        <v>1132</v>
      </c>
      <c r="I384" s="806" t="s">
        <v>138</v>
      </c>
      <c r="J384" s="806" t="s">
        <v>454</v>
      </c>
      <c r="K384" s="806"/>
      <c r="L384" s="806"/>
      <c r="M384" s="806"/>
      <c r="N384" s="495">
        <f t="shared" si="9"/>
        <v>0</v>
      </c>
    </row>
    <row r="385" spans="1:14">
      <c r="A385" s="517" t="s">
        <v>418</v>
      </c>
      <c r="B385" s="219"/>
      <c r="C385" s="219"/>
      <c r="D385" s="219">
        <v>2013</v>
      </c>
      <c r="E385" s="219" t="s">
        <v>24</v>
      </c>
      <c r="F385" s="219" t="s">
        <v>11</v>
      </c>
      <c r="G385" s="522" t="s">
        <v>471</v>
      </c>
      <c r="H385" s="516" t="s">
        <v>1133</v>
      </c>
      <c r="I385" s="806" t="s">
        <v>138</v>
      </c>
      <c r="J385" s="806" t="s">
        <v>441</v>
      </c>
      <c r="K385" s="806"/>
      <c r="L385" s="806">
        <v>367</v>
      </c>
      <c r="M385" s="806"/>
      <c r="N385" s="495">
        <f t="shared" si="9"/>
        <v>367</v>
      </c>
    </row>
    <row r="386" spans="1:14">
      <c r="A386" s="517" t="s">
        <v>418</v>
      </c>
      <c r="B386" s="219"/>
      <c r="C386" s="219"/>
      <c r="D386" s="219">
        <v>2013</v>
      </c>
      <c r="E386" s="219" t="s">
        <v>24</v>
      </c>
      <c r="F386" s="219" t="s">
        <v>11</v>
      </c>
      <c r="G386" s="522" t="s">
        <v>471</v>
      </c>
      <c r="H386" s="516" t="s">
        <v>1133</v>
      </c>
      <c r="I386" s="806" t="s">
        <v>138</v>
      </c>
      <c r="J386" s="806" t="s">
        <v>478</v>
      </c>
      <c r="K386" s="806"/>
      <c r="L386" s="806"/>
      <c r="M386" s="806">
        <v>3</v>
      </c>
      <c r="N386" s="495">
        <f t="shared" si="9"/>
        <v>3</v>
      </c>
    </row>
    <row r="387" spans="1:14">
      <c r="A387" s="518" t="s">
        <v>418</v>
      </c>
      <c r="B387" s="513"/>
      <c r="C387" s="513"/>
      <c r="D387" s="219">
        <v>2013</v>
      </c>
      <c r="E387" s="219" t="s">
        <v>24</v>
      </c>
      <c r="F387" s="219" t="s">
        <v>11</v>
      </c>
      <c r="G387" s="523" t="s">
        <v>471</v>
      </c>
      <c r="H387" s="516" t="s">
        <v>1154</v>
      </c>
      <c r="I387" s="806" t="s">
        <v>138</v>
      </c>
      <c r="J387" s="806" t="s">
        <v>517</v>
      </c>
      <c r="K387" s="806"/>
      <c r="L387" s="806"/>
      <c r="M387" s="806">
        <v>2</v>
      </c>
      <c r="N387" s="495">
        <f t="shared" si="9"/>
        <v>2</v>
      </c>
    </row>
    <row r="388" spans="1:14">
      <c r="A388" s="517" t="s">
        <v>418</v>
      </c>
      <c r="B388" s="219"/>
      <c r="C388" s="219"/>
      <c r="D388" s="219">
        <v>2013</v>
      </c>
      <c r="E388" s="219" t="s">
        <v>24</v>
      </c>
      <c r="F388" s="219" t="s">
        <v>11</v>
      </c>
      <c r="G388" s="523" t="s">
        <v>471</v>
      </c>
      <c r="H388" s="516" t="s">
        <v>706</v>
      </c>
      <c r="I388" s="806" t="s">
        <v>570</v>
      </c>
      <c r="J388" s="806" t="s">
        <v>430</v>
      </c>
      <c r="K388" s="806"/>
      <c r="L388" s="806">
        <v>137</v>
      </c>
      <c r="M388" s="806">
        <v>45</v>
      </c>
      <c r="N388" s="495">
        <f t="shared" si="9"/>
        <v>182</v>
      </c>
    </row>
    <row r="389" spans="1:14">
      <c r="A389" s="517" t="s">
        <v>418</v>
      </c>
      <c r="B389" s="219"/>
      <c r="C389" s="219"/>
      <c r="D389" s="219">
        <v>2013</v>
      </c>
      <c r="E389" s="219" t="s">
        <v>24</v>
      </c>
      <c r="F389" s="219" t="s">
        <v>11</v>
      </c>
      <c r="G389" s="523" t="s">
        <v>471</v>
      </c>
      <c r="H389" s="516" t="s">
        <v>706</v>
      </c>
      <c r="I389" s="806" t="s">
        <v>570</v>
      </c>
      <c r="J389" s="806" t="s">
        <v>474</v>
      </c>
      <c r="K389" s="806"/>
      <c r="L389" s="806">
        <v>3</v>
      </c>
      <c r="M389" s="806"/>
      <c r="N389" s="495">
        <f t="shared" si="9"/>
        <v>3</v>
      </c>
    </row>
    <row r="390" spans="1:14">
      <c r="A390" s="518" t="s">
        <v>418</v>
      </c>
      <c r="B390" s="513"/>
      <c r="C390" s="513"/>
      <c r="D390" s="219">
        <v>2013</v>
      </c>
      <c r="E390" s="219" t="s">
        <v>24</v>
      </c>
      <c r="F390" s="219" t="s">
        <v>11</v>
      </c>
      <c r="G390" s="523" t="s">
        <v>471</v>
      </c>
      <c r="H390" s="516" t="s">
        <v>706</v>
      </c>
      <c r="I390" s="806" t="s">
        <v>570</v>
      </c>
      <c r="J390" s="806" t="s">
        <v>544</v>
      </c>
      <c r="K390" s="806"/>
      <c r="L390" s="806"/>
      <c r="M390" s="806">
        <v>974</v>
      </c>
      <c r="N390" s="495">
        <f t="shared" si="9"/>
        <v>974</v>
      </c>
    </row>
    <row r="391" spans="1:14">
      <c r="A391" s="517" t="s">
        <v>418</v>
      </c>
      <c r="B391" s="219"/>
      <c r="C391" s="219"/>
      <c r="D391" s="219">
        <v>2013</v>
      </c>
      <c r="E391" s="219" t="s">
        <v>24</v>
      </c>
      <c r="F391" s="219" t="s">
        <v>11</v>
      </c>
      <c r="G391" s="523" t="s">
        <v>471</v>
      </c>
      <c r="H391" s="516" t="s">
        <v>706</v>
      </c>
      <c r="I391" s="806" t="s">
        <v>570</v>
      </c>
      <c r="J391" s="806" t="s">
        <v>517</v>
      </c>
      <c r="K391" s="806"/>
      <c r="L391" s="806">
        <v>329</v>
      </c>
      <c r="M391" s="806">
        <v>463</v>
      </c>
      <c r="N391" s="495">
        <f t="shared" si="9"/>
        <v>792</v>
      </c>
    </row>
    <row r="392" spans="1:14">
      <c r="A392" s="517" t="s">
        <v>418</v>
      </c>
      <c r="B392" s="219"/>
      <c r="C392" s="219"/>
      <c r="D392" s="219">
        <v>2013</v>
      </c>
      <c r="E392" s="219" t="s">
        <v>24</v>
      </c>
      <c r="F392" s="219" t="s">
        <v>11</v>
      </c>
      <c r="G392" s="523" t="s">
        <v>471</v>
      </c>
      <c r="H392" s="516" t="s">
        <v>706</v>
      </c>
      <c r="I392" s="806" t="s">
        <v>570</v>
      </c>
      <c r="J392" s="806" t="s">
        <v>451</v>
      </c>
      <c r="K392" s="806"/>
      <c r="L392" s="806">
        <v>9</v>
      </c>
      <c r="M392" s="806"/>
      <c r="N392" s="495">
        <f t="shared" si="9"/>
        <v>9</v>
      </c>
    </row>
    <row r="393" spans="1:14">
      <c r="A393" s="517" t="s">
        <v>418</v>
      </c>
      <c r="B393" s="219"/>
      <c r="C393" s="219"/>
      <c r="D393" s="219">
        <v>2013</v>
      </c>
      <c r="E393" s="219" t="s">
        <v>24</v>
      </c>
      <c r="F393" s="219" t="s">
        <v>11</v>
      </c>
      <c r="G393" s="522" t="s">
        <v>471</v>
      </c>
      <c r="H393" s="516" t="s">
        <v>706</v>
      </c>
      <c r="I393" s="806" t="s">
        <v>570</v>
      </c>
      <c r="J393" s="806" t="s">
        <v>478</v>
      </c>
      <c r="K393" s="806"/>
      <c r="L393" s="806"/>
      <c r="M393" s="806">
        <v>819</v>
      </c>
      <c r="N393" s="495">
        <f t="shared" si="9"/>
        <v>819</v>
      </c>
    </row>
    <row r="394" spans="1:14">
      <c r="A394" s="517" t="s">
        <v>418</v>
      </c>
      <c r="B394" s="219"/>
      <c r="C394" s="219"/>
      <c r="D394" s="219">
        <v>2013</v>
      </c>
      <c r="E394" s="219" t="s">
        <v>24</v>
      </c>
      <c r="F394" s="219" t="s">
        <v>11</v>
      </c>
      <c r="G394" s="522" t="s">
        <v>471</v>
      </c>
      <c r="H394" s="516" t="s">
        <v>706</v>
      </c>
      <c r="I394" s="806" t="s">
        <v>570</v>
      </c>
      <c r="J394" s="806" t="s">
        <v>454</v>
      </c>
      <c r="K394" s="806"/>
      <c r="L394" s="806"/>
      <c r="M394" s="806">
        <v>237</v>
      </c>
      <c r="N394" s="495">
        <f t="shared" si="9"/>
        <v>237</v>
      </c>
    </row>
    <row r="395" spans="1:14">
      <c r="A395" s="518" t="s">
        <v>418</v>
      </c>
      <c r="B395" s="513"/>
      <c r="C395" s="513"/>
      <c r="D395" s="219">
        <v>2013</v>
      </c>
      <c r="E395" s="219" t="s">
        <v>24</v>
      </c>
      <c r="F395" s="219" t="s">
        <v>11</v>
      </c>
      <c r="G395" s="522" t="s">
        <v>471</v>
      </c>
      <c r="H395" s="516" t="s">
        <v>1441</v>
      </c>
      <c r="I395" s="806" t="s">
        <v>138</v>
      </c>
      <c r="J395" s="806" t="s">
        <v>517</v>
      </c>
      <c r="K395" s="806"/>
      <c r="L395" s="806"/>
      <c r="M395" s="806">
        <v>120</v>
      </c>
      <c r="N395" s="495">
        <f t="shared" si="9"/>
        <v>120</v>
      </c>
    </row>
    <row r="396" spans="1:14">
      <c r="A396" s="517" t="s">
        <v>418</v>
      </c>
      <c r="B396" s="219"/>
      <c r="C396" s="219"/>
      <c r="D396" s="219">
        <v>2013</v>
      </c>
      <c r="E396" s="219" t="s">
        <v>24</v>
      </c>
      <c r="F396" s="219" t="s">
        <v>11</v>
      </c>
      <c r="G396" s="523" t="s">
        <v>471</v>
      </c>
      <c r="H396" s="516" t="s">
        <v>1433</v>
      </c>
      <c r="I396" s="806" t="s">
        <v>138</v>
      </c>
      <c r="J396" s="806" t="s">
        <v>517</v>
      </c>
      <c r="K396" s="806"/>
      <c r="L396" s="806"/>
      <c r="M396" s="806">
        <v>137</v>
      </c>
      <c r="N396" s="495">
        <f t="shared" si="9"/>
        <v>137</v>
      </c>
    </row>
    <row r="397" spans="1:14">
      <c r="A397" s="517" t="s">
        <v>418</v>
      </c>
      <c r="B397" s="219"/>
      <c r="C397" s="219"/>
      <c r="D397" s="219">
        <v>2013</v>
      </c>
      <c r="E397" s="219" t="s">
        <v>24</v>
      </c>
      <c r="F397" s="219" t="s">
        <v>11</v>
      </c>
      <c r="G397" s="522" t="s">
        <v>471</v>
      </c>
      <c r="H397" s="516" t="s">
        <v>1433</v>
      </c>
      <c r="I397" s="806" t="s">
        <v>138</v>
      </c>
      <c r="J397" s="806" t="s">
        <v>454</v>
      </c>
      <c r="K397" s="806"/>
      <c r="L397" s="806"/>
      <c r="M397" s="806"/>
      <c r="N397" s="495">
        <f t="shared" si="9"/>
        <v>0</v>
      </c>
    </row>
    <row r="398" spans="1:14">
      <c r="A398" s="517" t="s">
        <v>418</v>
      </c>
      <c r="B398" s="219"/>
      <c r="C398" s="219"/>
      <c r="D398" s="219">
        <v>2013</v>
      </c>
      <c r="E398" s="219" t="s">
        <v>24</v>
      </c>
      <c r="F398" s="219" t="s">
        <v>11</v>
      </c>
      <c r="G398" s="523" t="s">
        <v>471</v>
      </c>
      <c r="H398" s="516" t="s">
        <v>707</v>
      </c>
      <c r="I398" s="806" t="s">
        <v>795</v>
      </c>
      <c r="J398" s="806" t="s">
        <v>430</v>
      </c>
      <c r="K398" s="806"/>
      <c r="L398" s="806">
        <v>19</v>
      </c>
      <c r="M398" s="806"/>
      <c r="N398" s="495">
        <f t="shared" si="9"/>
        <v>19</v>
      </c>
    </row>
    <row r="399" spans="1:14">
      <c r="A399" s="518" t="s">
        <v>418</v>
      </c>
      <c r="B399" s="513"/>
      <c r="C399" s="513"/>
      <c r="D399" s="219">
        <v>2013</v>
      </c>
      <c r="E399" s="219" t="s">
        <v>24</v>
      </c>
      <c r="F399" s="219" t="s">
        <v>11</v>
      </c>
      <c r="G399" s="523" t="s">
        <v>471</v>
      </c>
      <c r="H399" s="516" t="s">
        <v>707</v>
      </c>
      <c r="I399" s="806" t="s">
        <v>795</v>
      </c>
      <c r="J399" s="806" t="s">
        <v>428</v>
      </c>
      <c r="K399" s="806"/>
      <c r="L399" s="806">
        <v>4</v>
      </c>
      <c r="M399" s="806"/>
      <c r="N399" s="495">
        <f t="shared" si="9"/>
        <v>4</v>
      </c>
    </row>
    <row r="400" spans="1:14">
      <c r="A400" s="518" t="s">
        <v>418</v>
      </c>
      <c r="B400" s="513"/>
      <c r="C400" s="513"/>
      <c r="D400" s="219">
        <v>2013</v>
      </c>
      <c r="E400" s="219" t="s">
        <v>24</v>
      </c>
      <c r="F400" s="219" t="s">
        <v>11</v>
      </c>
      <c r="G400" s="523" t="s">
        <v>471</v>
      </c>
      <c r="H400" s="516" t="s">
        <v>707</v>
      </c>
      <c r="I400" s="806" t="s">
        <v>795</v>
      </c>
      <c r="J400" s="806" t="s">
        <v>517</v>
      </c>
      <c r="K400" s="806"/>
      <c r="L400" s="806">
        <v>272</v>
      </c>
      <c r="M400" s="806">
        <v>218</v>
      </c>
      <c r="N400" s="495">
        <f t="shared" si="9"/>
        <v>490</v>
      </c>
    </row>
    <row r="401" spans="1:14">
      <c r="A401" s="517" t="s">
        <v>418</v>
      </c>
      <c r="B401" s="219"/>
      <c r="C401" s="219"/>
      <c r="D401" s="219">
        <v>2013</v>
      </c>
      <c r="E401" s="219" t="s">
        <v>24</v>
      </c>
      <c r="F401" s="219" t="s">
        <v>11</v>
      </c>
      <c r="G401" s="522" t="s">
        <v>471</v>
      </c>
      <c r="H401" s="516" t="s">
        <v>707</v>
      </c>
      <c r="I401" s="806" t="s">
        <v>795</v>
      </c>
      <c r="J401" s="806" t="s">
        <v>454</v>
      </c>
      <c r="K401" s="806"/>
      <c r="L401" s="806"/>
      <c r="M401" s="806"/>
      <c r="N401" s="495">
        <f t="shared" si="9"/>
        <v>0</v>
      </c>
    </row>
    <row r="402" spans="1:14">
      <c r="A402" s="517" t="s">
        <v>418</v>
      </c>
      <c r="B402" s="219"/>
      <c r="C402" s="219"/>
      <c r="D402" s="219">
        <v>2013</v>
      </c>
      <c r="E402" s="219" t="s">
        <v>24</v>
      </c>
      <c r="F402" s="219" t="s">
        <v>11</v>
      </c>
      <c r="G402" s="523" t="s">
        <v>471</v>
      </c>
      <c r="H402" s="516" t="s">
        <v>1134</v>
      </c>
      <c r="I402" s="806" t="s">
        <v>138</v>
      </c>
      <c r="J402" s="806" t="s">
        <v>544</v>
      </c>
      <c r="K402" s="806"/>
      <c r="L402" s="806"/>
      <c r="M402" s="806">
        <v>5</v>
      </c>
      <c r="N402" s="495">
        <f t="shared" si="9"/>
        <v>5</v>
      </c>
    </row>
    <row r="403" spans="1:14">
      <c r="A403" s="517" t="s">
        <v>418</v>
      </c>
      <c r="B403" s="219"/>
      <c r="C403" s="219"/>
      <c r="D403" s="219">
        <v>2013</v>
      </c>
      <c r="E403" s="219" t="s">
        <v>24</v>
      </c>
      <c r="F403" s="219" t="s">
        <v>11</v>
      </c>
      <c r="G403" s="523" t="s">
        <v>471</v>
      </c>
      <c r="H403" s="516" t="s">
        <v>1155</v>
      </c>
      <c r="I403" s="806" t="s">
        <v>138</v>
      </c>
      <c r="J403" s="806" t="s">
        <v>478</v>
      </c>
      <c r="K403" s="806"/>
      <c r="L403" s="806"/>
      <c r="M403" s="806">
        <v>1</v>
      </c>
      <c r="N403" s="495">
        <f t="shared" si="9"/>
        <v>1</v>
      </c>
    </row>
    <row r="404" spans="1:14">
      <c r="A404" s="518" t="s">
        <v>418</v>
      </c>
      <c r="B404" s="513"/>
      <c r="C404" s="513"/>
      <c r="D404" s="219">
        <v>2013</v>
      </c>
      <c r="E404" s="219" t="s">
        <v>24</v>
      </c>
      <c r="F404" s="219" t="s">
        <v>11</v>
      </c>
      <c r="G404" s="523" t="s">
        <v>471</v>
      </c>
      <c r="H404" s="516" t="s">
        <v>700</v>
      </c>
      <c r="I404" s="806" t="s">
        <v>795</v>
      </c>
      <c r="J404" s="806" t="s">
        <v>430</v>
      </c>
      <c r="K404" s="806"/>
      <c r="L404" s="806">
        <v>169</v>
      </c>
      <c r="M404" s="806">
        <v>42</v>
      </c>
      <c r="N404" s="495">
        <f t="shared" si="9"/>
        <v>211</v>
      </c>
    </row>
    <row r="405" spans="1:14">
      <c r="A405" s="517" t="s">
        <v>418</v>
      </c>
      <c r="B405" s="219"/>
      <c r="C405" s="219"/>
      <c r="D405" s="219">
        <v>2013</v>
      </c>
      <c r="E405" s="219" t="s">
        <v>24</v>
      </c>
      <c r="F405" s="219" t="s">
        <v>11</v>
      </c>
      <c r="G405" s="523" t="s">
        <v>471</v>
      </c>
      <c r="H405" s="516" t="s">
        <v>700</v>
      </c>
      <c r="I405" s="806" t="s">
        <v>795</v>
      </c>
      <c r="J405" s="806" t="s">
        <v>474</v>
      </c>
      <c r="K405" s="806"/>
      <c r="L405" s="806">
        <v>2</v>
      </c>
      <c r="M405" s="806"/>
      <c r="N405" s="495">
        <f t="shared" si="9"/>
        <v>2</v>
      </c>
    </row>
    <row r="406" spans="1:14">
      <c r="A406" s="517" t="s">
        <v>418</v>
      </c>
      <c r="B406" s="219"/>
      <c r="C406" s="219"/>
      <c r="D406" s="219">
        <v>2013</v>
      </c>
      <c r="E406" s="219" t="s">
        <v>24</v>
      </c>
      <c r="F406" s="219" t="s">
        <v>11</v>
      </c>
      <c r="G406" s="523" t="s">
        <v>471</v>
      </c>
      <c r="H406" s="516" t="s">
        <v>700</v>
      </c>
      <c r="I406" s="806" t="s">
        <v>795</v>
      </c>
      <c r="J406" s="806" t="s">
        <v>544</v>
      </c>
      <c r="K406" s="806"/>
      <c r="L406" s="806"/>
      <c r="M406" s="806">
        <v>2</v>
      </c>
      <c r="N406" s="495">
        <f t="shared" si="9"/>
        <v>2</v>
      </c>
    </row>
    <row r="407" spans="1:14">
      <c r="A407" s="518" t="s">
        <v>418</v>
      </c>
      <c r="B407" s="513"/>
      <c r="C407" s="513"/>
      <c r="D407" s="219">
        <v>2013</v>
      </c>
      <c r="E407" s="219" t="s">
        <v>24</v>
      </c>
      <c r="F407" s="219" t="s">
        <v>11</v>
      </c>
      <c r="G407" s="523" t="s">
        <v>471</v>
      </c>
      <c r="H407" s="516" t="s">
        <v>700</v>
      </c>
      <c r="I407" s="806" t="s">
        <v>795</v>
      </c>
      <c r="J407" s="806" t="s">
        <v>517</v>
      </c>
      <c r="K407" s="806"/>
      <c r="L407" s="806">
        <v>493</v>
      </c>
      <c r="M407" s="806">
        <v>479</v>
      </c>
      <c r="N407" s="495">
        <f t="shared" si="9"/>
        <v>972</v>
      </c>
    </row>
    <row r="408" spans="1:14">
      <c r="A408" s="517" t="s">
        <v>418</v>
      </c>
      <c r="B408" s="219"/>
      <c r="C408" s="219"/>
      <c r="D408" s="219">
        <v>2013</v>
      </c>
      <c r="E408" s="219" t="s">
        <v>24</v>
      </c>
      <c r="F408" s="219" t="s">
        <v>11</v>
      </c>
      <c r="G408" s="522" t="s">
        <v>471</v>
      </c>
      <c r="H408" s="516" t="s">
        <v>700</v>
      </c>
      <c r="I408" s="806" t="s">
        <v>795</v>
      </c>
      <c r="J408" s="806" t="s">
        <v>454</v>
      </c>
      <c r="K408" s="806"/>
      <c r="L408" s="806">
        <v>262</v>
      </c>
      <c r="M408" s="806">
        <v>54</v>
      </c>
      <c r="N408" s="495">
        <f t="shared" si="9"/>
        <v>316</v>
      </c>
    </row>
    <row r="409" spans="1:14">
      <c r="A409" s="517" t="s">
        <v>418</v>
      </c>
      <c r="B409" s="219"/>
      <c r="C409" s="219"/>
      <c r="D409" s="219">
        <v>2013</v>
      </c>
      <c r="E409" s="219" t="s">
        <v>24</v>
      </c>
      <c r="F409" s="219" t="s">
        <v>11</v>
      </c>
      <c r="G409" s="523" t="s">
        <v>471</v>
      </c>
      <c r="H409" s="516" t="s">
        <v>701</v>
      </c>
      <c r="I409" s="806" t="s">
        <v>795</v>
      </c>
      <c r="J409" s="806" t="s">
        <v>430</v>
      </c>
      <c r="K409" s="806"/>
      <c r="L409" s="806"/>
      <c r="M409" s="806">
        <v>1</v>
      </c>
      <c r="N409" s="495">
        <f t="shared" si="9"/>
        <v>1</v>
      </c>
    </row>
    <row r="410" spans="1:14">
      <c r="A410" s="517" t="s">
        <v>418</v>
      </c>
      <c r="B410" s="219"/>
      <c r="C410" s="219"/>
      <c r="D410" s="219">
        <v>2013</v>
      </c>
      <c r="E410" s="219" t="s">
        <v>24</v>
      </c>
      <c r="F410" s="219" t="s">
        <v>11</v>
      </c>
      <c r="G410" s="522" t="s">
        <v>471</v>
      </c>
      <c r="H410" s="516" t="s">
        <v>701</v>
      </c>
      <c r="I410" s="806" t="s">
        <v>795</v>
      </c>
      <c r="J410" s="806" t="s">
        <v>474</v>
      </c>
      <c r="K410" s="806"/>
      <c r="L410" s="806">
        <v>14</v>
      </c>
      <c r="M410" s="806"/>
      <c r="N410" s="495">
        <f t="shared" si="9"/>
        <v>14</v>
      </c>
    </row>
    <row r="411" spans="1:14">
      <c r="A411" s="517" t="s">
        <v>418</v>
      </c>
      <c r="B411" s="219"/>
      <c r="C411" s="219"/>
      <c r="D411" s="219">
        <v>2013</v>
      </c>
      <c r="E411" s="219" t="s">
        <v>24</v>
      </c>
      <c r="F411" s="219" t="s">
        <v>11</v>
      </c>
      <c r="G411" s="522" t="s">
        <v>471</v>
      </c>
      <c r="H411" s="516" t="s">
        <v>701</v>
      </c>
      <c r="I411" s="806" t="s">
        <v>795</v>
      </c>
      <c r="J411" s="806" t="s">
        <v>441</v>
      </c>
      <c r="K411" s="806"/>
      <c r="L411" s="806">
        <v>3</v>
      </c>
      <c r="M411" s="806"/>
      <c r="N411" s="495">
        <f t="shared" si="9"/>
        <v>3</v>
      </c>
    </row>
    <row r="412" spans="1:14">
      <c r="A412" s="517" t="s">
        <v>418</v>
      </c>
      <c r="B412" s="219"/>
      <c r="C412" s="219"/>
      <c r="D412" s="219">
        <v>2013</v>
      </c>
      <c r="E412" s="219" t="s">
        <v>24</v>
      </c>
      <c r="F412" s="219" t="s">
        <v>11</v>
      </c>
      <c r="G412" s="523" t="s">
        <v>471</v>
      </c>
      <c r="H412" s="516" t="s">
        <v>701</v>
      </c>
      <c r="I412" s="806" t="s">
        <v>795</v>
      </c>
      <c r="J412" s="806" t="s">
        <v>544</v>
      </c>
      <c r="K412" s="806"/>
      <c r="L412" s="806"/>
      <c r="M412" s="806">
        <v>230</v>
      </c>
      <c r="N412" s="495">
        <f t="shared" si="9"/>
        <v>230</v>
      </c>
    </row>
    <row r="413" spans="1:14">
      <c r="A413" s="517" t="s">
        <v>418</v>
      </c>
      <c r="B413" s="219"/>
      <c r="C413" s="219"/>
      <c r="D413" s="219">
        <v>2013</v>
      </c>
      <c r="E413" s="219" t="s">
        <v>24</v>
      </c>
      <c r="F413" s="219" t="s">
        <v>11</v>
      </c>
      <c r="G413" s="523" t="s">
        <v>471</v>
      </c>
      <c r="H413" s="516" t="s">
        <v>701</v>
      </c>
      <c r="I413" s="806" t="s">
        <v>795</v>
      </c>
      <c r="J413" s="806" t="s">
        <v>517</v>
      </c>
      <c r="K413" s="806"/>
      <c r="L413" s="806"/>
      <c r="M413" s="806">
        <v>515</v>
      </c>
      <c r="N413" s="495">
        <f t="shared" si="9"/>
        <v>515</v>
      </c>
    </row>
    <row r="414" spans="1:14">
      <c r="A414" s="518" t="s">
        <v>418</v>
      </c>
      <c r="B414" s="513"/>
      <c r="C414" s="513"/>
      <c r="D414" s="219">
        <v>2013</v>
      </c>
      <c r="E414" s="219" t="s">
        <v>24</v>
      </c>
      <c r="F414" s="219" t="s">
        <v>11</v>
      </c>
      <c r="G414" s="523" t="s">
        <v>471</v>
      </c>
      <c r="H414" s="516" t="s">
        <v>701</v>
      </c>
      <c r="I414" s="806" t="s">
        <v>795</v>
      </c>
      <c r="J414" s="806" t="s">
        <v>451</v>
      </c>
      <c r="K414" s="806"/>
      <c r="L414" s="806">
        <v>16</v>
      </c>
      <c r="M414" s="806"/>
      <c r="N414" s="495">
        <f t="shared" si="9"/>
        <v>16</v>
      </c>
    </row>
    <row r="415" spans="1:14">
      <c r="A415" s="517" t="s">
        <v>418</v>
      </c>
      <c r="B415" s="219"/>
      <c r="C415" s="219"/>
      <c r="D415" s="219">
        <v>2013</v>
      </c>
      <c r="E415" s="219" t="s">
        <v>24</v>
      </c>
      <c r="F415" s="219" t="s">
        <v>11</v>
      </c>
      <c r="G415" s="523" t="s">
        <v>471</v>
      </c>
      <c r="H415" s="516" t="s">
        <v>701</v>
      </c>
      <c r="I415" s="806" t="s">
        <v>795</v>
      </c>
      <c r="J415" s="806" t="s">
        <v>478</v>
      </c>
      <c r="K415" s="806"/>
      <c r="L415" s="806"/>
      <c r="M415" s="806">
        <v>98</v>
      </c>
      <c r="N415" s="495">
        <f t="shared" si="9"/>
        <v>98</v>
      </c>
    </row>
    <row r="416" spans="1:14">
      <c r="A416" s="517" t="s">
        <v>418</v>
      </c>
      <c r="B416" s="219"/>
      <c r="C416" s="219"/>
      <c r="D416" s="219">
        <v>2013</v>
      </c>
      <c r="E416" s="219" t="s">
        <v>24</v>
      </c>
      <c r="F416" s="219" t="s">
        <v>11</v>
      </c>
      <c r="G416" s="522" t="s">
        <v>471</v>
      </c>
      <c r="H416" s="516" t="s">
        <v>701</v>
      </c>
      <c r="I416" s="806" t="s">
        <v>795</v>
      </c>
      <c r="J416" s="806" t="s">
        <v>454</v>
      </c>
      <c r="K416" s="806"/>
      <c r="L416" s="806"/>
      <c r="M416" s="806">
        <v>9</v>
      </c>
      <c r="N416" s="495">
        <f t="shared" si="9"/>
        <v>9</v>
      </c>
    </row>
    <row r="417" spans="1:14">
      <c r="A417" s="518" t="s">
        <v>418</v>
      </c>
      <c r="B417" s="513"/>
      <c r="C417" s="513"/>
      <c r="D417" s="219">
        <v>2013</v>
      </c>
      <c r="E417" s="219" t="s">
        <v>24</v>
      </c>
      <c r="F417" s="219" t="s">
        <v>11</v>
      </c>
      <c r="G417" s="523" t="s">
        <v>471</v>
      </c>
      <c r="H417" s="516" t="s">
        <v>158</v>
      </c>
      <c r="I417" s="806" t="s">
        <v>795</v>
      </c>
      <c r="J417" s="806" t="s">
        <v>430</v>
      </c>
      <c r="K417" s="806"/>
      <c r="L417" s="806">
        <v>86</v>
      </c>
      <c r="M417" s="806"/>
      <c r="N417" s="495">
        <f t="shared" si="9"/>
        <v>86</v>
      </c>
    </row>
    <row r="418" spans="1:14">
      <c r="A418" s="517" t="s">
        <v>418</v>
      </c>
      <c r="B418" s="219"/>
      <c r="C418" s="219"/>
      <c r="D418" s="219">
        <v>2013</v>
      </c>
      <c r="E418" s="219" t="s">
        <v>24</v>
      </c>
      <c r="F418" s="219" t="s">
        <v>11</v>
      </c>
      <c r="G418" s="523" t="s">
        <v>471</v>
      </c>
      <c r="H418" s="516" t="s">
        <v>158</v>
      </c>
      <c r="I418" s="806" t="s">
        <v>795</v>
      </c>
      <c r="J418" s="806" t="s">
        <v>428</v>
      </c>
      <c r="K418" s="806"/>
      <c r="L418" s="806">
        <v>1</v>
      </c>
      <c r="M418" s="806"/>
      <c r="N418" s="495">
        <f t="shared" si="9"/>
        <v>1</v>
      </c>
    </row>
    <row r="419" spans="1:14">
      <c r="A419" s="517" t="s">
        <v>418</v>
      </c>
      <c r="B419" s="219"/>
      <c r="C419" s="219"/>
      <c r="D419" s="219">
        <v>2013</v>
      </c>
      <c r="E419" s="219" t="s">
        <v>24</v>
      </c>
      <c r="F419" s="219" t="s">
        <v>11</v>
      </c>
      <c r="G419" s="523" t="s">
        <v>471</v>
      </c>
      <c r="H419" s="516" t="s">
        <v>158</v>
      </c>
      <c r="I419" s="806" t="s">
        <v>795</v>
      </c>
      <c r="J419" s="806" t="s">
        <v>474</v>
      </c>
      <c r="K419" s="806"/>
      <c r="L419" s="806">
        <v>1</v>
      </c>
      <c r="M419" s="806"/>
      <c r="N419" s="495">
        <f t="shared" si="9"/>
        <v>1</v>
      </c>
    </row>
    <row r="420" spans="1:14">
      <c r="A420" s="517" t="s">
        <v>418</v>
      </c>
      <c r="B420" s="219"/>
      <c r="C420" s="219"/>
      <c r="D420" s="219">
        <v>2013</v>
      </c>
      <c r="E420" s="219" t="s">
        <v>24</v>
      </c>
      <c r="F420" s="219" t="s">
        <v>11</v>
      </c>
      <c r="G420" s="523" t="s">
        <v>471</v>
      </c>
      <c r="H420" s="516" t="s">
        <v>158</v>
      </c>
      <c r="I420" s="806" t="s">
        <v>795</v>
      </c>
      <c r="J420" s="806" t="s">
        <v>544</v>
      </c>
      <c r="K420" s="806"/>
      <c r="L420" s="806"/>
      <c r="M420" s="806">
        <v>2</v>
      </c>
      <c r="N420" s="495">
        <f t="shared" si="9"/>
        <v>2</v>
      </c>
    </row>
    <row r="421" spans="1:14">
      <c r="A421" s="518" t="s">
        <v>418</v>
      </c>
      <c r="B421" s="513"/>
      <c r="C421" s="513"/>
      <c r="D421" s="219">
        <v>2013</v>
      </c>
      <c r="E421" s="219" t="s">
        <v>24</v>
      </c>
      <c r="F421" s="219" t="s">
        <v>11</v>
      </c>
      <c r="G421" s="523" t="s">
        <v>471</v>
      </c>
      <c r="H421" s="516" t="s">
        <v>158</v>
      </c>
      <c r="I421" s="806" t="s">
        <v>795</v>
      </c>
      <c r="J421" s="806" t="s">
        <v>517</v>
      </c>
      <c r="K421" s="806"/>
      <c r="L421" s="806">
        <v>212</v>
      </c>
      <c r="M421" s="806">
        <v>1133</v>
      </c>
      <c r="N421" s="495">
        <f t="shared" si="9"/>
        <v>1345</v>
      </c>
    </row>
    <row r="422" spans="1:14">
      <c r="A422" s="517" t="s">
        <v>418</v>
      </c>
      <c r="B422" s="219"/>
      <c r="C422" s="219"/>
      <c r="D422" s="219">
        <v>2013</v>
      </c>
      <c r="E422" s="219" t="s">
        <v>24</v>
      </c>
      <c r="F422" s="219" t="s">
        <v>11</v>
      </c>
      <c r="G422" s="522" t="s">
        <v>471</v>
      </c>
      <c r="H422" s="516" t="s">
        <v>158</v>
      </c>
      <c r="I422" s="806" t="s">
        <v>795</v>
      </c>
      <c r="J422" s="806" t="s">
        <v>454</v>
      </c>
      <c r="K422" s="806"/>
      <c r="L422" s="806">
        <v>49</v>
      </c>
      <c r="M422" s="806">
        <v>194</v>
      </c>
      <c r="N422" s="495">
        <f t="shared" si="9"/>
        <v>243</v>
      </c>
    </row>
    <row r="423" spans="1:14">
      <c r="A423" s="517" t="s">
        <v>418</v>
      </c>
      <c r="B423" s="219"/>
      <c r="C423" s="219"/>
      <c r="D423" s="219">
        <v>2013</v>
      </c>
      <c r="E423" s="219" t="s">
        <v>24</v>
      </c>
      <c r="F423" s="219" t="s">
        <v>11</v>
      </c>
      <c r="G423" s="523" t="s">
        <v>471</v>
      </c>
      <c r="H423" s="516" t="s">
        <v>1156</v>
      </c>
      <c r="I423" s="806" t="s">
        <v>795</v>
      </c>
      <c r="J423" s="806" t="s">
        <v>474</v>
      </c>
      <c r="K423" s="806"/>
      <c r="L423" s="806">
        <v>1</v>
      </c>
      <c r="M423" s="806"/>
      <c r="N423" s="495">
        <f t="shared" si="9"/>
        <v>1</v>
      </c>
    </row>
    <row r="424" spans="1:14">
      <c r="A424" s="517" t="s">
        <v>418</v>
      </c>
      <c r="B424" s="219"/>
      <c r="C424" s="219"/>
      <c r="D424" s="219">
        <v>2013</v>
      </c>
      <c r="E424" s="219" t="s">
        <v>24</v>
      </c>
      <c r="F424" s="219" t="s">
        <v>11</v>
      </c>
      <c r="G424" s="523" t="s">
        <v>471</v>
      </c>
      <c r="H424" s="516" t="s">
        <v>1156</v>
      </c>
      <c r="I424" s="806" t="s">
        <v>795</v>
      </c>
      <c r="J424" s="806" t="s">
        <v>517</v>
      </c>
      <c r="K424" s="806"/>
      <c r="L424" s="806"/>
      <c r="M424" s="806">
        <v>325</v>
      </c>
      <c r="N424" s="495">
        <f t="shared" si="9"/>
        <v>325</v>
      </c>
    </row>
    <row r="425" spans="1:14">
      <c r="A425" s="517" t="s">
        <v>418</v>
      </c>
      <c r="B425" s="219"/>
      <c r="C425" s="219"/>
      <c r="D425" s="219">
        <v>2013</v>
      </c>
      <c r="E425" s="219" t="s">
        <v>24</v>
      </c>
      <c r="F425" s="219" t="s">
        <v>11</v>
      </c>
      <c r="G425" s="522" t="s">
        <v>471</v>
      </c>
      <c r="H425" s="516" t="s">
        <v>1156</v>
      </c>
      <c r="I425" s="806" t="s">
        <v>795</v>
      </c>
      <c r="J425" s="806" t="s">
        <v>454</v>
      </c>
      <c r="K425" s="806"/>
      <c r="L425" s="806"/>
      <c r="M425" s="806">
        <v>16</v>
      </c>
      <c r="N425" s="495">
        <f t="shared" si="9"/>
        <v>16</v>
      </c>
    </row>
    <row r="426" spans="1:14">
      <c r="A426" s="517" t="s">
        <v>418</v>
      </c>
      <c r="B426" s="219"/>
      <c r="C426" s="219"/>
      <c r="D426" s="219">
        <v>2013</v>
      </c>
      <c r="E426" s="219" t="s">
        <v>24</v>
      </c>
      <c r="F426" s="219" t="s">
        <v>11</v>
      </c>
      <c r="G426" s="523" t="s">
        <v>471</v>
      </c>
      <c r="H426" s="516" t="s">
        <v>711</v>
      </c>
      <c r="I426" s="806" t="s">
        <v>570</v>
      </c>
      <c r="J426" s="806" t="s">
        <v>430</v>
      </c>
      <c r="K426" s="806"/>
      <c r="L426" s="806">
        <v>23</v>
      </c>
      <c r="M426" s="806">
        <v>1</v>
      </c>
      <c r="N426" s="495">
        <f t="shared" si="9"/>
        <v>24</v>
      </c>
    </row>
    <row r="427" spans="1:14">
      <c r="A427" s="518" t="s">
        <v>418</v>
      </c>
      <c r="B427" s="513"/>
      <c r="C427" s="513"/>
      <c r="D427" s="219">
        <v>2013</v>
      </c>
      <c r="E427" s="219" t="s">
        <v>24</v>
      </c>
      <c r="F427" s="219" t="s">
        <v>11</v>
      </c>
      <c r="G427" s="523" t="s">
        <v>471</v>
      </c>
      <c r="H427" s="516" t="s">
        <v>711</v>
      </c>
      <c r="I427" s="806" t="s">
        <v>570</v>
      </c>
      <c r="J427" s="806" t="s">
        <v>428</v>
      </c>
      <c r="K427" s="806"/>
      <c r="L427" s="806">
        <v>4</v>
      </c>
      <c r="M427" s="806"/>
      <c r="N427" s="495">
        <f t="shared" si="9"/>
        <v>4</v>
      </c>
    </row>
    <row r="428" spans="1:14">
      <c r="A428" s="517" t="s">
        <v>418</v>
      </c>
      <c r="B428" s="219"/>
      <c r="C428" s="219"/>
      <c r="D428" s="219">
        <v>2013</v>
      </c>
      <c r="E428" s="219" t="s">
        <v>24</v>
      </c>
      <c r="F428" s="219" t="s">
        <v>11</v>
      </c>
      <c r="G428" s="523" t="s">
        <v>471</v>
      </c>
      <c r="H428" s="516" t="s">
        <v>711</v>
      </c>
      <c r="I428" s="806" t="s">
        <v>570</v>
      </c>
      <c r="J428" s="806" t="s">
        <v>544</v>
      </c>
      <c r="K428" s="806"/>
      <c r="L428" s="806"/>
      <c r="M428" s="806">
        <v>251</v>
      </c>
      <c r="N428" s="495">
        <f t="shared" si="9"/>
        <v>251</v>
      </c>
    </row>
    <row r="429" spans="1:14">
      <c r="A429" s="517" t="s">
        <v>418</v>
      </c>
      <c r="B429" s="219"/>
      <c r="C429" s="219"/>
      <c r="D429" s="219">
        <v>2013</v>
      </c>
      <c r="E429" s="219" t="s">
        <v>24</v>
      </c>
      <c r="F429" s="219" t="s">
        <v>11</v>
      </c>
      <c r="G429" s="523" t="s">
        <v>471</v>
      </c>
      <c r="H429" s="516" t="s">
        <v>711</v>
      </c>
      <c r="I429" s="806" t="s">
        <v>570</v>
      </c>
      <c r="J429" s="806" t="s">
        <v>517</v>
      </c>
      <c r="K429" s="806"/>
      <c r="L429" s="806">
        <v>417</v>
      </c>
      <c r="M429" s="806">
        <v>28</v>
      </c>
      <c r="N429" s="495">
        <f t="shared" si="9"/>
        <v>445</v>
      </c>
    </row>
    <row r="430" spans="1:14">
      <c r="A430" s="517" t="s">
        <v>418</v>
      </c>
      <c r="B430" s="219"/>
      <c r="C430" s="219"/>
      <c r="D430" s="219">
        <v>2013</v>
      </c>
      <c r="E430" s="219" t="s">
        <v>24</v>
      </c>
      <c r="F430" s="219" t="s">
        <v>11</v>
      </c>
      <c r="G430" s="522" t="s">
        <v>471</v>
      </c>
      <c r="H430" s="516" t="s">
        <v>711</v>
      </c>
      <c r="I430" s="806" t="s">
        <v>570</v>
      </c>
      <c r="J430" s="806" t="s">
        <v>454</v>
      </c>
      <c r="K430" s="806"/>
      <c r="L430" s="806"/>
      <c r="M430" s="806">
        <v>2</v>
      </c>
      <c r="N430" s="495">
        <f t="shared" si="9"/>
        <v>2</v>
      </c>
    </row>
    <row r="431" spans="1:14">
      <c r="A431" s="517" t="s">
        <v>418</v>
      </c>
      <c r="B431" s="219"/>
      <c r="C431" s="219"/>
      <c r="D431" s="219">
        <v>2013</v>
      </c>
      <c r="E431" s="219" t="s">
        <v>24</v>
      </c>
      <c r="F431" s="219" t="s">
        <v>11</v>
      </c>
      <c r="G431" s="523" t="s">
        <v>471</v>
      </c>
      <c r="H431" s="806" t="s">
        <v>702</v>
      </c>
      <c r="I431" s="806" t="s">
        <v>570</v>
      </c>
      <c r="J431" s="806" t="s">
        <v>430</v>
      </c>
      <c r="K431" s="806"/>
      <c r="L431" s="806">
        <v>17</v>
      </c>
      <c r="M431" s="806"/>
      <c r="N431" s="495">
        <f t="shared" si="9"/>
        <v>17</v>
      </c>
    </row>
    <row r="432" spans="1:14">
      <c r="A432" s="518" t="s">
        <v>418</v>
      </c>
      <c r="B432" s="513"/>
      <c r="C432" s="513"/>
      <c r="D432" s="219">
        <v>2013</v>
      </c>
      <c r="E432" s="219" t="s">
        <v>24</v>
      </c>
      <c r="F432" s="219" t="s">
        <v>11</v>
      </c>
      <c r="G432" s="523" t="s">
        <v>471</v>
      </c>
      <c r="H432" s="516" t="s">
        <v>702</v>
      </c>
      <c r="I432" s="806" t="s">
        <v>570</v>
      </c>
      <c r="J432" s="806" t="s">
        <v>428</v>
      </c>
      <c r="K432" s="806"/>
      <c r="L432" s="806">
        <v>7</v>
      </c>
      <c r="M432" s="806"/>
      <c r="N432" s="495">
        <f t="shared" si="9"/>
        <v>7</v>
      </c>
    </row>
    <row r="433" spans="1:14">
      <c r="A433" s="517" t="s">
        <v>418</v>
      </c>
      <c r="B433" s="219"/>
      <c r="C433" s="219"/>
      <c r="D433" s="219">
        <v>2013</v>
      </c>
      <c r="E433" s="219" t="s">
        <v>24</v>
      </c>
      <c r="F433" s="219" t="s">
        <v>11</v>
      </c>
      <c r="G433" s="523" t="s">
        <v>471</v>
      </c>
      <c r="H433" s="516" t="s">
        <v>702</v>
      </c>
      <c r="I433" s="806" t="s">
        <v>570</v>
      </c>
      <c r="J433" s="806" t="s">
        <v>544</v>
      </c>
      <c r="K433" s="806"/>
      <c r="L433" s="806"/>
      <c r="M433" s="806">
        <v>1</v>
      </c>
      <c r="N433" s="495">
        <f t="shared" si="9"/>
        <v>1</v>
      </c>
    </row>
    <row r="434" spans="1:14">
      <c r="A434" s="517" t="s">
        <v>418</v>
      </c>
      <c r="B434" s="219"/>
      <c r="C434" s="219"/>
      <c r="D434" s="219">
        <v>2013</v>
      </c>
      <c r="E434" s="219" t="s">
        <v>24</v>
      </c>
      <c r="F434" s="219" t="s">
        <v>11</v>
      </c>
      <c r="G434" s="523" t="s">
        <v>471</v>
      </c>
      <c r="H434" s="806" t="s">
        <v>702</v>
      </c>
      <c r="I434" s="806" t="s">
        <v>570</v>
      </c>
      <c r="J434" s="806" t="s">
        <v>517</v>
      </c>
      <c r="K434" s="806"/>
      <c r="L434" s="806"/>
      <c r="M434" s="806">
        <v>2</v>
      </c>
      <c r="N434" s="495">
        <f t="shared" si="9"/>
        <v>2</v>
      </c>
    </row>
    <row r="435" spans="1:14">
      <c r="A435" s="517" t="s">
        <v>418</v>
      </c>
      <c r="B435" s="219"/>
      <c r="C435" s="219"/>
      <c r="D435" s="219">
        <v>2013</v>
      </c>
      <c r="E435" s="219" t="s">
        <v>24</v>
      </c>
      <c r="F435" s="219" t="s">
        <v>11</v>
      </c>
      <c r="G435" s="522" t="s">
        <v>471</v>
      </c>
      <c r="H435" s="516" t="s">
        <v>702</v>
      </c>
      <c r="I435" s="806" t="s">
        <v>570</v>
      </c>
      <c r="J435" s="806" t="s">
        <v>454</v>
      </c>
      <c r="K435" s="806"/>
      <c r="L435" s="806"/>
      <c r="M435" s="806">
        <v>1</v>
      </c>
      <c r="N435" s="495">
        <f t="shared" ref="N435:N498" si="10">L435+M435</f>
        <v>1</v>
      </c>
    </row>
    <row r="436" spans="1:14">
      <c r="A436" s="518" t="s">
        <v>418</v>
      </c>
      <c r="B436" s="513"/>
      <c r="C436" s="513"/>
      <c r="D436" s="219">
        <v>2013</v>
      </c>
      <c r="E436" s="219" t="s">
        <v>24</v>
      </c>
      <c r="F436" s="219" t="s">
        <v>11</v>
      </c>
      <c r="G436" s="522" t="s">
        <v>471</v>
      </c>
      <c r="H436" s="516" t="s">
        <v>1442</v>
      </c>
      <c r="I436" s="806" t="s">
        <v>138</v>
      </c>
      <c r="J436" s="806" t="s">
        <v>517</v>
      </c>
      <c r="K436" s="806"/>
      <c r="L436" s="806"/>
      <c r="M436" s="806">
        <v>1</v>
      </c>
      <c r="N436" s="495">
        <f t="shared" si="10"/>
        <v>1</v>
      </c>
    </row>
    <row r="437" spans="1:14">
      <c r="A437" s="517" t="s">
        <v>418</v>
      </c>
      <c r="B437" s="219"/>
      <c r="C437" s="219"/>
      <c r="D437" s="219">
        <v>2013</v>
      </c>
      <c r="E437" s="219" t="s">
        <v>24</v>
      </c>
      <c r="F437" s="219" t="s">
        <v>11</v>
      </c>
      <c r="G437" s="522" t="s">
        <v>471</v>
      </c>
      <c r="H437" s="516" t="s">
        <v>1442</v>
      </c>
      <c r="I437" s="806" t="s">
        <v>138</v>
      </c>
      <c r="J437" s="806" t="s">
        <v>478</v>
      </c>
      <c r="K437" s="806"/>
      <c r="L437" s="806"/>
      <c r="M437" s="806">
        <v>1</v>
      </c>
      <c r="N437" s="495">
        <f t="shared" si="10"/>
        <v>1</v>
      </c>
    </row>
    <row r="438" spans="1:14">
      <c r="A438" s="517" t="s">
        <v>418</v>
      </c>
      <c r="B438" s="219"/>
      <c r="C438" s="219"/>
      <c r="D438" s="219">
        <v>2013</v>
      </c>
      <c r="E438" s="219" t="s">
        <v>24</v>
      </c>
      <c r="F438" s="219" t="s">
        <v>11</v>
      </c>
      <c r="G438" s="523" t="s">
        <v>471</v>
      </c>
      <c r="H438" s="516" t="s">
        <v>1443</v>
      </c>
      <c r="I438" s="806" t="s">
        <v>138</v>
      </c>
      <c r="J438" s="806" t="s">
        <v>517</v>
      </c>
      <c r="K438" s="806"/>
      <c r="L438" s="806"/>
      <c r="M438" s="806">
        <v>3</v>
      </c>
      <c r="N438" s="495">
        <f t="shared" si="10"/>
        <v>3</v>
      </c>
    </row>
    <row r="439" spans="1:14">
      <c r="A439" s="518" t="s">
        <v>418</v>
      </c>
      <c r="B439" s="513"/>
      <c r="C439" s="513"/>
      <c r="D439" s="219">
        <v>2013</v>
      </c>
      <c r="E439" s="219" t="s">
        <v>24</v>
      </c>
      <c r="F439" s="219" t="s">
        <v>11</v>
      </c>
      <c r="G439" s="523" t="s">
        <v>471</v>
      </c>
      <c r="H439" s="516" t="s">
        <v>1135</v>
      </c>
      <c r="I439" s="806" t="s">
        <v>138</v>
      </c>
      <c r="J439" s="806" t="s">
        <v>544</v>
      </c>
      <c r="K439" s="806"/>
      <c r="L439" s="806"/>
      <c r="M439" s="806">
        <v>21</v>
      </c>
      <c r="N439" s="495">
        <f t="shared" si="10"/>
        <v>21</v>
      </c>
    </row>
    <row r="440" spans="1:14">
      <c r="A440" s="517" t="s">
        <v>418</v>
      </c>
      <c r="B440" s="219"/>
      <c r="C440" s="219"/>
      <c r="D440" s="219">
        <v>2013</v>
      </c>
      <c r="E440" s="219" t="s">
        <v>24</v>
      </c>
      <c r="F440" s="219" t="s">
        <v>11</v>
      </c>
      <c r="G440" s="523" t="s">
        <v>471</v>
      </c>
      <c r="H440" s="516" t="s">
        <v>1135</v>
      </c>
      <c r="I440" s="806" t="s">
        <v>138</v>
      </c>
      <c r="J440" s="806" t="s">
        <v>517</v>
      </c>
      <c r="K440" s="806"/>
      <c r="L440" s="806"/>
      <c r="M440" s="806">
        <v>14</v>
      </c>
      <c r="N440" s="495">
        <f t="shared" si="10"/>
        <v>14</v>
      </c>
    </row>
    <row r="441" spans="1:14">
      <c r="A441" s="517" t="s">
        <v>418</v>
      </c>
      <c r="B441" s="219"/>
      <c r="C441" s="219"/>
      <c r="D441" s="219">
        <v>2013</v>
      </c>
      <c r="E441" s="219" t="s">
        <v>24</v>
      </c>
      <c r="F441" s="219" t="s">
        <v>11</v>
      </c>
      <c r="G441" s="523" t="s">
        <v>471</v>
      </c>
      <c r="H441" s="516" t="s">
        <v>1135</v>
      </c>
      <c r="I441" s="806" t="s">
        <v>138</v>
      </c>
      <c r="J441" s="806" t="s">
        <v>478</v>
      </c>
      <c r="K441" s="806"/>
      <c r="L441" s="806"/>
      <c r="M441" s="806">
        <v>5</v>
      </c>
      <c r="N441" s="495">
        <f t="shared" si="10"/>
        <v>5</v>
      </c>
    </row>
    <row r="442" spans="1:14">
      <c r="A442" s="518" t="s">
        <v>418</v>
      </c>
      <c r="B442" s="513"/>
      <c r="C442" s="513"/>
      <c r="D442" s="219">
        <v>2013</v>
      </c>
      <c r="E442" s="219" t="s">
        <v>24</v>
      </c>
      <c r="F442" s="219" t="s">
        <v>11</v>
      </c>
      <c r="G442" s="523" t="s">
        <v>471</v>
      </c>
      <c r="H442" s="516" t="s">
        <v>155</v>
      </c>
      <c r="I442" s="806" t="s">
        <v>795</v>
      </c>
      <c r="J442" s="806" t="s">
        <v>544</v>
      </c>
      <c r="K442" s="806"/>
      <c r="L442" s="806">
        <v>2370</v>
      </c>
      <c r="M442" s="806">
        <v>1530</v>
      </c>
      <c r="N442" s="495">
        <f t="shared" si="10"/>
        <v>3900</v>
      </c>
    </row>
    <row r="443" spans="1:14">
      <c r="A443" s="517" t="s">
        <v>418</v>
      </c>
      <c r="B443" s="219"/>
      <c r="C443" s="219"/>
      <c r="D443" s="219">
        <v>2013</v>
      </c>
      <c r="E443" s="219" t="s">
        <v>24</v>
      </c>
      <c r="F443" s="219" t="s">
        <v>11</v>
      </c>
      <c r="G443" s="523" t="s">
        <v>471</v>
      </c>
      <c r="H443" s="516" t="s">
        <v>155</v>
      </c>
      <c r="I443" s="806" t="s">
        <v>795</v>
      </c>
      <c r="J443" s="806" t="s">
        <v>517</v>
      </c>
      <c r="K443" s="806"/>
      <c r="L443" s="806">
        <v>1181</v>
      </c>
      <c r="M443" s="806">
        <v>1018</v>
      </c>
      <c r="N443" s="495">
        <f t="shared" si="10"/>
        <v>2199</v>
      </c>
    </row>
    <row r="444" spans="1:14">
      <c r="A444" s="517" t="s">
        <v>418</v>
      </c>
      <c r="B444" s="219"/>
      <c r="C444" s="219"/>
      <c r="D444" s="219">
        <v>2013</v>
      </c>
      <c r="E444" s="219" t="s">
        <v>24</v>
      </c>
      <c r="F444" s="219" t="s">
        <v>11</v>
      </c>
      <c r="G444" s="523" t="s">
        <v>471</v>
      </c>
      <c r="H444" s="516" t="s">
        <v>1181</v>
      </c>
      <c r="I444" s="806" t="s">
        <v>138</v>
      </c>
      <c r="J444" s="806" t="s">
        <v>478</v>
      </c>
      <c r="K444" s="806"/>
      <c r="L444" s="806"/>
      <c r="M444" s="806">
        <v>1</v>
      </c>
      <c r="N444" s="495">
        <f t="shared" si="10"/>
        <v>1</v>
      </c>
    </row>
    <row r="445" spans="1:14">
      <c r="A445" s="517" t="s">
        <v>418</v>
      </c>
      <c r="B445" s="219"/>
      <c r="C445" s="219"/>
      <c r="D445" s="219">
        <v>2013</v>
      </c>
      <c r="E445" s="219" t="s">
        <v>24</v>
      </c>
      <c r="F445" s="219" t="s">
        <v>11</v>
      </c>
      <c r="G445" s="523" t="s">
        <v>471</v>
      </c>
      <c r="H445" s="806" t="s">
        <v>1444</v>
      </c>
      <c r="I445" s="806" t="s">
        <v>138</v>
      </c>
      <c r="J445" s="806" t="s">
        <v>517</v>
      </c>
      <c r="K445" s="806"/>
      <c r="L445" s="806"/>
      <c r="M445" s="806">
        <v>2</v>
      </c>
      <c r="N445" s="495">
        <f t="shared" si="10"/>
        <v>2</v>
      </c>
    </row>
    <row r="446" spans="1:14">
      <c r="A446" s="517" t="s">
        <v>418</v>
      </c>
      <c r="B446" s="219"/>
      <c r="C446" s="219"/>
      <c r="D446" s="219">
        <v>2013</v>
      </c>
      <c r="E446" s="219" t="s">
        <v>24</v>
      </c>
      <c r="F446" s="219" t="s">
        <v>11</v>
      </c>
      <c r="G446" s="523" t="s">
        <v>471</v>
      </c>
      <c r="H446" s="806" t="s">
        <v>1445</v>
      </c>
      <c r="I446" s="806" t="s">
        <v>138</v>
      </c>
      <c r="J446" s="806" t="s">
        <v>428</v>
      </c>
      <c r="K446" s="806"/>
      <c r="L446" s="806"/>
      <c r="M446" s="806">
        <v>2</v>
      </c>
      <c r="N446" s="495">
        <f t="shared" si="10"/>
        <v>2</v>
      </c>
    </row>
    <row r="447" spans="1:14">
      <c r="A447" s="517" t="s">
        <v>418</v>
      </c>
      <c r="B447" s="219"/>
      <c r="C447" s="219"/>
      <c r="D447" s="219">
        <v>2013</v>
      </c>
      <c r="E447" s="219" t="s">
        <v>24</v>
      </c>
      <c r="F447" s="219" t="s">
        <v>11</v>
      </c>
      <c r="G447" s="523" t="s">
        <v>471</v>
      </c>
      <c r="H447" s="806" t="s">
        <v>1160</v>
      </c>
      <c r="I447" s="806" t="s">
        <v>138</v>
      </c>
      <c r="J447" s="806" t="s">
        <v>478</v>
      </c>
      <c r="K447" s="806"/>
      <c r="L447" s="806"/>
      <c r="M447" s="806">
        <v>6</v>
      </c>
      <c r="N447" s="495">
        <f t="shared" si="10"/>
        <v>6</v>
      </c>
    </row>
    <row r="448" spans="1:14">
      <c r="A448" s="517" t="s">
        <v>418</v>
      </c>
      <c r="B448" s="219"/>
      <c r="C448" s="219"/>
      <c r="D448" s="219">
        <v>2013</v>
      </c>
      <c r="E448" s="219" t="s">
        <v>24</v>
      </c>
      <c r="F448" s="219" t="s">
        <v>11</v>
      </c>
      <c r="G448" s="522" t="s">
        <v>471</v>
      </c>
      <c r="H448" s="516" t="s">
        <v>1161</v>
      </c>
      <c r="I448" s="806" t="s">
        <v>570</v>
      </c>
      <c r="J448" s="806" t="s">
        <v>517</v>
      </c>
      <c r="K448" s="806"/>
      <c r="L448" s="806"/>
      <c r="M448" s="806">
        <v>1090</v>
      </c>
      <c r="N448" s="495">
        <f t="shared" si="10"/>
        <v>1090</v>
      </c>
    </row>
    <row r="449" spans="1:14">
      <c r="A449" s="518" t="s">
        <v>418</v>
      </c>
      <c r="B449" s="513"/>
      <c r="C449" s="513"/>
      <c r="D449" s="219">
        <v>2013</v>
      </c>
      <c r="E449" s="219" t="s">
        <v>24</v>
      </c>
      <c r="F449" s="219" t="s">
        <v>11</v>
      </c>
      <c r="G449" s="522" t="s">
        <v>471</v>
      </c>
      <c r="H449" s="516" t="s">
        <v>705</v>
      </c>
      <c r="I449" s="806" t="s">
        <v>570</v>
      </c>
      <c r="J449" s="806" t="s">
        <v>430</v>
      </c>
      <c r="K449" s="806"/>
      <c r="L449" s="806">
        <v>1</v>
      </c>
      <c r="M449" s="806"/>
      <c r="N449" s="495">
        <f t="shared" si="10"/>
        <v>1</v>
      </c>
    </row>
    <row r="450" spans="1:14">
      <c r="A450" s="517" t="s">
        <v>418</v>
      </c>
      <c r="B450" s="219"/>
      <c r="C450" s="219"/>
      <c r="D450" s="219">
        <v>2013</v>
      </c>
      <c r="E450" s="219" t="s">
        <v>24</v>
      </c>
      <c r="F450" s="219" t="s">
        <v>11</v>
      </c>
      <c r="G450" s="522" t="s">
        <v>471</v>
      </c>
      <c r="H450" s="516" t="s">
        <v>705</v>
      </c>
      <c r="I450" s="806" t="s">
        <v>570</v>
      </c>
      <c r="J450" s="806" t="s">
        <v>517</v>
      </c>
      <c r="K450" s="806"/>
      <c r="L450" s="806">
        <v>6</v>
      </c>
      <c r="M450" s="806"/>
      <c r="N450" s="495">
        <f t="shared" si="10"/>
        <v>6</v>
      </c>
    </row>
    <row r="451" spans="1:14">
      <c r="A451" s="517" t="s">
        <v>418</v>
      </c>
      <c r="B451" s="219"/>
      <c r="C451" s="219"/>
      <c r="D451" s="219">
        <v>2013</v>
      </c>
      <c r="E451" s="219" t="s">
        <v>24</v>
      </c>
      <c r="F451" s="219" t="s">
        <v>11</v>
      </c>
      <c r="G451" s="522" t="s">
        <v>471</v>
      </c>
      <c r="H451" s="516" t="s">
        <v>136</v>
      </c>
      <c r="I451" s="806" t="s">
        <v>795</v>
      </c>
      <c r="J451" s="806" t="s">
        <v>430</v>
      </c>
      <c r="K451" s="806"/>
      <c r="L451" s="806">
        <v>1377</v>
      </c>
      <c r="M451" s="806">
        <v>139</v>
      </c>
      <c r="N451" s="495">
        <f t="shared" si="10"/>
        <v>1516</v>
      </c>
    </row>
    <row r="452" spans="1:14">
      <c r="A452" s="518" t="s">
        <v>418</v>
      </c>
      <c r="B452" s="513"/>
      <c r="C452" s="513"/>
      <c r="D452" s="219">
        <v>2013</v>
      </c>
      <c r="E452" s="219" t="s">
        <v>24</v>
      </c>
      <c r="F452" s="219" t="s">
        <v>11</v>
      </c>
      <c r="G452" s="523" t="s">
        <v>471</v>
      </c>
      <c r="H452" s="516" t="s">
        <v>136</v>
      </c>
      <c r="I452" s="806" t="s">
        <v>795</v>
      </c>
      <c r="J452" s="806" t="s">
        <v>428</v>
      </c>
      <c r="K452" s="806"/>
      <c r="L452" s="806">
        <v>189</v>
      </c>
      <c r="M452" s="806"/>
      <c r="N452" s="495">
        <f t="shared" si="10"/>
        <v>189</v>
      </c>
    </row>
    <row r="453" spans="1:14">
      <c r="A453" s="517" t="s">
        <v>418</v>
      </c>
      <c r="B453" s="219"/>
      <c r="C453" s="219"/>
      <c r="D453" s="219">
        <v>2013</v>
      </c>
      <c r="E453" s="219" t="s">
        <v>24</v>
      </c>
      <c r="F453" s="219" t="s">
        <v>11</v>
      </c>
      <c r="G453" s="523" t="s">
        <v>471</v>
      </c>
      <c r="H453" s="516" t="s">
        <v>136</v>
      </c>
      <c r="I453" s="806" t="s">
        <v>795</v>
      </c>
      <c r="J453" s="806" t="s">
        <v>544</v>
      </c>
      <c r="K453" s="806"/>
      <c r="L453" s="806">
        <v>152</v>
      </c>
      <c r="M453" s="806">
        <v>1015</v>
      </c>
      <c r="N453" s="495">
        <f t="shared" si="10"/>
        <v>1167</v>
      </c>
    </row>
    <row r="454" spans="1:14">
      <c r="A454" s="518" t="s">
        <v>418</v>
      </c>
      <c r="B454" s="513"/>
      <c r="C454" s="513"/>
      <c r="D454" s="219">
        <v>2013</v>
      </c>
      <c r="E454" s="219" t="s">
        <v>24</v>
      </c>
      <c r="F454" s="219" t="s">
        <v>11</v>
      </c>
      <c r="G454" s="523" t="s">
        <v>471</v>
      </c>
      <c r="H454" s="516" t="s">
        <v>136</v>
      </c>
      <c r="I454" s="806" t="s">
        <v>795</v>
      </c>
      <c r="J454" s="806" t="s">
        <v>517</v>
      </c>
      <c r="K454" s="806"/>
      <c r="L454" s="806">
        <v>1466</v>
      </c>
      <c r="M454" s="806">
        <v>349</v>
      </c>
      <c r="N454" s="495">
        <f t="shared" si="10"/>
        <v>1815</v>
      </c>
    </row>
    <row r="455" spans="1:14">
      <c r="A455" s="517" t="s">
        <v>418</v>
      </c>
      <c r="B455" s="219"/>
      <c r="C455" s="219"/>
      <c r="D455" s="219">
        <v>2013</v>
      </c>
      <c r="E455" s="219" t="s">
        <v>24</v>
      </c>
      <c r="F455" s="219" t="s">
        <v>11</v>
      </c>
      <c r="G455" s="523" t="s">
        <v>471</v>
      </c>
      <c r="H455" s="516" t="s">
        <v>136</v>
      </c>
      <c r="I455" s="806" t="s">
        <v>795</v>
      </c>
      <c r="J455" s="806" t="s">
        <v>478</v>
      </c>
      <c r="K455" s="806"/>
      <c r="L455" s="806"/>
      <c r="M455" s="806">
        <v>620</v>
      </c>
      <c r="N455" s="495">
        <f t="shared" si="10"/>
        <v>620</v>
      </c>
    </row>
    <row r="456" spans="1:14">
      <c r="A456" s="517" t="s">
        <v>418</v>
      </c>
      <c r="B456" s="219"/>
      <c r="C456" s="219"/>
      <c r="D456" s="219">
        <v>2013</v>
      </c>
      <c r="E456" s="219" t="s">
        <v>24</v>
      </c>
      <c r="F456" s="219" t="s">
        <v>11</v>
      </c>
      <c r="G456" s="522" t="s">
        <v>471</v>
      </c>
      <c r="H456" s="516" t="s">
        <v>136</v>
      </c>
      <c r="I456" s="806" t="s">
        <v>795</v>
      </c>
      <c r="J456" s="806" t="s">
        <v>454</v>
      </c>
      <c r="K456" s="806"/>
      <c r="L456" s="806">
        <v>292</v>
      </c>
      <c r="M456" s="806">
        <v>341</v>
      </c>
      <c r="N456" s="495">
        <f t="shared" si="10"/>
        <v>633</v>
      </c>
    </row>
    <row r="457" spans="1:14">
      <c r="A457" s="517" t="s">
        <v>418</v>
      </c>
      <c r="B457" s="219"/>
      <c r="C457" s="219"/>
      <c r="D457" s="219">
        <v>2013</v>
      </c>
      <c r="E457" s="219" t="s">
        <v>24</v>
      </c>
      <c r="F457" s="219" t="s">
        <v>11</v>
      </c>
      <c r="G457" s="523" t="s">
        <v>471</v>
      </c>
      <c r="H457" s="516" t="s">
        <v>1136</v>
      </c>
      <c r="I457" s="806" t="s">
        <v>138</v>
      </c>
      <c r="J457" s="806" t="s">
        <v>430</v>
      </c>
      <c r="K457" s="806"/>
      <c r="L457" s="806">
        <v>6</v>
      </c>
      <c r="M457" s="806">
        <v>7</v>
      </c>
      <c r="N457" s="495">
        <f t="shared" si="10"/>
        <v>13</v>
      </c>
    </row>
    <row r="458" spans="1:14">
      <c r="A458" s="517" t="s">
        <v>418</v>
      </c>
      <c r="B458" s="219"/>
      <c r="C458" s="219"/>
      <c r="D458" s="219">
        <v>2013</v>
      </c>
      <c r="E458" s="219" t="s">
        <v>24</v>
      </c>
      <c r="F458" s="219" t="s">
        <v>11</v>
      </c>
      <c r="G458" s="523" t="s">
        <v>471</v>
      </c>
      <c r="H458" s="806" t="s">
        <v>1136</v>
      </c>
      <c r="I458" s="806" t="s">
        <v>138</v>
      </c>
      <c r="J458" s="806" t="s">
        <v>517</v>
      </c>
      <c r="K458" s="806"/>
      <c r="L458" s="806"/>
      <c r="M458" s="806">
        <v>4</v>
      </c>
      <c r="N458" s="495">
        <f t="shared" si="10"/>
        <v>4</v>
      </c>
    </row>
    <row r="459" spans="1:14">
      <c r="A459" s="517" t="s">
        <v>418</v>
      </c>
      <c r="B459" s="219"/>
      <c r="C459" s="219"/>
      <c r="D459" s="219">
        <v>2013</v>
      </c>
      <c r="E459" s="219" t="s">
        <v>24</v>
      </c>
      <c r="F459" s="219" t="s">
        <v>11</v>
      </c>
      <c r="G459" s="522" t="s">
        <v>471</v>
      </c>
      <c r="H459" s="516" t="s">
        <v>1136</v>
      </c>
      <c r="I459" s="806" t="s">
        <v>795</v>
      </c>
      <c r="J459" s="806" t="s">
        <v>454</v>
      </c>
      <c r="K459" s="806"/>
      <c r="L459" s="806"/>
      <c r="M459" s="806"/>
      <c r="N459" s="495">
        <f t="shared" si="10"/>
        <v>0</v>
      </c>
    </row>
    <row r="460" spans="1:14">
      <c r="A460" s="517" t="s">
        <v>418</v>
      </c>
      <c r="B460" s="219"/>
      <c r="C460" s="219"/>
      <c r="D460" s="219">
        <v>2013</v>
      </c>
      <c r="E460" s="219" t="s">
        <v>24</v>
      </c>
      <c r="F460" s="219" t="s">
        <v>11</v>
      </c>
      <c r="G460" s="523" t="s">
        <v>471</v>
      </c>
      <c r="H460" s="806" t="s">
        <v>703</v>
      </c>
      <c r="I460" s="806" t="s">
        <v>795</v>
      </c>
      <c r="J460" s="806" t="s">
        <v>430</v>
      </c>
      <c r="K460" s="806"/>
      <c r="L460" s="806">
        <v>116</v>
      </c>
      <c r="M460" s="806">
        <v>16</v>
      </c>
      <c r="N460" s="495">
        <f t="shared" si="10"/>
        <v>132</v>
      </c>
    </row>
    <row r="461" spans="1:14">
      <c r="A461" s="517" t="s">
        <v>418</v>
      </c>
      <c r="B461" s="219"/>
      <c r="C461" s="219"/>
      <c r="D461" s="219">
        <v>2013</v>
      </c>
      <c r="E461" s="219" t="s">
        <v>24</v>
      </c>
      <c r="F461" s="219" t="s">
        <v>11</v>
      </c>
      <c r="G461" s="523" t="s">
        <v>471</v>
      </c>
      <c r="H461" s="806" t="s">
        <v>703</v>
      </c>
      <c r="I461" s="806" t="s">
        <v>795</v>
      </c>
      <c r="J461" s="806" t="s">
        <v>544</v>
      </c>
      <c r="K461" s="806"/>
      <c r="L461" s="806"/>
      <c r="M461" s="806">
        <v>1</v>
      </c>
      <c r="N461" s="495">
        <f t="shared" si="10"/>
        <v>1</v>
      </c>
    </row>
    <row r="462" spans="1:14">
      <c r="A462" s="517" t="s">
        <v>418</v>
      </c>
      <c r="B462" s="219"/>
      <c r="C462" s="219"/>
      <c r="D462" s="219">
        <v>2013</v>
      </c>
      <c r="E462" s="219" t="s">
        <v>24</v>
      </c>
      <c r="F462" s="219" t="s">
        <v>11</v>
      </c>
      <c r="G462" s="523" t="s">
        <v>471</v>
      </c>
      <c r="H462" s="806" t="s">
        <v>703</v>
      </c>
      <c r="I462" s="806" t="s">
        <v>795</v>
      </c>
      <c r="J462" s="806" t="s">
        <v>517</v>
      </c>
      <c r="K462" s="806"/>
      <c r="L462" s="806">
        <v>690</v>
      </c>
      <c r="M462" s="806">
        <v>164</v>
      </c>
      <c r="N462" s="495">
        <f t="shared" si="10"/>
        <v>854</v>
      </c>
    </row>
    <row r="463" spans="1:14">
      <c r="A463" s="517" t="s">
        <v>418</v>
      </c>
      <c r="B463" s="219"/>
      <c r="C463" s="219"/>
      <c r="D463" s="219">
        <v>2013</v>
      </c>
      <c r="E463" s="219" t="s">
        <v>24</v>
      </c>
      <c r="F463" s="219" t="s">
        <v>11</v>
      </c>
      <c r="G463" s="522" t="s">
        <v>471</v>
      </c>
      <c r="H463" s="516" t="s">
        <v>703</v>
      </c>
      <c r="I463" s="806" t="s">
        <v>795</v>
      </c>
      <c r="J463" s="806" t="s">
        <v>454</v>
      </c>
      <c r="K463" s="806"/>
      <c r="L463" s="806">
        <v>351</v>
      </c>
      <c r="M463" s="806">
        <v>5</v>
      </c>
      <c r="N463" s="495">
        <f t="shared" si="10"/>
        <v>356</v>
      </c>
    </row>
    <row r="464" spans="1:14">
      <c r="A464" s="517" t="s">
        <v>418</v>
      </c>
      <c r="B464" s="219"/>
      <c r="C464" s="219"/>
      <c r="D464" s="219">
        <v>2013</v>
      </c>
      <c r="E464" s="219" t="s">
        <v>24</v>
      </c>
      <c r="F464" s="219" t="s">
        <v>11</v>
      </c>
      <c r="G464" s="523" t="s">
        <v>471</v>
      </c>
      <c r="H464" s="806" t="s">
        <v>1175</v>
      </c>
      <c r="I464" s="806" t="s">
        <v>138</v>
      </c>
      <c r="J464" s="806" t="s">
        <v>478</v>
      </c>
      <c r="K464" s="806"/>
      <c r="L464" s="806"/>
      <c r="M464" s="806">
        <v>1284</v>
      </c>
      <c r="N464" s="495">
        <f t="shared" si="10"/>
        <v>1284</v>
      </c>
    </row>
    <row r="465" spans="1:14">
      <c r="A465" s="517" t="s">
        <v>418</v>
      </c>
      <c r="B465" s="219"/>
      <c r="C465" s="219"/>
      <c r="D465" s="219">
        <v>2013</v>
      </c>
      <c r="E465" s="219" t="s">
        <v>24</v>
      </c>
      <c r="F465" s="219" t="s">
        <v>11</v>
      </c>
      <c r="G465" s="523" t="s">
        <v>471</v>
      </c>
      <c r="H465" s="516" t="s">
        <v>1162</v>
      </c>
      <c r="I465" s="806" t="s">
        <v>795</v>
      </c>
      <c r="J465" s="806" t="s">
        <v>517</v>
      </c>
      <c r="K465" s="806"/>
      <c r="L465" s="806"/>
      <c r="M465" s="806">
        <v>25</v>
      </c>
      <c r="N465" s="495">
        <f t="shared" si="10"/>
        <v>25</v>
      </c>
    </row>
    <row r="466" spans="1:14">
      <c r="A466" s="518" t="s">
        <v>418</v>
      </c>
      <c r="B466" s="513"/>
      <c r="C466" s="513"/>
      <c r="D466" s="219">
        <v>2013</v>
      </c>
      <c r="E466" s="219" t="s">
        <v>24</v>
      </c>
      <c r="F466" s="219" t="s">
        <v>11</v>
      </c>
      <c r="G466" s="523" t="s">
        <v>471</v>
      </c>
      <c r="H466" s="516" t="s">
        <v>1176</v>
      </c>
      <c r="I466" s="806" t="s">
        <v>795</v>
      </c>
      <c r="J466" s="806" t="s">
        <v>517</v>
      </c>
      <c r="K466" s="806"/>
      <c r="L466" s="806"/>
      <c r="M466" s="806">
        <v>1</v>
      </c>
      <c r="N466" s="495">
        <f t="shared" si="10"/>
        <v>1</v>
      </c>
    </row>
    <row r="467" spans="1:14">
      <c r="A467" s="518" t="s">
        <v>418</v>
      </c>
      <c r="B467" s="513"/>
      <c r="C467" s="513"/>
      <c r="D467" s="219">
        <v>2013</v>
      </c>
      <c r="E467" s="219" t="s">
        <v>24</v>
      </c>
      <c r="F467" s="219" t="s">
        <v>11</v>
      </c>
      <c r="G467" s="523" t="s">
        <v>471</v>
      </c>
      <c r="H467" s="516" t="s">
        <v>1177</v>
      </c>
      <c r="I467" s="806" t="s">
        <v>138</v>
      </c>
      <c r="J467" s="806" t="s">
        <v>478</v>
      </c>
      <c r="K467" s="806"/>
      <c r="L467" s="806"/>
      <c r="M467" s="806">
        <v>1</v>
      </c>
      <c r="N467" s="495">
        <f t="shared" si="10"/>
        <v>1</v>
      </c>
    </row>
    <row r="468" spans="1:14">
      <c r="A468" s="517" t="s">
        <v>418</v>
      </c>
      <c r="B468" s="219"/>
      <c r="C468" s="219"/>
      <c r="D468" s="219">
        <v>2013</v>
      </c>
      <c r="E468" s="219" t="s">
        <v>24</v>
      </c>
      <c r="F468" s="219" t="s">
        <v>11</v>
      </c>
      <c r="G468" s="523" t="s">
        <v>471</v>
      </c>
      <c r="H468" s="806" t="s">
        <v>1137</v>
      </c>
      <c r="I468" s="806" t="s">
        <v>795</v>
      </c>
      <c r="J468" s="806" t="s">
        <v>430</v>
      </c>
      <c r="K468" s="806"/>
      <c r="L468" s="806"/>
      <c r="M468" s="806">
        <v>4</v>
      </c>
      <c r="N468" s="495">
        <f t="shared" si="10"/>
        <v>4</v>
      </c>
    </row>
    <row r="469" spans="1:14">
      <c r="A469" s="517" t="s">
        <v>418</v>
      </c>
      <c r="B469" s="219"/>
      <c r="C469" s="219"/>
      <c r="D469" s="219">
        <v>2013</v>
      </c>
      <c r="E469" s="219" t="s">
        <v>24</v>
      </c>
      <c r="F469" s="219" t="s">
        <v>11</v>
      </c>
      <c r="G469" s="523" t="s">
        <v>471</v>
      </c>
      <c r="H469" s="806" t="s">
        <v>1137</v>
      </c>
      <c r="I469" s="806" t="s">
        <v>795</v>
      </c>
      <c r="J469" s="806" t="s">
        <v>441</v>
      </c>
      <c r="K469" s="806"/>
      <c r="L469" s="806">
        <v>2</v>
      </c>
      <c r="M469" s="806"/>
      <c r="N469" s="495">
        <f t="shared" si="10"/>
        <v>2</v>
      </c>
    </row>
    <row r="470" spans="1:14">
      <c r="A470" s="517" t="s">
        <v>418</v>
      </c>
      <c r="B470" s="219"/>
      <c r="C470" s="219"/>
      <c r="D470" s="219">
        <v>2013</v>
      </c>
      <c r="E470" s="219" t="s">
        <v>24</v>
      </c>
      <c r="F470" s="219" t="s">
        <v>11</v>
      </c>
      <c r="G470" s="523" t="s">
        <v>471</v>
      </c>
      <c r="H470" s="516" t="s">
        <v>1137</v>
      </c>
      <c r="I470" s="806" t="s">
        <v>795</v>
      </c>
      <c r="J470" s="806" t="s">
        <v>544</v>
      </c>
      <c r="K470" s="806"/>
      <c r="L470" s="806"/>
      <c r="M470" s="806">
        <v>2</v>
      </c>
      <c r="N470" s="495">
        <f t="shared" si="10"/>
        <v>2</v>
      </c>
    </row>
    <row r="471" spans="1:14">
      <c r="A471" s="517" t="s">
        <v>418</v>
      </c>
      <c r="B471" s="219"/>
      <c r="C471" s="219"/>
      <c r="D471" s="219">
        <v>2013</v>
      </c>
      <c r="E471" s="219" t="s">
        <v>24</v>
      </c>
      <c r="F471" s="219" t="s">
        <v>11</v>
      </c>
      <c r="G471" s="523" t="s">
        <v>471</v>
      </c>
      <c r="H471" s="806" t="s">
        <v>1137</v>
      </c>
      <c r="I471" s="806" t="s">
        <v>795</v>
      </c>
      <c r="J471" s="806" t="s">
        <v>517</v>
      </c>
      <c r="K471" s="806"/>
      <c r="L471" s="806"/>
      <c r="M471" s="806">
        <v>186</v>
      </c>
      <c r="N471" s="495">
        <f t="shared" si="10"/>
        <v>186</v>
      </c>
    </row>
    <row r="472" spans="1:14">
      <c r="A472" s="517" t="s">
        <v>418</v>
      </c>
      <c r="B472" s="219"/>
      <c r="C472" s="219"/>
      <c r="D472" s="219">
        <v>2013</v>
      </c>
      <c r="E472" s="219" t="s">
        <v>24</v>
      </c>
      <c r="F472" s="219" t="s">
        <v>11</v>
      </c>
      <c r="G472" s="523" t="s">
        <v>471</v>
      </c>
      <c r="H472" s="806" t="s">
        <v>1137</v>
      </c>
      <c r="I472" s="806" t="s">
        <v>795</v>
      </c>
      <c r="J472" s="806" t="s">
        <v>444</v>
      </c>
      <c r="K472" s="806"/>
      <c r="L472" s="806">
        <v>1093</v>
      </c>
      <c r="M472" s="806"/>
      <c r="N472" s="495">
        <f t="shared" si="10"/>
        <v>1093</v>
      </c>
    </row>
    <row r="473" spans="1:14">
      <c r="A473" s="517" t="s">
        <v>418</v>
      </c>
      <c r="B473" s="219"/>
      <c r="C473" s="219"/>
      <c r="D473" s="219">
        <v>2013</v>
      </c>
      <c r="E473" s="219" t="s">
        <v>24</v>
      </c>
      <c r="F473" s="219" t="s">
        <v>11</v>
      </c>
      <c r="G473" s="523" t="s">
        <v>471</v>
      </c>
      <c r="H473" s="516" t="s">
        <v>1137</v>
      </c>
      <c r="I473" s="806" t="s">
        <v>795</v>
      </c>
      <c r="J473" s="806" t="s">
        <v>478</v>
      </c>
      <c r="K473" s="806"/>
      <c r="L473" s="806"/>
      <c r="M473" s="806">
        <v>3</v>
      </c>
      <c r="N473" s="495">
        <f t="shared" si="10"/>
        <v>3</v>
      </c>
    </row>
    <row r="474" spans="1:14">
      <c r="A474" s="517" t="s">
        <v>418</v>
      </c>
      <c r="B474" s="219"/>
      <c r="C474" s="219"/>
      <c r="D474" s="219">
        <v>2013</v>
      </c>
      <c r="E474" s="219" t="s">
        <v>24</v>
      </c>
      <c r="F474" s="219" t="s">
        <v>11</v>
      </c>
      <c r="G474" s="522" t="s">
        <v>471</v>
      </c>
      <c r="H474" s="516" t="s">
        <v>1137</v>
      </c>
      <c r="I474" s="806" t="s">
        <v>795</v>
      </c>
      <c r="J474" s="806" t="s">
        <v>454</v>
      </c>
      <c r="K474" s="806"/>
      <c r="L474" s="806"/>
      <c r="M474" s="806">
        <v>1</v>
      </c>
      <c r="N474" s="495">
        <f t="shared" si="10"/>
        <v>1</v>
      </c>
    </row>
    <row r="475" spans="1:14">
      <c r="A475" s="517" t="s">
        <v>418</v>
      </c>
      <c r="B475" s="219"/>
      <c r="C475" s="219"/>
      <c r="D475" s="219">
        <v>2013</v>
      </c>
      <c r="E475" s="219" t="s">
        <v>24</v>
      </c>
      <c r="F475" s="219" t="s">
        <v>11</v>
      </c>
      <c r="G475" s="523" t="s">
        <v>471</v>
      </c>
      <c r="H475" s="516" t="s">
        <v>1116</v>
      </c>
      <c r="I475" s="806" t="s">
        <v>570</v>
      </c>
      <c r="J475" s="806" t="s">
        <v>430</v>
      </c>
      <c r="K475" s="806"/>
      <c r="L475" s="806">
        <v>22</v>
      </c>
      <c r="M475" s="806">
        <v>10</v>
      </c>
      <c r="N475" s="495">
        <f t="shared" si="10"/>
        <v>32</v>
      </c>
    </row>
    <row r="476" spans="1:14">
      <c r="A476" s="518" t="s">
        <v>418</v>
      </c>
      <c r="B476" s="513"/>
      <c r="C476" s="513"/>
      <c r="D476" s="219">
        <v>2013</v>
      </c>
      <c r="E476" s="219" t="s">
        <v>24</v>
      </c>
      <c r="F476" s="219" t="s">
        <v>11</v>
      </c>
      <c r="G476" s="523" t="s">
        <v>471</v>
      </c>
      <c r="H476" s="516" t="s">
        <v>1116</v>
      </c>
      <c r="I476" s="806" t="s">
        <v>570</v>
      </c>
      <c r="J476" s="806" t="s">
        <v>428</v>
      </c>
      <c r="K476" s="806"/>
      <c r="L476" s="806">
        <v>1058</v>
      </c>
      <c r="M476" s="806">
        <v>1</v>
      </c>
      <c r="N476" s="495">
        <f t="shared" si="10"/>
        <v>1059</v>
      </c>
    </row>
    <row r="477" spans="1:14" s="594" customFormat="1">
      <c r="A477" s="517" t="s">
        <v>418</v>
      </c>
      <c r="B477" s="219"/>
      <c r="C477" s="219"/>
      <c r="D477" s="219">
        <v>2013</v>
      </c>
      <c r="E477" s="219" t="s">
        <v>24</v>
      </c>
      <c r="F477" s="219" t="s">
        <v>11</v>
      </c>
      <c r="G477" s="523" t="s">
        <v>471</v>
      </c>
      <c r="H477" s="516" t="s">
        <v>1116</v>
      </c>
      <c r="I477" s="806" t="s">
        <v>570</v>
      </c>
      <c r="J477" s="806" t="s">
        <v>517</v>
      </c>
      <c r="K477" s="806"/>
      <c r="L477" s="806">
        <v>74</v>
      </c>
      <c r="M477" s="806">
        <v>3</v>
      </c>
      <c r="N477" s="495">
        <f t="shared" si="10"/>
        <v>77</v>
      </c>
    </row>
    <row r="478" spans="1:14" s="594" customFormat="1">
      <c r="A478" s="518" t="s">
        <v>418</v>
      </c>
      <c r="B478" s="513"/>
      <c r="C478" s="513"/>
      <c r="D478" s="219">
        <v>2013</v>
      </c>
      <c r="E478" s="219" t="s">
        <v>24</v>
      </c>
      <c r="F478" s="219" t="s">
        <v>11</v>
      </c>
      <c r="G478" s="523" t="s">
        <v>471</v>
      </c>
      <c r="H478" s="516" t="s">
        <v>1116</v>
      </c>
      <c r="I478" s="806" t="s">
        <v>570</v>
      </c>
      <c r="J478" s="806" t="s">
        <v>478</v>
      </c>
      <c r="K478" s="806"/>
      <c r="L478" s="806"/>
      <c r="M478" s="806">
        <v>1</v>
      </c>
      <c r="N478" s="495">
        <f t="shared" si="10"/>
        <v>1</v>
      </c>
    </row>
    <row r="479" spans="1:14" s="594" customFormat="1">
      <c r="A479" s="517" t="s">
        <v>418</v>
      </c>
      <c r="B479" s="219"/>
      <c r="C479" s="219"/>
      <c r="D479" s="219">
        <v>2013</v>
      </c>
      <c r="E479" s="219" t="s">
        <v>24</v>
      </c>
      <c r="F479" s="219" t="s">
        <v>11</v>
      </c>
      <c r="G479" s="523" t="s">
        <v>471</v>
      </c>
      <c r="H479" s="516" t="s">
        <v>868</v>
      </c>
      <c r="I479" s="806" t="s">
        <v>570</v>
      </c>
      <c r="J479" s="806" t="s">
        <v>430</v>
      </c>
      <c r="K479" s="806"/>
      <c r="L479" s="806">
        <v>8</v>
      </c>
      <c r="M479" s="806"/>
      <c r="N479" s="495">
        <f t="shared" si="10"/>
        <v>8</v>
      </c>
    </row>
    <row r="480" spans="1:14" s="594" customFormat="1">
      <c r="A480" s="517" t="s">
        <v>418</v>
      </c>
      <c r="B480" s="219"/>
      <c r="C480" s="219"/>
      <c r="D480" s="219">
        <v>2013</v>
      </c>
      <c r="E480" s="219" t="s">
        <v>24</v>
      </c>
      <c r="F480" s="219" t="s">
        <v>11</v>
      </c>
      <c r="G480" s="523" t="s">
        <v>471</v>
      </c>
      <c r="H480" s="516" t="s">
        <v>868</v>
      </c>
      <c r="I480" s="806" t="s">
        <v>570</v>
      </c>
      <c r="J480" s="806" t="s">
        <v>428</v>
      </c>
      <c r="K480" s="806"/>
      <c r="L480" s="806">
        <v>97</v>
      </c>
      <c r="M480" s="806"/>
      <c r="N480" s="495">
        <f t="shared" si="10"/>
        <v>97</v>
      </c>
    </row>
    <row r="481" spans="1:14" s="594" customFormat="1">
      <c r="A481" s="517" t="s">
        <v>418</v>
      </c>
      <c r="B481" s="219"/>
      <c r="C481" s="219"/>
      <c r="D481" s="219">
        <v>2013</v>
      </c>
      <c r="E481" s="219" t="s">
        <v>24</v>
      </c>
      <c r="F481" s="219" t="s">
        <v>11</v>
      </c>
      <c r="G481" s="523" t="s">
        <v>471</v>
      </c>
      <c r="H481" s="806" t="s">
        <v>868</v>
      </c>
      <c r="I481" s="806" t="s">
        <v>570</v>
      </c>
      <c r="J481" s="806" t="s">
        <v>517</v>
      </c>
      <c r="K481" s="806"/>
      <c r="L481" s="806">
        <v>18</v>
      </c>
      <c r="M481" s="806">
        <v>1</v>
      </c>
      <c r="N481" s="495">
        <f t="shared" si="10"/>
        <v>19</v>
      </c>
    </row>
    <row r="482" spans="1:14" s="594" customFormat="1">
      <c r="A482" s="517" t="s">
        <v>418</v>
      </c>
      <c r="B482" s="219"/>
      <c r="C482" s="219"/>
      <c r="D482" s="219">
        <v>2013</v>
      </c>
      <c r="E482" s="219" t="s">
        <v>24</v>
      </c>
      <c r="F482" s="219" t="s">
        <v>11</v>
      </c>
      <c r="G482" s="523" t="s">
        <v>471</v>
      </c>
      <c r="H482" s="806" t="s">
        <v>1164</v>
      </c>
      <c r="I482" s="806" t="s">
        <v>138</v>
      </c>
      <c r="J482" s="806" t="s">
        <v>517</v>
      </c>
      <c r="K482" s="806"/>
      <c r="L482" s="806"/>
      <c r="M482" s="806">
        <v>161</v>
      </c>
      <c r="N482" s="495">
        <f t="shared" si="10"/>
        <v>161</v>
      </c>
    </row>
    <row r="483" spans="1:14" s="594" customFormat="1">
      <c r="A483" s="517" t="s">
        <v>418</v>
      </c>
      <c r="B483" s="219"/>
      <c r="C483" s="219"/>
      <c r="D483" s="219">
        <v>2013</v>
      </c>
      <c r="E483" s="219" t="s">
        <v>24</v>
      </c>
      <c r="F483" s="219" t="s">
        <v>11</v>
      </c>
      <c r="G483" s="523" t="s">
        <v>471</v>
      </c>
      <c r="H483" s="806" t="s">
        <v>984</v>
      </c>
      <c r="I483" s="806" t="s">
        <v>795</v>
      </c>
      <c r="J483" s="806" t="s">
        <v>517</v>
      </c>
      <c r="K483" s="806"/>
      <c r="L483" s="806"/>
      <c r="M483" s="806">
        <v>165</v>
      </c>
      <c r="N483" s="495">
        <f t="shared" si="10"/>
        <v>165</v>
      </c>
    </row>
    <row r="484" spans="1:14">
      <c r="A484" s="517" t="s">
        <v>418</v>
      </c>
      <c r="B484" s="219"/>
      <c r="C484" s="219"/>
      <c r="D484" s="219">
        <v>2013</v>
      </c>
      <c r="E484" s="219" t="s">
        <v>24</v>
      </c>
      <c r="F484" s="219" t="s">
        <v>11</v>
      </c>
      <c r="G484" s="523" t="s">
        <v>471</v>
      </c>
      <c r="H484" s="806" t="s">
        <v>134</v>
      </c>
      <c r="I484" s="806" t="s">
        <v>795</v>
      </c>
      <c r="J484" s="806" t="s">
        <v>430</v>
      </c>
      <c r="K484" s="806"/>
      <c r="L484" s="806">
        <v>140</v>
      </c>
      <c r="M484" s="806"/>
      <c r="N484" s="495">
        <f t="shared" si="10"/>
        <v>140</v>
      </c>
    </row>
    <row r="485" spans="1:14">
      <c r="A485" s="517" t="s">
        <v>418</v>
      </c>
      <c r="B485" s="219"/>
      <c r="C485" s="219"/>
      <c r="D485" s="219">
        <v>2013</v>
      </c>
      <c r="E485" s="219" t="s">
        <v>24</v>
      </c>
      <c r="F485" s="219" t="s">
        <v>11</v>
      </c>
      <c r="G485" s="523" t="s">
        <v>471</v>
      </c>
      <c r="H485" s="516" t="s">
        <v>134</v>
      </c>
      <c r="I485" s="806" t="s">
        <v>795</v>
      </c>
      <c r="J485" s="806" t="s">
        <v>544</v>
      </c>
      <c r="K485" s="806"/>
      <c r="L485" s="806"/>
      <c r="M485" s="806">
        <v>1</v>
      </c>
      <c r="N485" s="495">
        <f t="shared" si="10"/>
        <v>1</v>
      </c>
    </row>
    <row r="486" spans="1:14">
      <c r="A486" s="518" t="s">
        <v>418</v>
      </c>
      <c r="B486" s="513"/>
      <c r="C486" s="513"/>
      <c r="D486" s="219">
        <v>2013</v>
      </c>
      <c r="E486" s="219" t="s">
        <v>24</v>
      </c>
      <c r="F486" s="219" t="s">
        <v>11</v>
      </c>
      <c r="G486" s="523" t="s">
        <v>471</v>
      </c>
      <c r="H486" s="516" t="s">
        <v>134</v>
      </c>
      <c r="I486" s="806" t="s">
        <v>795</v>
      </c>
      <c r="J486" s="806" t="s">
        <v>517</v>
      </c>
      <c r="K486" s="806"/>
      <c r="L486" s="806">
        <v>13</v>
      </c>
      <c r="M486" s="806"/>
      <c r="N486" s="495">
        <f t="shared" si="10"/>
        <v>13</v>
      </c>
    </row>
    <row r="487" spans="1:14">
      <c r="A487" s="517" t="s">
        <v>418</v>
      </c>
      <c r="B487" s="219"/>
      <c r="C487" s="219"/>
      <c r="D487" s="219">
        <v>2013</v>
      </c>
      <c r="E487" s="219" t="s">
        <v>24</v>
      </c>
      <c r="F487" s="219" t="s">
        <v>11</v>
      </c>
      <c r="G487" s="523" t="s">
        <v>471</v>
      </c>
      <c r="H487" s="516" t="s">
        <v>134</v>
      </c>
      <c r="I487" s="806" t="s">
        <v>795</v>
      </c>
      <c r="J487" s="806" t="s">
        <v>478</v>
      </c>
      <c r="K487" s="806"/>
      <c r="L487" s="806"/>
      <c r="M487" s="806">
        <v>21</v>
      </c>
      <c r="N487" s="495">
        <f t="shared" si="10"/>
        <v>21</v>
      </c>
    </row>
    <row r="488" spans="1:14">
      <c r="A488" s="517" t="s">
        <v>418</v>
      </c>
      <c r="B488" s="219"/>
      <c r="C488" s="219"/>
      <c r="D488" s="219">
        <v>2013</v>
      </c>
      <c r="E488" s="219" t="s">
        <v>24</v>
      </c>
      <c r="F488" s="219" t="s">
        <v>11</v>
      </c>
      <c r="G488" s="523" t="s">
        <v>471</v>
      </c>
      <c r="H488" s="516" t="s">
        <v>803</v>
      </c>
      <c r="I488" s="806" t="s">
        <v>795</v>
      </c>
      <c r="J488" s="806" t="s">
        <v>474</v>
      </c>
      <c r="K488" s="806"/>
      <c r="L488" s="806">
        <v>2</v>
      </c>
      <c r="M488" s="806"/>
      <c r="N488" s="495">
        <f t="shared" si="10"/>
        <v>2</v>
      </c>
    </row>
    <row r="489" spans="1:14">
      <c r="A489" s="518" t="s">
        <v>418</v>
      </c>
      <c r="B489" s="513"/>
      <c r="C489" s="513"/>
      <c r="D489" s="219">
        <v>2013</v>
      </c>
      <c r="E489" s="219" t="s">
        <v>24</v>
      </c>
      <c r="F489" s="219" t="s">
        <v>11</v>
      </c>
      <c r="G489" s="523" t="s">
        <v>471</v>
      </c>
      <c r="H489" s="516" t="s">
        <v>803</v>
      </c>
      <c r="I489" s="806" t="s">
        <v>795</v>
      </c>
      <c r="J489" s="806" t="s">
        <v>441</v>
      </c>
      <c r="K489" s="806"/>
      <c r="L489" s="806">
        <v>37</v>
      </c>
      <c r="M489" s="806"/>
      <c r="N489" s="495">
        <f t="shared" si="10"/>
        <v>37</v>
      </c>
    </row>
    <row r="490" spans="1:14">
      <c r="A490" s="517" t="s">
        <v>418</v>
      </c>
      <c r="B490" s="219"/>
      <c r="C490" s="219"/>
      <c r="D490" s="219">
        <v>2013</v>
      </c>
      <c r="E490" s="219" t="s">
        <v>24</v>
      </c>
      <c r="F490" s="219" t="s">
        <v>11</v>
      </c>
      <c r="G490" s="523" t="s">
        <v>471</v>
      </c>
      <c r="H490" s="806" t="s">
        <v>803</v>
      </c>
      <c r="I490" s="806" t="s">
        <v>795</v>
      </c>
      <c r="J490" s="806" t="s">
        <v>544</v>
      </c>
      <c r="K490" s="806"/>
      <c r="L490" s="806"/>
      <c r="M490" s="806">
        <v>1</v>
      </c>
      <c r="N490" s="495">
        <f t="shared" si="10"/>
        <v>1</v>
      </c>
    </row>
    <row r="491" spans="1:14">
      <c r="A491" s="517" t="s">
        <v>418</v>
      </c>
      <c r="B491" s="219"/>
      <c r="C491" s="219"/>
      <c r="D491" s="219">
        <v>2013</v>
      </c>
      <c r="E491" s="219" t="s">
        <v>24</v>
      </c>
      <c r="F491" s="219" t="s">
        <v>11</v>
      </c>
      <c r="G491" s="523" t="s">
        <v>471</v>
      </c>
      <c r="H491" s="806" t="s">
        <v>803</v>
      </c>
      <c r="I491" s="806" t="s">
        <v>795</v>
      </c>
      <c r="J491" s="806" t="s">
        <v>451</v>
      </c>
      <c r="K491" s="806"/>
      <c r="L491" s="806">
        <v>7370</v>
      </c>
      <c r="M491" s="806"/>
      <c r="N491" s="495">
        <f t="shared" si="10"/>
        <v>7370</v>
      </c>
    </row>
    <row r="492" spans="1:14">
      <c r="A492" s="517" t="s">
        <v>418</v>
      </c>
      <c r="B492" s="219"/>
      <c r="C492" s="219"/>
      <c r="D492" s="219">
        <v>2013</v>
      </c>
      <c r="E492" s="219" t="s">
        <v>24</v>
      </c>
      <c r="F492" s="219" t="s">
        <v>11</v>
      </c>
      <c r="G492" s="523" t="s">
        <v>471</v>
      </c>
      <c r="H492" s="806" t="s">
        <v>803</v>
      </c>
      <c r="I492" s="806" t="s">
        <v>795</v>
      </c>
      <c r="J492" s="806" t="s">
        <v>478</v>
      </c>
      <c r="K492" s="806"/>
      <c r="L492" s="806"/>
      <c r="M492" s="806">
        <v>580</v>
      </c>
      <c r="N492" s="495">
        <f t="shared" si="10"/>
        <v>580</v>
      </c>
    </row>
    <row r="493" spans="1:14">
      <c r="A493" s="517" t="s">
        <v>418</v>
      </c>
      <c r="B493" s="219"/>
      <c r="C493" s="219"/>
      <c r="D493" s="219">
        <v>2013</v>
      </c>
      <c r="E493" s="219" t="s">
        <v>24</v>
      </c>
      <c r="F493" s="219" t="s">
        <v>11</v>
      </c>
      <c r="G493" s="523" t="s">
        <v>471</v>
      </c>
      <c r="H493" s="806" t="s">
        <v>1165</v>
      </c>
      <c r="I493" s="806" t="s">
        <v>138</v>
      </c>
      <c r="J493" s="806" t="s">
        <v>428</v>
      </c>
      <c r="K493" s="806"/>
      <c r="L493" s="806">
        <v>48</v>
      </c>
      <c r="M493" s="806">
        <v>4</v>
      </c>
      <c r="N493" s="495">
        <f t="shared" si="10"/>
        <v>52</v>
      </c>
    </row>
    <row r="494" spans="1:14">
      <c r="A494" s="517" t="s">
        <v>418</v>
      </c>
      <c r="B494" s="219"/>
      <c r="C494" s="219"/>
      <c r="D494" s="219">
        <v>2013</v>
      </c>
      <c r="E494" s="219" t="s">
        <v>24</v>
      </c>
      <c r="F494" s="219" t="s">
        <v>11</v>
      </c>
      <c r="G494" s="523" t="s">
        <v>471</v>
      </c>
      <c r="H494" s="516" t="s">
        <v>1165</v>
      </c>
      <c r="I494" s="806" t="s">
        <v>138</v>
      </c>
      <c r="J494" s="806" t="s">
        <v>517</v>
      </c>
      <c r="K494" s="806"/>
      <c r="L494" s="806"/>
      <c r="M494" s="806">
        <v>7</v>
      </c>
      <c r="N494" s="495">
        <f t="shared" si="10"/>
        <v>7</v>
      </c>
    </row>
    <row r="495" spans="1:14">
      <c r="A495" s="517" t="s">
        <v>418</v>
      </c>
      <c r="B495" s="219"/>
      <c r="C495" s="219"/>
      <c r="D495" s="219">
        <v>2013</v>
      </c>
      <c r="E495" s="219" t="s">
        <v>24</v>
      </c>
      <c r="F495" s="219" t="s">
        <v>11</v>
      </c>
      <c r="G495" s="523" t="s">
        <v>471</v>
      </c>
      <c r="H495" s="516" t="s">
        <v>1182</v>
      </c>
      <c r="I495" s="806" t="s">
        <v>138</v>
      </c>
      <c r="J495" s="806" t="s">
        <v>478</v>
      </c>
      <c r="K495" s="806"/>
      <c r="L495" s="806"/>
      <c r="M495" s="806">
        <v>30</v>
      </c>
      <c r="N495" s="495">
        <f t="shared" si="10"/>
        <v>30</v>
      </c>
    </row>
    <row r="496" spans="1:14">
      <c r="A496" s="517" t="s">
        <v>418</v>
      </c>
      <c r="B496" s="219"/>
      <c r="C496" s="219"/>
      <c r="D496" s="219">
        <v>2013</v>
      </c>
      <c r="E496" s="219" t="s">
        <v>24</v>
      </c>
      <c r="F496" s="219" t="s">
        <v>11</v>
      </c>
      <c r="G496" s="523" t="s">
        <v>471</v>
      </c>
      <c r="H496" s="806" t="s">
        <v>1183</v>
      </c>
      <c r="I496" s="806" t="s">
        <v>138</v>
      </c>
      <c r="J496" s="806" t="s">
        <v>478</v>
      </c>
      <c r="K496" s="806"/>
      <c r="L496" s="806"/>
      <c r="M496" s="806">
        <v>3</v>
      </c>
      <c r="N496" s="495">
        <f t="shared" si="10"/>
        <v>3</v>
      </c>
    </row>
    <row r="497" spans="1:14">
      <c r="A497" s="518" t="s">
        <v>418</v>
      </c>
      <c r="B497" s="513"/>
      <c r="C497" s="513"/>
      <c r="D497" s="219">
        <v>2013</v>
      </c>
      <c r="E497" s="219" t="s">
        <v>24</v>
      </c>
      <c r="F497" s="219" t="s">
        <v>11</v>
      </c>
      <c r="G497" s="523" t="s">
        <v>471</v>
      </c>
      <c r="H497" s="516" t="s">
        <v>1446</v>
      </c>
      <c r="I497" s="806" t="s">
        <v>138</v>
      </c>
      <c r="J497" s="806" t="s">
        <v>478</v>
      </c>
      <c r="K497" s="806"/>
      <c r="L497" s="806"/>
      <c r="M497" s="806">
        <v>2</v>
      </c>
      <c r="N497" s="495">
        <f t="shared" si="10"/>
        <v>2</v>
      </c>
    </row>
    <row r="498" spans="1:14">
      <c r="A498" s="517" t="s">
        <v>418</v>
      </c>
      <c r="B498" s="219"/>
      <c r="C498" s="219"/>
      <c r="D498" s="219">
        <v>2013</v>
      </c>
      <c r="E498" s="219" t="s">
        <v>24</v>
      </c>
      <c r="F498" s="219" t="s">
        <v>11</v>
      </c>
      <c r="G498" s="523" t="s">
        <v>471</v>
      </c>
      <c r="H498" s="516" t="s">
        <v>1166</v>
      </c>
      <c r="I498" s="806" t="s">
        <v>138</v>
      </c>
      <c r="J498" s="806" t="s">
        <v>517</v>
      </c>
      <c r="K498" s="806"/>
      <c r="L498" s="806">
        <v>155</v>
      </c>
      <c r="M498" s="806"/>
      <c r="N498" s="495">
        <f t="shared" si="10"/>
        <v>155</v>
      </c>
    </row>
    <row r="499" spans="1:14">
      <c r="A499" s="517" t="s">
        <v>418</v>
      </c>
      <c r="B499" s="219"/>
      <c r="C499" s="219"/>
      <c r="D499" s="219">
        <v>2013</v>
      </c>
      <c r="E499" s="219" t="s">
        <v>24</v>
      </c>
      <c r="F499" s="219" t="s">
        <v>11</v>
      </c>
      <c r="G499" s="523" t="s">
        <v>471</v>
      </c>
      <c r="H499" s="806" t="s">
        <v>1167</v>
      </c>
      <c r="I499" s="806" t="s">
        <v>570</v>
      </c>
      <c r="J499" s="806" t="s">
        <v>517</v>
      </c>
      <c r="K499" s="806"/>
      <c r="L499" s="806"/>
      <c r="M499" s="806">
        <v>60</v>
      </c>
      <c r="N499" s="495">
        <f t="shared" ref="N499:N509" si="11">L499+M499</f>
        <v>60</v>
      </c>
    </row>
    <row r="500" spans="1:14">
      <c r="A500" s="517" t="s">
        <v>418</v>
      </c>
      <c r="B500" s="219"/>
      <c r="C500" s="219"/>
      <c r="D500" s="219">
        <v>2013</v>
      </c>
      <c r="E500" s="219" t="s">
        <v>24</v>
      </c>
      <c r="F500" s="219" t="s">
        <v>11</v>
      </c>
      <c r="G500" s="523" t="s">
        <v>471</v>
      </c>
      <c r="H500" s="516" t="s">
        <v>1167</v>
      </c>
      <c r="I500" s="806" t="s">
        <v>570</v>
      </c>
      <c r="J500" s="806" t="s">
        <v>451</v>
      </c>
      <c r="K500" s="806"/>
      <c r="L500" s="806">
        <v>10</v>
      </c>
      <c r="M500" s="806"/>
      <c r="N500" s="495">
        <f t="shared" si="11"/>
        <v>10</v>
      </c>
    </row>
    <row r="501" spans="1:14">
      <c r="A501" s="518" t="s">
        <v>418</v>
      </c>
      <c r="B501" s="513"/>
      <c r="C501" s="513"/>
      <c r="D501" s="219">
        <v>2013</v>
      </c>
      <c r="E501" s="219" t="s">
        <v>24</v>
      </c>
      <c r="F501" s="219" t="s">
        <v>11</v>
      </c>
      <c r="G501" s="523" t="s">
        <v>471</v>
      </c>
      <c r="H501" s="516" t="s">
        <v>1167</v>
      </c>
      <c r="I501" s="806" t="s">
        <v>570</v>
      </c>
      <c r="J501" s="806" t="s">
        <v>478</v>
      </c>
      <c r="K501" s="806"/>
      <c r="L501" s="806"/>
      <c r="M501" s="806">
        <v>8</v>
      </c>
      <c r="N501" s="495">
        <f t="shared" si="11"/>
        <v>8</v>
      </c>
    </row>
    <row r="502" spans="1:14">
      <c r="A502" s="517" t="s">
        <v>418</v>
      </c>
      <c r="B502" s="219"/>
      <c r="C502" s="219"/>
      <c r="D502" s="219">
        <v>2013</v>
      </c>
      <c r="E502" s="219" t="s">
        <v>24</v>
      </c>
      <c r="F502" s="219" t="s">
        <v>11</v>
      </c>
      <c r="G502" s="522" t="s">
        <v>471</v>
      </c>
      <c r="H502" s="516" t="s">
        <v>1167</v>
      </c>
      <c r="I502" s="806" t="s">
        <v>570</v>
      </c>
      <c r="J502" s="806" t="s">
        <v>454</v>
      </c>
      <c r="K502" s="806"/>
      <c r="L502" s="806"/>
      <c r="M502" s="806">
        <v>168</v>
      </c>
      <c r="N502" s="495">
        <f t="shared" si="11"/>
        <v>168</v>
      </c>
    </row>
    <row r="503" spans="1:14">
      <c r="A503" s="517" t="s">
        <v>418</v>
      </c>
      <c r="B503" s="219"/>
      <c r="C503" s="219"/>
      <c r="D503" s="219">
        <v>2013</v>
      </c>
      <c r="E503" s="219" t="s">
        <v>24</v>
      </c>
      <c r="F503" s="219" t="s">
        <v>11</v>
      </c>
      <c r="G503" s="523" t="s">
        <v>471</v>
      </c>
      <c r="H503" s="806" t="s">
        <v>1168</v>
      </c>
      <c r="I503" s="806" t="s">
        <v>570</v>
      </c>
      <c r="J503" s="806" t="s">
        <v>474</v>
      </c>
      <c r="K503" s="806"/>
      <c r="L503" s="806">
        <v>4493</v>
      </c>
      <c r="M503" s="806"/>
      <c r="N503" s="495">
        <f t="shared" si="11"/>
        <v>4493</v>
      </c>
    </row>
    <row r="504" spans="1:14">
      <c r="A504" s="517" t="s">
        <v>418</v>
      </c>
      <c r="B504" s="219"/>
      <c r="C504" s="219"/>
      <c r="D504" s="219">
        <v>2013</v>
      </c>
      <c r="E504" s="219" t="s">
        <v>24</v>
      </c>
      <c r="F504" s="219" t="s">
        <v>11</v>
      </c>
      <c r="G504" s="522" t="s">
        <v>471</v>
      </c>
      <c r="H504" s="516" t="s">
        <v>1168</v>
      </c>
      <c r="I504" s="806" t="s">
        <v>570</v>
      </c>
      <c r="J504" s="806" t="s">
        <v>517</v>
      </c>
      <c r="K504" s="806"/>
      <c r="L504" s="806"/>
      <c r="M504" s="806">
        <v>230</v>
      </c>
      <c r="N504" s="495">
        <f t="shared" si="11"/>
        <v>230</v>
      </c>
    </row>
    <row r="505" spans="1:14">
      <c r="A505" s="517" t="s">
        <v>418</v>
      </c>
      <c r="B505" s="219"/>
      <c r="C505" s="219"/>
      <c r="D505" s="219">
        <v>2013</v>
      </c>
      <c r="E505" s="219" t="s">
        <v>24</v>
      </c>
      <c r="F505" s="219" t="s">
        <v>11</v>
      </c>
      <c r="G505" s="523" t="s">
        <v>471</v>
      </c>
      <c r="H505" s="516" t="s">
        <v>1168</v>
      </c>
      <c r="I505" s="806" t="s">
        <v>570</v>
      </c>
      <c r="J505" s="806" t="s">
        <v>451</v>
      </c>
      <c r="K505" s="806"/>
      <c r="L505" s="806">
        <v>49</v>
      </c>
      <c r="M505" s="806"/>
      <c r="N505" s="495">
        <f t="shared" si="11"/>
        <v>49</v>
      </c>
    </row>
    <row r="506" spans="1:14">
      <c r="A506" s="517" t="s">
        <v>418</v>
      </c>
      <c r="B506" s="219"/>
      <c r="C506" s="219"/>
      <c r="D506" s="219">
        <v>2013</v>
      </c>
      <c r="E506" s="219" t="s">
        <v>24</v>
      </c>
      <c r="F506" s="219" t="s">
        <v>11</v>
      </c>
      <c r="G506" s="523" t="s">
        <v>471</v>
      </c>
      <c r="H506" s="806" t="s">
        <v>1169</v>
      </c>
      <c r="I506" s="806" t="s">
        <v>138</v>
      </c>
      <c r="J506" s="806" t="s">
        <v>474</v>
      </c>
      <c r="K506" s="806"/>
      <c r="L506" s="806">
        <v>2</v>
      </c>
      <c r="M506" s="806"/>
      <c r="N506" s="495">
        <f t="shared" si="11"/>
        <v>2</v>
      </c>
    </row>
    <row r="507" spans="1:14">
      <c r="A507" s="517" t="s">
        <v>418</v>
      </c>
      <c r="B507" s="219"/>
      <c r="C507" s="219"/>
      <c r="D507" s="219">
        <v>2013</v>
      </c>
      <c r="E507" s="219" t="s">
        <v>24</v>
      </c>
      <c r="F507" s="219" t="s">
        <v>11</v>
      </c>
      <c r="G507" s="522" t="s">
        <v>471</v>
      </c>
      <c r="H507" s="516" t="s">
        <v>1170</v>
      </c>
      <c r="I507" s="806" t="s">
        <v>138</v>
      </c>
      <c r="J507" s="806" t="s">
        <v>474</v>
      </c>
      <c r="K507" s="806"/>
      <c r="L507" s="806">
        <v>3</v>
      </c>
      <c r="M507" s="806"/>
      <c r="N507" s="495">
        <f t="shared" si="11"/>
        <v>3</v>
      </c>
    </row>
    <row r="508" spans="1:14">
      <c r="A508" s="517" t="s">
        <v>418</v>
      </c>
      <c r="B508" s="219"/>
      <c r="C508" s="219"/>
      <c r="D508" s="219">
        <v>2013</v>
      </c>
      <c r="E508" s="219" t="s">
        <v>24</v>
      </c>
      <c r="F508" s="219" t="s">
        <v>11</v>
      </c>
      <c r="G508" s="523" t="s">
        <v>471</v>
      </c>
      <c r="H508" s="516" t="s">
        <v>1170</v>
      </c>
      <c r="I508" s="806" t="s">
        <v>138</v>
      </c>
      <c r="J508" s="806" t="s">
        <v>517</v>
      </c>
      <c r="K508" s="806"/>
      <c r="L508" s="806"/>
      <c r="M508" s="806">
        <v>46</v>
      </c>
      <c r="N508" s="495">
        <f t="shared" si="11"/>
        <v>46</v>
      </c>
    </row>
    <row r="509" spans="1:14">
      <c r="A509" s="517" t="s">
        <v>418</v>
      </c>
      <c r="B509" s="219"/>
      <c r="C509" s="219"/>
      <c r="D509" s="219">
        <v>2013</v>
      </c>
      <c r="E509" s="219" t="s">
        <v>24</v>
      </c>
      <c r="F509" s="219" t="s">
        <v>11</v>
      </c>
      <c r="G509" s="522" t="s">
        <v>471</v>
      </c>
      <c r="H509" s="516" t="s">
        <v>1138</v>
      </c>
      <c r="I509" s="806" t="s">
        <v>138</v>
      </c>
      <c r="J509" s="806" t="s">
        <v>478</v>
      </c>
      <c r="K509" s="806"/>
      <c r="L509" s="806"/>
      <c r="M509" s="806">
        <v>6</v>
      </c>
      <c r="N509" s="495">
        <f t="shared" si="11"/>
        <v>6</v>
      </c>
    </row>
    <row r="510" spans="1:14">
      <c r="A510" s="517" t="s">
        <v>418</v>
      </c>
      <c r="B510" s="219"/>
      <c r="C510" s="219"/>
      <c r="D510" s="219">
        <v>2013</v>
      </c>
      <c r="E510" s="219" t="s">
        <v>26</v>
      </c>
      <c r="F510" s="219" t="s">
        <v>11</v>
      </c>
      <c r="G510" s="522" t="s">
        <v>516</v>
      </c>
      <c r="H510" s="516" t="s">
        <v>1117</v>
      </c>
      <c r="I510" s="806" t="s">
        <v>138</v>
      </c>
      <c r="J510" s="806" t="s">
        <v>422</v>
      </c>
      <c r="K510" s="806"/>
      <c r="L510" s="806">
        <v>2862</v>
      </c>
      <c r="M510" s="806"/>
      <c r="N510" s="495">
        <f t="shared" ref="N510:N511" si="12">L510+M510</f>
        <v>2862</v>
      </c>
    </row>
    <row r="511" spans="1:14" ht="13.5" thickBot="1">
      <c r="A511" s="821" t="s">
        <v>418</v>
      </c>
      <c r="B511" s="822"/>
      <c r="C511" s="822"/>
      <c r="D511" s="822">
        <v>2013</v>
      </c>
      <c r="E511" s="822" t="s">
        <v>26</v>
      </c>
      <c r="F511" s="822" t="s">
        <v>11</v>
      </c>
      <c r="G511" s="823" t="s">
        <v>516</v>
      </c>
      <c r="H511" s="820" t="s">
        <v>1156</v>
      </c>
      <c r="I511" s="519" t="s">
        <v>795</v>
      </c>
      <c r="J511" s="519" t="s">
        <v>422</v>
      </c>
      <c r="K511" s="519"/>
      <c r="L511" s="519">
        <v>340</v>
      </c>
      <c r="M511" s="519"/>
      <c r="N511" s="824">
        <f t="shared" si="12"/>
        <v>340</v>
      </c>
    </row>
  </sheetData>
  <mergeCells count="11">
    <mergeCell ref="A3:A4"/>
    <mergeCell ref="B3:B4"/>
    <mergeCell ref="C3:C4"/>
    <mergeCell ref="D3:D4"/>
    <mergeCell ref="J3:J4"/>
    <mergeCell ref="K3:N3"/>
    <mergeCell ref="E3:E4"/>
    <mergeCell ref="G3:G4"/>
    <mergeCell ref="H3:H4"/>
    <mergeCell ref="I3:I4"/>
    <mergeCell ref="F3:F4"/>
  </mergeCells>
  <phoneticPr fontId="33" type="noConversion"/>
  <pageMargins left="0.78749999999999998" right="0.78749999999999998" top="1.0527777777777778" bottom="1.0527777777777778" header="0.78749999999999998" footer="0.78749999999999998"/>
  <pageSetup paperSize="9" scale="48"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248"/>
  <sheetViews>
    <sheetView zoomScaleNormal="100" zoomScaleSheetLayoutView="100" workbookViewId="0">
      <selection activeCell="F25" sqref="F25"/>
    </sheetView>
  </sheetViews>
  <sheetFormatPr defaultColWidth="5.7109375" defaultRowHeight="19.899999999999999" customHeight="1"/>
  <cols>
    <col min="1" max="1" width="10.5703125" style="1" customWidth="1"/>
    <col min="2" max="2" width="21.140625" style="7" customWidth="1"/>
    <col min="3" max="3" width="28.5703125" style="7" customWidth="1"/>
    <col min="4" max="4" width="12.7109375" style="7" customWidth="1"/>
    <col min="5" max="5" width="16.140625" style="54" customWidth="1"/>
    <col min="6" max="6" width="8.7109375" style="54" customWidth="1"/>
    <col min="7" max="7" width="13.7109375" style="54" customWidth="1"/>
    <col min="8" max="8" width="15.7109375" style="54" customWidth="1"/>
    <col min="9" max="9" width="19.28515625" style="54" customWidth="1"/>
    <col min="10" max="10" width="13.85546875" style="54" customWidth="1"/>
    <col min="11" max="11" width="16.140625" style="54" customWidth="1"/>
    <col min="12" max="12" width="9.85546875" style="54" customWidth="1"/>
    <col min="13" max="256" width="5.7109375" style="55"/>
    <col min="257" max="257" width="10.5703125" style="55" customWidth="1"/>
    <col min="258" max="258" width="21.140625" style="55" customWidth="1"/>
    <col min="259" max="259" width="28.5703125" style="55" customWidth="1"/>
    <col min="260" max="260" width="12.7109375" style="55" customWidth="1"/>
    <col min="261" max="261" width="13.42578125" style="55" customWidth="1"/>
    <col min="262" max="262" width="8.7109375" style="55" customWidth="1"/>
    <col min="263" max="263" width="13.7109375" style="55" customWidth="1"/>
    <col min="264" max="264" width="15.7109375" style="55" customWidth="1"/>
    <col min="265" max="265" width="19.28515625" style="55" customWidth="1"/>
    <col min="266" max="266" width="13.85546875" style="55" customWidth="1"/>
    <col min="267" max="267" width="16.140625" style="55" customWidth="1"/>
    <col min="268" max="268" width="9.85546875" style="55" customWidth="1"/>
    <col min="269" max="512" width="5.7109375" style="55"/>
    <col min="513" max="513" width="10.5703125" style="55" customWidth="1"/>
    <col min="514" max="514" width="21.140625" style="55" customWidth="1"/>
    <col min="515" max="515" width="28.5703125" style="55" customWidth="1"/>
    <col min="516" max="516" width="12.7109375" style="55" customWidth="1"/>
    <col min="517" max="517" width="13.42578125" style="55" customWidth="1"/>
    <col min="518" max="518" width="8.7109375" style="55" customWidth="1"/>
    <col min="519" max="519" width="13.7109375" style="55" customWidth="1"/>
    <col min="520" max="520" width="15.7109375" style="55" customWidth="1"/>
    <col min="521" max="521" width="19.28515625" style="55" customWidth="1"/>
    <col min="522" max="522" width="13.85546875" style="55" customWidth="1"/>
    <col min="523" max="523" width="16.140625" style="55" customWidth="1"/>
    <col min="524" max="524" width="9.85546875" style="55" customWidth="1"/>
    <col min="525" max="768" width="5.7109375" style="55"/>
    <col min="769" max="769" width="10.5703125" style="55" customWidth="1"/>
    <col min="770" max="770" width="21.140625" style="55" customWidth="1"/>
    <col min="771" max="771" width="28.5703125" style="55" customWidth="1"/>
    <col min="772" max="772" width="12.7109375" style="55" customWidth="1"/>
    <col min="773" max="773" width="13.42578125" style="55" customWidth="1"/>
    <col min="774" max="774" width="8.7109375" style="55" customWidth="1"/>
    <col min="775" max="775" width="13.7109375" style="55" customWidth="1"/>
    <col min="776" max="776" width="15.7109375" style="55" customWidth="1"/>
    <col min="777" max="777" width="19.28515625" style="55" customWidth="1"/>
    <col min="778" max="778" width="13.85546875" style="55" customWidth="1"/>
    <col min="779" max="779" width="16.140625" style="55" customWidth="1"/>
    <col min="780" max="780" width="9.85546875" style="55" customWidth="1"/>
    <col min="781" max="1024" width="5.7109375" style="55"/>
    <col min="1025" max="1025" width="10.5703125" style="55" customWidth="1"/>
    <col min="1026" max="1026" width="21.140625" style="55" customWidth="1"/>
    <col min="1027" max="1027" width="28.5703125" style="55" customWidth="1"/>
    <col min="1028" max="1028" width="12.7109375" style="55" customWidth="1"/>
    <col min="1029" max="1029" width="13.42578125" style="55" customWidth="1"/>
    <col min="1030" max="1030" width="8.7109375" style="55" customWidth="1"/>
    <col min="1031" max="1031" width="13.7109375" style="55" customWidth="1"/>
    <col min="1032" max="1032" width="15.7109375" style="55" customWidth="1"/>
    <col min="1033" max="1033" width="19.28515625" style="55" customWidth="1"/>
    <col min="1034" max="1034" width="13.85546875" style="55" customWidth="1"/>
    <col min="1035" max="1035" width="16.140625" style="55" customWidth="1"/>
    <col min="1036" max="1036" width="9.85546875" style="55" customWidth="1"/>
    <col min="1037" max="1280" width="5.7109375" style="55"/>
    <col min="1281" max="1281" width="10.5703125" style="55" customWidth="1"/>
    <col min="1282" max="1282" width="21.140625" style="55" customWidth="1"/>
    <col min="1283" max="1283" width="28.5703125" style="55" customWidth="1"/>
    <col min="1284" max="1284" width="12.7109375" style="55" customWidth="1"/>
    <col min="1285" max="1285" width="13.42578125" style="55" customWidth="1"/>
    <col min="1286" max="1286" width="8.7109375" style="55" customWidth="1"/>
    <col min="1287" max="1287" width="13.7109375" style="55" customWidth="1"/>
    <col min="1288" max="1288" width="15.7109375" style="55" customWidth="1"/>
    <col min="1289" max="1289" width="19.28515625" style="55" customWidth="1"/>
    <col min="1290" max="1290" width="13.85546875" style="55" customWidth="1"/>
    <col min="1291" max="1291" width="16.140625" style="55" customWidth="1"/>
    <col min="1292" max="1292" width="9.85546875" style="55" customWidth="1"/>
    <col min="1293" max="1536" width="5.7109375" style="55"/>
    <col min="1537" max="1537" width="10.5703125" style="55" customWidth="1"/>
    <col min="1538" max="1538" width="21.140625" style="55" customWidth="1"/>
    <col min="1539" max="1539" width="28.5703125" style="55" customWidth="1"/>
    <col min="1540" max="1540" width="12.7109375" style="55" customWidth="1"/>
    <col min="1541" max="1541" width="13.42578125" style="55" customWidth="1"/>
    <col min="1542" max="1542" width="8.7109375" style="55" customWidth="1"/>
    <col min="1543" max="1543" width="13.7109375" style="55" customWidth="1"/>
    <col min="1544" max="1544" width="15.7109375" style="55" customWidth="1"/>
    <col min="1545" max="1545" width="19.28515625" style="55" customWidth="1"/>
    <col min="1546" max="1546" width="13.85546875" style="55" customWidth="1"/>
    <col min="1547" max="1547" width="16.140625" style="55" customWidth="1"/>
    <col min="1548" max="1548" width="9.85546875" style="55" customWidth="1"/>
    <col min="1549" max="1792" width="5.7109375" style="55"/>
    <col min="1793" max="1793" width="10.5703125" style="55" customWidth="1"/>
    <col min="1794" max="1794" width="21.140625" style="55" customWidth="1"/>
    <col min="1795" max="1795" width="28.5703125" style="55" customWidth="1"/>
    <col min="1796" max="1796" width="12.7109375" style="55" customWidth="1"/>
    <col min="1797" max="1797" width="13.42578125" style="55" customWidth="1"/>
    <col min="1798" max="1798" width="8.7109375" style="55" customWidth="1"/>
    <col min="1799" max="1799" width="13.7109375" style="55" customWidth="1"/>
    <col min="1800" max="1800" width="15.7109375" style="55" customWidth="1"/>
    <col min="1801" max="1801" width="19.28515625" style="55" customWidth="1"/>
    <col min="1802" max="1802" width="13.85546875" style="55" customWidth="1"/>
    <col min="1803" max="1803" width="16.140625" style="55" customWidth="1"/>
    <col min="1804" max="1804" width="9.85546875" style="55" customWidth="1"/>
    <col min="1805" max="2048" width="5.7109375" style="55"/>
    <col min="2049" max="2049" width="10.5703125" style="55" customWidth="1"/>
    <col min="2050" max="2050" width="21.140625" style="55" customWidth="1"/>
    <col min="2051" max="2051" width="28.5703125" style="55" customWidth="1"/>
    <col min="2052" max="2052" width="12.7109375" style="55" customWidth="1"/>
    <col min="2053" max="2053" width="13.42578125" style="55" customWidth="1"/>
    <col min="2054" max="2054" width="8.7109375" style="55" customWidth="1"/>
    <col min="2055" max="2055" width="13.7109375" style="55" customWidth="1"/>
    <col min="2056" max="2056" width="15.7109375" style="55" customWidth="1"/>
    <col min="2057" max="2057" width="19.28515625" style="55" customWidth="1"/>
    <col min="2058" max="2058" width="13.85546875" style="55" customWidth="1"/>
    <col min="2059" max="2059" width="16.140625" style="55" customWidth="1"/>
    <col min="2060" max="2060" width="9.85546875" style="55" customWidth="1"/>
    <col min="2061" max="2304" width="5.7109375" style="55"/>
    <col min="2305" max="2305" width="10.5703125" style="55" customWidth="1"/>
    <col min="2306" max="2306" width="21.140625" style="55" customWidth="1"/>
    <col min="2307" max="2307" width="28.5703125" style="55" customWidth="1"/>
    <col min="2308" max="2308" width="12.7109375" style="55" customWidth="1"/>
    <col min="2309" max="2309" width="13.42578125" style="55" customWidth="1"/>
    <col min="2310" max="2310" width="8.7109375" style="55" customWidth="1"/>
    <col min="2311" max="2311" width="13.7109375" style="55" customWidth="1"/>
    <col min="2312" max="2312" width="15.7109375" style="55" customWidth="1"/>
    <col min="2313" max="2313" width="19.28515625" style="55" customWidth="1"/>
    <col min="2314" max="2314" width="13.85546875" style="55" customWidth="1"/>
    <col min="2315" max="2315" width="16.140625" style="55" customWidth="1"/>
    <col min="2316" max="2316" width="9.85546875" style="55" customWidth="1"/>
    <col min="2317" max="2560" width="5.7109375" style="55"/>
    <col min="2561" max="2561" width="10.5703125" style="55" customWidth="1"/>
    <col min="2562" max="2562" width="21.140625" style="55" customWidth="1"/>
    <col min="2563" max="2563" width="28.5703125" style="55" customWidth="1"/>
    <col min="2564" max="2564" width="12.7109375" style="55" customWidth="1"/>
    <col min="2565" max="2565" width="13.42578125" style="55" customWidth="1"/>
    <col min="2566" max="2566" width="8.7109375" style="55" customWidth="1"/>
    <col min="2567" max="2567" width="13.7109375" style="55" customWidth="1"/>
    <col min="2568" max="2568" width="15.7109375" style="55" customWidth="1"/>
    <col min="2569" max="2569" width="19.28515625" style="55" customWidth="1"/>
    <col min="2570" max="2570" width="13.85546875" style="55" customWidth="1"/>
    <col min="2571" max="2571" width="16.140625" style="55" customWidth="1"/>
    <col min="2572" max="2572" width="9.85546875" style="55" customWidth="1"/>
    <col min="2573" max="2816" width="5.7109375" style="55"/>
    <col min="2817" max="2817" width="10.5703125" style="55" customWidth="1"/>
    <col min="2818" max="2818" width="21.140625" style="55" customWidth="1"/>
    <col min="2819" max="2819" width="28.5703125" style="55" customWidth="1"/>
    <col min="2820" max="2820" width="12.7109375" style="55" customWidth="1"/>
    <col min="2821" max="2821" width="13.42578125" style="55" customWidth="1"/>
    <col min="2822" max="2822" width="8.7109375" style="55" customWidth="1"/>
    <col min="2823" max="2823" width="13.7109375" style="55" customWidth="1"/>
    <col min="2824" max="2824" width="15.7109375" style="55" customWidth="1"/>
    <col min="2825" max="2825" width="19.28515625" style="55" customWidth="1"/>
    <col min="2826" max="2826" width="13.85546875" style="55" customWidth="1"/>
    <col min="2827" max="2827" width="16.140625" style="55" customWidth="1"/>
    <col min="2828" max="2828" width="9.85546875" style="55" customWidth="1"/>
    <col min="2829" max="3072" width="5.7109375" style="55"/>
    <col min="3073" max="3073" width="10.5703125" style="55" customWidth="1"/>
    <col min="3074" max="3074" width="21.140625" style="55" customWidth="1"/>
    <col min="3075" max="3075" width="28.5703125" style="55" customWidth="1"/>
    <col min="3076" max="3076" width="12.7109375" style="55" customWidth="1"/>
    <col min="3077" max="3077" width="13.42578125" style="55" customWidth="1"/>
    <col min="3078" max="3078" width="8.7109375" style="55" customWidth="1"/>
    <col min="3079" max="3079" width="13.7109375" style="55" customWidth="1"/>
    <col min="3080" max="3080" width="15.7109375" style="55" customWidth="1"/>
    <col min="3081" max="3081" width="19.28515625" style="55" customWidth="1"/>
    <col min="3082" max="3082" width="13.85546875" style="55" customWidth="1"/>
    <col min="3083" max="3083" width="16.140625" style="55" customWidth="1"/>
    <col min="3084" max="3084" width="9.85546875" style="55" customWidth="1"/>
    <col min="3085" max="3328" width="5.7109375" style="55"/>
    <col min="3329" max="3329" width="10.5703125" style="55" customWidth="1"/>
    <col min="3330" max="3330" width="21.140625" style="55" customWidth="1"/>
    <col min="3331" max="3331" width="28.5703125" style="55" customWidth="1"/>
    <col min="3332" max="3332" width="12.7109375" style="55" customWidth="1"/>
    <col min="3333" max="3333" width="13.42578125" style="55" customWidth="1"/>
    <col min="3334" max="3334" width="8.7109375" style="55" customWidth="1"/>
    <col min="3335" max="3335" width="13.7109375" style="55" customWidth="1"/>
    <col min="3336" max="3336" width="15.7109375" style="55" customWidth="1"/>
    <col min="3337" max="3337" width="19.28515625" style="55" customWidth="1"/>
    <col min="3338" max="3338" width="13.85546875" style="55" customWidth="1"/>
    <col min="3339" max="3339" width="16.140625" style="55" customWidth="1"/>
    <col min="3340" max="3340" width="9.85546875" style="55" customWidth="1"/>
    <col min="3341" max="3584" width="5.7109375" style="55"/>
    <col min="3585" max="3585" width="10.5703125" style="55" customWidth="1"/>
    <col min="3586" max="3586" width="21.140625" style="55" customWidth="1"/>
    <col min="3587" max="3587" width="28.5703125" style="55" customWidth="1"/>
    <col min="3588" max="3588" width="12.7109375" style="55" customWidth="1"/>
    <col min="3589" max="3589" width="13.42578125" style="55" customWidth="1"/>
    <col min="3590" max="3590" width="8.7109375" style="55" customWidth="1"/>
    <col min="3591" max="3591" width="13.7109375" style="55" customWidth="1"/>
    <col min="3592" max="3592" width="15.7109375" style="55" customWidth="1"/>
    <col min="3593" max="3593" width="19.28515625" style="55" customWidth="1"/>
    <col min="3594" max="3594" width="13.85546875" style="55" customWidth="1"/>
    <col min="3595" max="3595" width="16.140625" style="55" customWidth="1"/>
    <col min="3596" max="3596" width="9.85546875" style="55" customWidth="1"/>
    <col min="3597" max="3840" width="5.7109375" style="55"/>
    <col min="3841" max="3841" width="10.5703125" style="55" customWidth="1"/>
    <col min="3842" max="3842" width="21.140625" style="55" customWidth="1"/>
    <col min="3843" max="3843" width="28.5703125" style="55" customWidth="1"/>
    <col min="3844" max="3844" width="12.7109375" style="55" customWidth="1"/>
    <col min="3845" max="3845" width="13.42578125" style="55" customWidth="1"/>
    <col min="3846" max="3846" width="8.7109375" style="55" customWidth="1"/>
    <col min="3847" max="3847" width="13.7109375" style="55" customWidth="1"/>
    <col min="3848" max="3848" width="15.7109375" style="55" customWidth="1"/>
    <col min="3849" max="3849" width="19.28515625" style="55" customWidth="1"/>
    <col min="3850" max="3850" width="13.85546875" style="55" customWidth="1"/>
    <col min="3851" max="3851" width="16.140625" style="55" customWidth="1"/>
    <col min="3852" max="3852" width="9.85546875" style="55" customWidth="1"/>
    <col min="3853" max="4096" width="5.7109375" style="55"/>
    <col min="4097" max="4097" width="10.5703125" style="55" customWidth="1"/>
    <col min="4098" max="4098" width="21.140625" style="55" customWidth="1"/>
    <col min="4099" max="4099" width="28.5703125" style="55" customWidth="1"/>
    <col min="4100" max="4100" width="12.7109375" style="55" customWidth="1"/>
    <col min="4101" max="4101" width="13.42578125" style="55" customWidth="1"/>
    <col min="4102" max="4102" width="8.7109375" style="55" customWidth="1"/>
    <col min="4103" max="4103" width="13.7109375" style="55" customWidth="1"/>
    <col min="4104" max="4104" width="15.7109375" style="55" customWidth="1"/>
    <col min="4105" max="4105" width="19.28515625" style="55" customWidth="1"/>
    <col min="4106" max="4106" width="13.85546875" style="55" customWidth="1"/>
    <col min="4107" max="4107" width="16.140625" style="55" customWidth="1"/>
    <col min="4108" max="4108" width="9.85546875" style="55" customWidth="1"/>
    <col min="4109" max="4352" width="5.7109375" style="55"/>
    <col min="4353" max="4353" width="10.5703125" style="55" customWidth="1"/>
    <col min="4354" max="4354" width="21.140625" style="55" customWidth="1"/>
    <col min="4355" max="4355" width="28.5703125" style="55" customWidth="1"/>
    <col min="4356" max="4356" width="12.7109375" style="55" customWidth="1"/>
    <col min="4357" max="4357" width="13.42578125" style="55" customWidth="1"/>
    <col min="4358" max="4358" width="8.7109375" style="55" customWidth="1"/>
    <col min="4359" max="4359" width="13.7109375" style="55" customWidth="1"/>
    <col min="4360" max="4360" width="15.7109375" style="55" customWidth="1"/>
    <col min="4361" max="4361" width="19.28515625" style="55" customWidth="1"/>
    <col min="4362" max="4362" width="13.85546875" style="55" customWidth="1"/>
    <col min="4363" max="4363" width="16.140625" style="55" customWidth="1"/>
    <col min="4364" max="4364" width="9.85546875" style="55" customWidth="1"/>
    <col min="4365" max="4608" width="5.7109375" style="55"/>
    <col min="4609" max="4609" width="10.5703125" style="55" customWidth="1"/>
    <col min="4610" max="4610" width="21.140625" style="55" customWidth="1"/>
    <col min="4611" max="4611" width="28.5703125" style="55" customWidth="1"/>
    <col min="4612" max="4612" width="12.7109375" style="55" customWidth="1"/>
    <col min="4613" max="4613" width="13.42578125" style="55" customWidth="1"/>
    <col min="4614" max="4614" width="8.7109375" style="55" customWidth="1"/>
    <col min="4615" max="4615" width="13.7109375" style="55" customWidth="1"/>
    <col min="4616" max="4616" width="15.7109375" style="55" customWidth="1"/>
    <col min="4617" max="4617" width="19.28515625" style="55" customWidth="1"/>
    <col min="4618" max="4618" width="13.85546875" style="55" customWidth="1"/>
    <col min="4619" max="4619" width="16.140625" style="55" customWidth="1"/>
    <col min="4620" max="4620" width="9.85546875" style="55" customWidth="1"/>
    <col min="4621" max="4864" width="5.7109375" style="55"/>
    <col min="4865" max="4865" width="10.5703125" style="55" customWidth="1"/>
    <col min="4866" max="4866" width="21.140625" style="55" customWidth="1"/>
    <col min="4867" max="4867" width="28.5703125" style="55" customWidth="1"/>
    <col min="4868" max="4868" width="12.7109375" style="55" customWidth="1"/>
    <col min="4869" max="4869" width="13.42578125" style="55" customWidth="1"/>
    <col min="4870" max="4870" width="8.7109375" style="55" customWidth="1"/>
    <col min="4871" max="4871" width="13.7109375" style="55" customWidth="1"/>
    <col min="4872" max="4872" width="15.7109375" style="55" customWidth="1"/>
    <col min="4873" max="4873" width="19.28515625" style="55" customWidth="1"/>
    <col min="4874" max="4874" width="13.85546875" style="55" customWidth="1"/>
    <col min="4875" max="4875" width="16.140625" style="55" customWidth="1"/>
    <col min="4876" max="4876" width="9.85546875" style="55" customWidth="1"/>
    <col min="4877" max="5120" width="5.7109375" style="55"/>
    <col min="5121" max="5121" width="10.5703125" style="55" customWidth="1"/>
    <col min="5122" max="5122" width="21.140625" style="55" customWidth="1"/>
    <col min="5123" max="5123" width="28.5703125" style="55" customWidth="1"/>
    <col min="5124" max="5124" width="12.7109375" style="55" customWidth="1"/>
    <col min="5125" max="5125" width="13.42578125" style="55" customWidth="1"/>
    <col min="5126" max="5126" width="8.7109375" style="55" customWidth="1"/>
    <col min="5127" max="5127" width="13.7109375" style="55" customWidth="1"/>
    <col min="5128" max="5128" width="15.7109375" style="55" customWidth="1"/>
    <col min="5129" max="5129" width="19.28515625" style="55" customWidth="1"/>
    <col min="5130" max="5130" width="13.85546875" style="55" customWidth="1"/>
    <col min="5131" max="5131" width="16.140625" style="55" customWidth="1"/>
    <col min="5132" max="5132" width="9.85546875" style="55" customWidth="1"/>
    <col min="5133" max="5376" width="5.7109375" style="55"/>
    <col min="5377" max="5377" width="10.5703125" style="55" customWidth="1"/>
    <col min="5378" max="5378" width="21.140625" style="55" customWidth="1"/>
    <col min="5379" max="5379" width="28.5703125" style="55" customWidth="1"/>
    <col min="5380" max="5380" width="12.7109375" style="55" customWidth="1"/>
    <col min="5381" max="5381" width="13.42578125" style="55" customWidth="1"/>
    <col min="5382" max="5382" width="8.7109375" style="55" customWidth="1"/>
    <col min="5383" max="5383" width="13.7109375" style="55" customWidth="1"/>
    <col min="5384" max="5384" width="15.7109375" style="55" customWidth="1"/>
    <col min="5385" max="5385" width="19.28515625" style="55" customWidth="1"/>
    <col min="5386" max="5386" width="13.85546875" style="55" customWidth="1"/>
    <col min="5387" max="5387" width="16.140625" style="55" customWidth="1"/>
    <col min="5388" max="5388" width="9.85546875" style="55" customWidth="1"/>
    <col min="5389" max="5632" width="5.7109375" style="55"/>
    <col min="5633" max="5633" width="10.5703125" style="55" customWidth="1"/>
    <col min="5634" max="5634" width="21.140625" style="55" customWidth="1"/>
    <col min="5635" max="5635" width="28.5703125" style="55" customWidth="1"/>
    <col min="5636" max="5636" width="12.7109375" style="55" customWidth="1"/>
    <col min="5637" max="5637" width="13.42578125" style="55" customWidth="1"/>
    <col min="5638" max="5638" width="8.7109375" style="55" customWidth="1"/>
    <col min="5639" max="5639" width="13.7109375" style="55" customWidth="1"/>
    <col min="5640" max="5640" width="15.7109375" style="55" customWidth="1"/>
    <col min="5641" max="5641" width="19.28515625" style="55" customWidth="1"/>
    <col min="5642" max="5642" width="13.85546875" style="55" customWidth="1"/>
    <col min="5643" max="5643" width="16.140625" style="55" customWidth="1"/>
    <col min="5644" max="5644" width="9.85546875" style="55" customWidth="1"/>
    <col min="5645" max="5888" width="5.7109375" style="55"/>
    <col min="5889" max="5889" width="10.5703125" style="55" customWidth="1"/>
    <col min="5890" max="5890" width="21.140625" style="55" customWidth="1"/>
    <col min="5891" max="5891" width="28.5703125" style="55" customWidth="1"/>
    <col min="5892" max="5892" width="12.7109375" style="55" customWidth="1"/>
    <col min="5893" max="5893" width="13.42578125" style="55" customWidth="1"/>
    <col min="5894" max="5894" width="8.7109375" style="55" customWidth="1"/>
    <col min="5895" max="5895" width="13.7109375" style="55" customWidth="1"/>
    <col min="5896" max="5896" width="15.7109375" style="55" customWidth="1"/>
    <col min="5897" max="5897" width="19.28515625" style="55" customWidth="1"/>
    <col min="5898" max="5898" width="13.85546875" style="55" customWidth="1"/>
    <col min="5899" max="5899" width="16.140625" style="55" customWidth="1"/>
    <col min="5900" max="5900" width="9.85546875" style="55" customWidth="1"/>
    <col min="5901" max="6144" width="5.7109375" style="55"/>
    <col min="6145" max="6145" width="10.5703125" style="55" customWidth="1"/>
    <col min="6146" max="6146" width="21.140625" style="55" customWidth="1"/>
    <col min="6147" max="6147" width="28.5703125" style="55" customWidth="1"/>
    <col min="6148" max="6148" width="12.7109375" style="55" customWidth="1"/>
    <col min="6149" max="6149" width="13.42578125" style="55" customWidth="1"/>
    <col min="6150" max="6150" width="8.7109375" style="55" customWidth="1"/>
    <col min="6151" max="6151" width="13.7109375" style="55" customWidth="1"/>
    <col min="6152" max="6152" width="15.7109375" style="55" customWidth="1"/>
    <col min="6153" max="6153" width="19.28515625" style="55" customWidth="1"/>
    <col min="6154" max="6154" width="13.85546875" style="55" customWidth="1"/>
    <col min="6155" max="6155" width="16.140625" style="55" customWidth="1"/>
    <col min="6156" max="6156" width="9.85546875" style="55" customWidth="1"/>
    <col min="6157" max="6400" width="5.7109375" style="55"/>
    <col min="6401" max="6401" width="10.5703125" style="55" customWidth="1"/>
    <col min="6402" max="6402" width="21.140625" style="55" customWidth="1"/>
    <col min="6403" max="6403" width="28.5703125" style="55" customWidth="1"/>
    <col min="6404" max="6404" width="12.7109375" style="55" customWidth="1"/>
    <col min="6405" max="6405" width="13.42578125" style="55" customWidth="1"/>
    <col min="6406" max="6406" width="8.7109375" style="55" customWidth="1"/>
    <col min="6407" max="6407" width="13.7109375" style="55" customWidth="1"/>
    <col min="6408" max="6408" width="15.7109375" style="55" customWidth="1"/>
    <col min="6409" max="6409" width="19.28515625" style="55" customWidth="1"/>
    <col min="6410" max="6410" width="13.85546875" style="55" customWidth="1"/>
    <col min="6411" max="6411" width="16.140625" style="55" customWidth="1"/>
    <col min="6412" max="6412" width="9.85546875" style="55" customWidth="1"/>
    <col min="6413" max="6656" width="5.7109375" style="55"/>
    <col min="6657" max="6657" width="10.5703125" style="55" customWidth="1"/>
    <col min="6658" max="6658" width="21.140625" style="55" customWidth="1"/>
    <col min="6659" max="6659" width="28.5703125" style="55" customWidth="1"/>
    <col min="6660" max="6660" width="12.7109375" style="55" customWidth="1"/>
    <col min="6661" max="6661" width="13.42578125" style="55" customWidth="1"/>
    <col min="6662" max="6662" width="8.7109375" style="55" customWidth="1"/>
    <col min="6663" max="6663" width="13.7109375" style="55" customWidth="1"/>
    <col min="6664" max="6664" width="15.7109375" style="55" customWidth="1"/>
    <col min="6665" max="6665" width="19.28515625" style="55" customWidth="1"/>
    <col min="6666" max="6666" width="13.85546875" style="55" customWidth="1"/>
    <col min="6667" max="6667" width="16.140625" style="55" customWidth="1"/>
    <col min="6668" max="6668" width="9.85546875" style="55" customWidth="1"/>
    <col min="6669" max="6912" width="5.7109375" style="55"/>
    <col min="6913" max="6913" width="10.5703125" style="55" customWidth="1"/>
    <col min="6914" max="6914" width="21.140625" style="55" customWidth="1"/>
    <col min="6915" max="6915" width="28.5703125" style="55" customWidth="1"/>
    <col min="6916" max="6916" width="12.7109375" style="55" customWidth="1"/>
    <col min="6917" max="6917" width="13.42578125" style="55" customWidth="1"/>
    <col min="6918" max="6918" width="8.7109375" style="55" customWidth="1"/>
    <col min="6919" max="6919" width="13.7109375" style="55" customWidth="1"/>
    <col min="6920" max="6920" width="15.7109375" style="55" customWidth="1"/>
    <col min="6921" max="6921" width="19.28515625" style="55" customWidth="1"/>
    <col min="6922" max="6922" width="13.85546875" style="55" customWidth="1"/>
    <col min="6923" max="6923" width="16.140625" style="55" customWidth="1"/>
    <col min="6924" max="6924" width="9.85546875" style="55" customWidth="1"/>
    <col min="6925" max="7168" width="5.7109375" style="55"/>
    <col min="7169" max="7169" width="10.5703125" style="55" customWidth="1"/>
    <col min="7170" max="7170" width="21.140625" style="55" customWidth="1"/>
    <col min="7171" max="7171" width="28.5703125" style="55" customWidth="1"/>
    <col min="7172" max="7172" width="12.7109375" style="55" customWidth="1"/>
    <col min="7173" max="7173" width="13.42578125" style="55" customWidth="1"/>
    <col min="7174" max="7174" width="8.7109375" style="55" customWidth="1"/>
    <col min="7175" max="7175" width="13.7109375" style="55" customWidth="1"/>
    <col min="7176" max="7176" width="15.7109375" style="55" customWidth="1"/>
    <col min="7177" max="7177" width="19.28515625" style="55" customWidth="1"/>
    <col min="7178" max="7178" width="13.85546875" style="55" customWidth="1"/>
    <col min="7179" max="7179" width="16.140625" style="55" customWidth="1"/>
    <col min="7180" max="7180" width="9.85546875" style="55" customWidth="1"/>
    <col min="7181" max="7424" width="5.7109375" style="55"/>
    <col min="7425" max="7425" width="10.5703125" style="55" customWidth="1"/>
    <col min="7426" max="7426" width="21.140625" style="55" customWidth="1"/>
    <col min="7427" max="7427" width="28.5703125" style="55" customWidth="1"/>
    <col min="7428" max="7428" width="12.7109375" style="55" customWidth="1"/>
    <col min="7429" max="7429" width="13.42578125" style="55" customWidth="1"/>
    <col min="7430" max="7430" width="8.7109375" style="55" customWidth="1"/>
    <col min="7431" max="7431" width="13.7109375" style="55" customWidth="1"/>
    <col min="7432" max="7432" width="15.7109375" style="55" customWidth="1"/>
    <col min="7433" max="7433" width="19.28515625" style="55" customWidth="1"/>
    <col min="7434" max="7434" width="13.85546875" style="55" customWidth="1"/>
    <col min="7435" max="7435" width="16.140625" style="55" customWidth="1"/>
    <col min="7436" max="7436" width="9.85546875" style="55" customWidth="1"/>
    <col min="7437" max="7680" width="5.7109375" style="55"/>
    <col min="7681" max="7681" width="10.5703125" style="55" customWidth="1"/>
    <col min="7682" max="7682" width="21.140625" style="55" customWidth="1"/>
    <col min="7683" max="7683" width="28.5703125" style="55" customWidth="1"/>
    <col min="7684" max="7684" width="12.7109375" style="55" customWidth="1"/>
    <col min="7685" max="7685" width="13.42578125" style="55" customWidth="1"/>
    <col min="7686" max="7686" width="8.7109375" style="55" customWidth="1"/>
    <col min="7687" max="7687" width="13.7109375" style="55" customWidth="1"/>
    <col min="7688" max="7688" width="15.7109375" style="55" customWidth="1"/>
    <col min="7689" max="7689" width="19.28515625" style="55" customWidth="1"/>
    <col min="7690" max="7690" width="13.85546875" style="55" customWidth="1"/>
    <col min="7691" max="7691" width="16.140625" style="55" customWidth="1"/>
    <col min="7692" max="7692" width="9.85546875" style="55" customWidth="1"/>
    <col min="7693" max="7936" width="5.7109375" style="55"/>
    <col min="7937" max="7937" width="10.5703125" style="55" customWidth="1"/>
    <col min="7938" max="7938" width="21.140625" style="55" customWidth="1"/>
    <col min="7939" max="7939" width="28.5703125" style="55" customWidth="1"/>
    <col min="7940" max="7940" width="12.7109375" style="55" customWidth="1"/>
    <col min="7941" max="7941" width="13.42578125" style="55" customWidth="1"/>
    <col min="7942" max="7942" width="8.7109375" style="55" customWidth="1"/>
    <col min="7943" max="7943" width="13.7109375" style="55" customWidth="1"/>
    <col min="7944" max="7944" width="15.7109375" style="55" customWidth="1"/>
    <col min="7945" max="7945" width="19.28515625" style="55" customWidth="1"/>
    <col min="7946" max="7946" width="13.85546875" style="55" customWidth="1"/>
    <col min="7947" max="7947" width="16.140625" style="55" customWidth="1"/>
    <col min="7948" max="7948" width="9.85546875" style="55" customWidth="1"/>
    <col min="7949" max="8192" width="5.7109375" style="55"/>
    <col min="8193" max="8193" width="10.5703125" style="55" customWidth="1"/>
    <col min="8194" max="8194" width="21.140625" style="55" customWidth="1"/>
    <col min="8195" max="8195" width="28.5703125" style="55" customWidth="1"/>
    <col min="8196" max="8196" width="12.7109375" style="55" customWidth="1"/>
    <col min="8197" max="8197" width="13.42578125" style="55" customWidth="1"/>
    <col min="8198" max="8198" width="8.7109375" style="55" customWidth="1"/>
    <col min="8199" max="8199" width="13.7109375" style="55" customWidth="1"/>
    <col min="8200" max="8200" width="15.7109375" style="55" customWidth="1"/>
    <col min="8201" max="8201" width="19.28515625" style="55" customWidth="1"/>
    <col min="8202" max="8202" width="13.85546875" style="55" customWidth="1"/>
    <col min="8203" max="8203" width="16.140625" style="55" customWidth="1"/>
    <col min="8204" max="8204" width="9.85546875" style="55" customWidth="1"/>
    <col min="8205" max="8448" width="5.7109375" style="55"/>
    <col min="8449" max="8449" width="10.5703125" style="55" customWidth="1"/>
    <col min="8450" max="8450" width="21.140625" style="55" customWidth="1"/>
    <col min="8451" max="8451" width="28.5703125" style="55" customWidth="1"/>
    <col min="8452" max="8452" width="12.7109375" style="55" customWidth="1"/>
    <col min="8453" max="8453" width="13.42578125" style="55" customWidth="1"/>
    <col min="8454" max="8454" width="8.7109375" style="55" customWidth="1"/>
    <col min="8455" max="8455" width="13.7109375" style="55" customWidth="1"/>
    <col min="8456" max="8456" width="15.7109375" style="55" customWidth="1"/>
    <col min="8457" max="8457" width="19.28515625" style="55" customWidth="1"/>
    <col min="8458" max="8458" width="13.85546875" style="55" customWidth="1"/>
    <col min="8459" max="8459" width="16.140625" style="55" customWidth="1"/>
    <col min="8460" max="8460" width="9.85546875" style="55" customWidth="1"/>
    <col min="8461" max="8704" width="5.7109375" style="55"/>
    <col min="8705" max="8705" width="10.5703125" style="55" customWidth="1"/>
    <col min="8706" max="8706" width="21.140625" style="55" customWidth="1"/>
    <col min="8707" max="8707" width="28.5703125" style="55" customWidth="1"/>
    <col min="8708" max="8708" width="12.7109375" style="55" customWidth="1"/>
    <col min="8709" max="8709" width="13.42578125" style="55" customWidth="1"/>
    <col min="8710" max="8710" width="8.7109375" style="55" customWidth="1"/>
    <col min="8711" max="8711" width="13.7109375" style="55" customWidth="1"/>
    <col min="8712" max="8712" width="15.7109375" style="55" customWidth="1"/>
    <col min="8713" max="8713" width="19.28515625" style="55" customWidth="1"/>
    <col min="8714" max="8714" width="13.85546875" style="55" customWidth="1"/>
    <col min="8715" max="8715" width="16.140625" style="55" customWidth="1"/>
    <col min="8716" max="8716" width="9.85546875" style="55" customWidth="1"/>
    <col min="8717" max="8960" width="5.7109375" style="55"/>
    <col min="8961" max="8961" width="10.5703125" style="55" customWidth="1"/>
    <col min="8962" max="8962" width="21.140625" style="55" customWidth="1"/>
    <col min="8963" max="8963" width="28.5703125" style="55" customWidth="1"/>
    <col min="8964" max="8964" width="12.7109375" style="55" customWidth="1"/>
    <col min="8965" max="8965" width="13.42578125" style="55" customWidth="1"/>
    <col min="8966" max="8966" width="8.7109375" style="55" customWidth="1"/>
    <col min="8967" max="8967" width="13.7109375" style="55" customWidth="1"/>
    <col min="8968" max="8968" width="15.7109375" style="55" customWidth="1"/>
    <col min="8969" max="8969" width="19.28515625" style="55" customWidth="1"/>
    <col min="8970" max="8970" width="13.85546875" style="55" customWidth="1"/>
    <col min="8971" max="8971" width="16.140625" style="55" customWidth="1"/>
    <col min="8972" max="8972" width="9.85546875" style="55" customWidth="1"/>
    <col min="8973" max="9216" width="5.7109375" style="55"/>
    <col min="9217" max="9217" width="10.5703125" style="55" customWidth="1"/>
    <col min="9218" max="9218" width="21.140625" style="55" customWidth="1"/>
    <col min="9219" max="9219" width="28.5703125" style="55" customWidth="1"/>
    <col min="9220" max="9220" width="12.7109375" style="55" customWidth="1"/>
    <col min="9221" max="9221" width="13.42578125" style="55" customWidth="1"/>
    <col min="9222" max="9222" width="8.7109375" style="55" customWidth="1"/>
    <col min="9223" max="9223" width="13.7109375" style="55" customWidth="1"/>
    <col min="9224" max="9224" width="15.7109375" style="55" customWidth="1"/>
    <col min="9225" max="9225" width="19.28515625" style="55" customWidth="1"/>
    <col min="9226" max="9226" width="13.85546875" style="55" customWidth="1"/>
    <col min="9227" max="9227" width="16.140625" style="55" customWidth="1"/>
    <col min="9228" max="9228" width="9.85546875" style="55" customWidth="1"/>
    <col min="9229" max="9472" width="5.7109375" style="55"/>
    <col min="9473" max="9473" width="10.5703125" style="55" customWidth="1"/>
    <col min="9474" max="9474" width="21.140625" style="55" customWidth="1"/>
    <col min="9475" max="9475" width="28.5703125" style="55" customWidth="1"/>
    <col min="9476" max="9476" width="12.7109375" style="55" customWidth="1"/>
    <col min="9477" max="9477" width="13.42578125" style="55" customWidth="1"/>
    <col min="9478" max="9478" width="8.7109375" style="55" customWidth="1"/>
    <col min="9479" max="9479" width="13.7109375" style="55" customWidth="1"/>
    <col min="9480" max="9480" width="15.7109375" style="55" customWidth="1"/>
    <col min="9481" max="9481" width="19.28515625" style="55" customWidth="1"/>
    <col min="9482" max="9482" width="13.85546875" style="55" customWidth="1"/>
    <col min="9483" max="9483" width="16.140625" style="55" customWidth="1"/>
    <col min="9484" max="9484" width="9.85546875" style="55" customWidth="1"/>
    <col min="9485" max="9728" width="5.7109375" style="55"/>
    <col min="9729" max="9729" width="10.5703125" style="55" customWidth="1"/>
    <col min="9730" max="9730" width="21.140625" style="55" customWidth="1"/>
    <col min="9731" max="9731" width="28.5703125" style="55" customWidth="1"/>
    <col min="9732" max="9732" width="12.7109375" style="55" customWidth="1"/>
    <col min="9733" max="9733" width="13.42578125" style="55" customWidth="1"/>
    <col min="9734" max="9734" width="8.7109375" style="55" customWidth="1"/>
    <col min="9735" max="9735" width="13.7109375" style="55" customWidth="1"/>
    <col min="9736" max="9736" width="15.7109375" style="55" customWidth="1"/>
    <col min="9737" max="9737" width="19.28515625" style="55" customWidth="1"/>
    <col min="9738" max="9738" width="13.85546875" style="55" customWidth="1"/>
    <col min="9739" max="9739" width="16.140625" style="55" customWidth="1"/>
    <col min="9740" max="9740" width="9.85546875" style="55" customWidth="1"/>
    <col min="9741" max="9984" width="5.7109375" style="55"/>
    <col min="9985" max="9985" width="10.5703125" style="55" customWidth="1"/>
    <col min="9986" max="9986" width="21.140625" style="55" customWidth="1"/>
    <col min="9987" max="9987" width="28.5703125" style="55" customWidth="1"/>
    <col min="9988" max="9988" width="12.7109375" style="55" customWidth="1"/>
    <col min="9989" max="9989" width="13.42578125" style="55" customWidth="1"/>
    <col min="9990" max="9990" width="8.7109375" style="55" customWidth="1"/>
    <col min="9991" max="9991" width="13.7109375" style="55" customWidth="1"/>
    <col min="9992" max="9992" width="15.7109375" style="55" customWidth="1"/>
    <col min="9993" max="9993" width="19.28515625" style="55" customWidth="1"/>
    <col min="9994" max="9994" width="13.85546875" style="55" customWidth="1"/>
    <col min="9995" max="9995" width="16.140625" style="55" customWidth="1"/>
    <col min="9996" max="9996" width="9.85546875" style="55" customWidth="1"/>
    <col min="9997" max="10240" width="5.7109375" style="55"/>
    <col min="10241" max="10241" width="10.5703125" style="55" customWidth="1"/>
    <col min="10242" max="10242" width="21.140625" style="55" customWidth="1"/>
    <col min="10243" max="10243" width="28.5703125" style="55" customWidth="1"/>
    <col min="10244" max="10244" width="12.7109375" style="55" customWidth="1"/>
    <col min="10245" max="10245" width="13.42578125" style="55" customWidth="1"/>
    <col min="10246" max="10246" width="8.7109375" style="55" customWidth="1"/>
    <col min="10247" max="10247" width="13.7109375" style="55" customWidth="1"/>
    <col min="10248" max="10248" width="15.7109375" style="55" customWidth="1"/>
    <col min="10249" max="10249" width="19.28515625" style="55" customWidth="1"/>
    <col min="10250" max="10250" width="13.85546875" style="55" customWidth="1"/>
    <col min="10251" max="10251" width="16.140625" style="55" customWidth="1"/>
    <col min="10252" max="10252" width="9.85546875" style="55" customWidth="1"/>
    <col min="10253" max="10496" width="5.7109375" style="55"/>
    <col min="10497" max="10497" width="10.5703125" style="55" customWidth="1"/>
    <col min="10498" max="10498" width="21.140625" style="55" customWidth="1"/>
    <col min="10499" max="10499" width="28.5703125" style="55" customWidth="1"/>
    <col min="10500" max="10500" width="12.7109375" style="55" customWidth="1"/>
    <col min="10501" max="10501" width="13.42578125" style="55" customWidth="1"/>
    <col min="10502" max="10502" width="8.7109375" style="55" customWidth="1"/>
    <col min="10503" max="10503" width="13.7109375" style="55" customWidth="1"/>
    <col min="10504" max="10504" width="15.7109375" style="55" customWidth="1"/>
    <col min="10505" max="10505" width="19.28515625" style="55" customWidth="1"/>
    <col min="10506" max="10506" width="13.85546875" style="55" customWidth="1"/>
    <col min="10507" max="10507" width="16.140625" style="55" customWidth="1"/>
    <col min="10508" max="10508" width="9.85546875" style="55" customWidth="1"/>
    <col min="10509" max="10752" width="5.7109375" style="55"/>
    <col min="10753" max="10753" width="10.5703125" style="55" customWidth="1"/>
    <col min="10754" max="10754" width="21.140625" style="55" customWidth="1"/>
    <col min="10755" max="10755" width="28.5703125" style="55" customWidth="1"/>
    <col min="10756" max="10756" width="12.7109375" style="55" customWidth="1"/>
    <col min="10757" max="10757" width="13.42578125" style="55" customWidth="1"/>
    <col min="10758" max="10758" width="8.7109375" style="55" customWidth="1"/>
    <col min="10759" max="10759" width="13.7109375" style="55" customWidth="1"/>
    <col min="10760" max="10760" width="15.7109375" style="55" customWidth="1"/>
    <col min="10761" max="10761" width="19.28515625" style="55" customWidth="1"/>
    <col min="10762" max="10762" width="13.85546875" style="55" customWidth="1"/>
    <col min="10763" max="10763" width="16.140625" style="55" customWidth="1"/>
    <col min="10764" max="10764" width="9.85546875" style="55" customWidth="1"/>
    <col min="10765" max="11008" width="5.7109375" style="55"/>
    <col min="11009" max="11009" width="10.5703125" style="55" customWidth="1"/>
    <col min="11010" max="11010" width="21.140625" style="55" customWidth="1"/>
    <col min="11011" max="11011" width="28.5703125" style="55" customWidth="1"/>
    <col min="11012" max="11012" width="12.7109375" style="55" customWidth="1"/>
    <col min="11013" max="11013" width="13.42578125" style="55" customWidth="1"/>
    <col min="11014" max="11014" width="8.7109375" style="55" customWidth="1"/>
    <col min="11015" max="11015" width="13.7109375" style="55" customWidth="1"/>
    <col min="11016" max="11016" width="15.7109375" style="55" customWidth="1"/>
    <col min="11017" max="11017" width="19.28515625" style="55" customWidth="1"/>
    <col min="11018" max="11018" width="13.85546875" style="55" customWidth="1"/>
    <col min="11019" max="11019" width="16.140625" style="55" customWidth="1"/>
    <col min="11020" max="11020" width="9.85546875" style="55" customWidth="1"/>
    <col min="11021" max="11264" width="5.7109375" style="55"/>
    <col min="11265" max="11265" width="10.5703125" style="55" customWidth="1"/>
    <col min="11266" max="11266" width="21.140625" style="55" customWidth="1"/>
    <col min="11267" max="11267" width="28.5703125" style="55" customWidth="1"/>
    <col min="11268" max="11268" width="12.7109375" style="55" customWidth="1"/>
    <col min="11269" max="11269" width="13.42578125" style="55" customWidth="1"/>
    <col min="11270" max="11270" width="8.7109375" style="55" customWidth="1"/>
    <col min="11271" max="11271" width="13.7109375" style="55" customWidth="1"/>
    <col min="11272" max="11272" width="15.7109375" style="55" customWidth="1"/>
    <col min="11273" max="11273" width="19.28515625" style="55" customWidth="1"/>
    <col min="11274" max="11274" width="13.85546875" style="55" customWidth="1"/>
    <col min="11275" max="11275" width="16.140625" style="55" customWidth="1"/>
    <col min="11276" max="11276" width="9.85546875" style="55" customWidth="1"/>
    <col min="11277" max="11520" width="5.7109375" style="55"/>
    <col min="11521" max="11521" width="10.5703125" style="55" customWidth="1"/>
    <col min="11522" max="11522" width="21.140625" style="55" customWidth="1"/>
    <col min="11523" max="11523" width="28.5703125" style="55" customWidth="1"/>
    <col min="11524" max="11524" width="12.7109375" style="55" customWidth="1"/>
    <col min="11525" max="11525" width="13.42578125" style="55" customWidth="1"/>
    <col min="11526" max="11526" width="8.7109375" style="55" customWidth="1"/>
    <col min="11527" max="11527" width="13.7109375" style="55" customWidth="1"/>
    <col min="11528" max="11528" width="15.7109375" style="55" customWidth="1"/>
    <col min="11529" max="11529" width="19.28515625" style="55" customWidth="1"/>
    <col min="11530" max="11530" width="13.85546875" style="55" customWidth="1"/>
    <col min="11531" max="11531" width="16.140625" style="55" customWidth="1"/>
    <col min="11532" max="11532" width="9.85546875" style="55" customWidth="1"/>
    <col min="11533" max="11776" width="5.7109375" style="55"/>
    <col min="11777" max="11777" width="10.5703125" style="55" customWidth="1"/>
    <col min="11778" max="11778" width="21.140625" style="55" customWidth="1"/>
    <col min="11779" max="11779" width="28.5703125" style="55" customWidth="1"/>
    <col min="11780" max="11780" width="12.7109375" style="55" customWidth="1"/>
    <col min="11781" max="11781" width="13.42578125" style="55" customWidth="1"/>
    <col min="11782" max="11782" width="8.7109375" style="55" customWidth="1"/>
    <col min="11783" max="11783" width="13.7109375" style="55" customWidth="1"/>
    <col min="11784" max="11784" width="15.7109375" style="55" customWidth="1"/>
    <col min="11785" max="11785" width="19.28515625" style="55" customWidth="1"/>
    <col min="11786" max="11786" width="13.85546875" style="55" customWidth="1"/>
    <col min="11787" max="11787" width="16.140625" style="55" customWidth="1"/>
    <col min="11788" max="11788" width="9.85546875" style="55" customWidth="1"/>
    <col min="11789" max="12032" width="5.7109375" style="55"/>
    <col min="12033" max="12033" width="10.5703125" style="55" customWidth="1"/>
    <col min="12034" max="12034" width="21.140625" style="55" customWidth="1"/>
    <col min="12035" max="12035" width="28.5703125" style="55" customWidth="1"/>
    <col min="12036" max="12036" width="12.7109375" style="55" customWidth="1"/>
    <col min="12037" max="12037" width="13.42578125" style="55" customWidth="1"/>
    <col min="12038" max="12038" width="8.7109375" style="55" customWidth="1"/>
    <col min="12039" max="12039" width="13.7109375" style="55" customWidth="1"/>
    <col min="12040" max="12040" width="15.7109375" style="55" customWidth="1"/>
    <col min="12041" max="12041" width="19.28515625" style="55" customWidth="1"/>
    <col min="12042" max="12042" width="13.85546875" style="55" customWidth="1"/>
    <col min="12043" max="12043" width="16.140625" style="55" customWidth="1"/>
    <col min="12044" max="12044" width="9.85546875" style="55" customWidth="1"/>
    <col min="12045" max="12288" width="5.7109375" style="55"/>
    <col min="12289" max="12289" width="10.5703125" style="55" customWidth="1"/>
    <col min="12290" max="12290" width="21.140625" style="55" customWidth="1"/>
    <col min="12291" max="12291" width="28.5703125" style="55" customWidth="1"/>
    <col min="12292" max="12292" width="12.7109375" style="55" customWidth="1"/>
    <col min="12293" max="12293" width="13.42578125" style="55" customWidth="1"/>
    <col min="12294" max="12294" width="8.7109375" style="55" customWidth="1"/>
    <col min="12295" max="12295" width="13.7109375" style="55" customWidth="1"/>
    <col min="12296" max="12296" width="15.7109375" style="55" customWidth="1"/>
    <col min="12297" max="12297" width="19.28515625" style="55" customWidth="1"/>
    <col min="12298" max="12298" width="13.85546875" style="55" customWidth="1"/>
    <col min="12299" max="12299" width="16.140625" style="55" customWidth="1"/>
    <col min="12300" max="12300" width="9.85546875" style="55" customWidth="1"/>
    <col min="12301" max="12544" width="5.7109375" style="55"/>
    <col min="12545" max="12545" width="10.5703125" style="55" customWidth="1"/>
    <col min="12546" max="12546" width="21.140625" style="55" customWidth="1"/>
    <col min="12547" max="12547" width="28.5703125" style="55" customWidth="1"/>
    <col min="12548" max="12548" width="12.7109375" style="55" customWidth="1"/>
    <col min="12549" max="12549" width="13.42578125" style="55" customWidth="1"/>
    <col min="12550" max="12550" width="8.7109375" style="55" customWidth="1"/>
    <col min="12551" max="12551" width="13.7109375" style="55" customWidth="1"/>
    <col min="12552" max="12552" width="15.7109375" style="55" customWidth="1"/>
    <col min="12553" max="12553" width="19.28515625" style="55" customWidth="1"/>
    <col min="12554" max="12554" width="13.85546875" style="55" customWidth="1"/>
    <col min="12555" max="12555" width="16.140625" style="55" customWidth="1"/>
    <col min="12556" max="12556" width="9.85546875" style="55" customWidth="1"/>
    <col min="12557" max="12800" width="5.7109375" style="55"/>
    <col min="12801" max="12801" width="10.5703125" style="55" customWidth="1"/>
    <col min="12802" max="12802" width="21.140625" style="55" customWidth="1"/>
    <col min="12803" max="12803" width="28.5703125" style="55" customWidth="1"/>
    <col min="12804" max="12804" width="12.7109375" style="55" customWidth="1"/>
    <col min="12805" max="12805" width="13.42578125" style="55" customWidth="1"/>
    <col min="12806" max="12806" width="8.7109375" style="55" customWidth="1"/>
    <col min="12807" max="12807" width="13.7109375" style="55" customWidth="1"/>
    <col min="12808" max="12808" width="15.7109375" style="55" customWidth="1"/>
    <col min="12809" max="12809" width="19.28515625" style="55" customWidth="1"/>
    <col min="12810" max="12810" width="13.85546875" style="55" customWidth="1"/>
    <col min="12811" max="12811" width="16.140625" style="55" customWidth="1"/>
    <col min="12812" max="12812" width="9.85546875" style="55" customWidth="1"/>
    <col min="12813" max="13056" width="5.7109375" style="55"/>
    <col min="13057" max="13057" width="10.5703125" style="55" customWidth="1"/>
    <col min="13058" max="13058" width="21.140625" style="55" customWidth="1"/>
    <col min="13059" max="13059" width="28.5703125" style="55" customWidth="1"/>
    <col min="13060" max="13060" width="12.7109375" style="55" customWidth="1"/>
    <col min="13061" max="13061" width="13.42578125" style="55" customWidth="1"/>
    <col min="13062" max="13062" width="8.7109375" style="55" customWidth="1"/>
    <col min="13063" max="13063" width="13.7109375" style="55" customWidth="1"/>
    <col min="13064" max="13064" width="15.7109375" style="55" customWidth="1"/>
    <col min="13065" max="13065" width="19.28515625" style="55" customWidth="1"/>
    <col min="13066" max="13066" width="13.85546875" style="55" customWidth="1"/>
    <col min="13067" max="13067" width="16.140625" style="55" customWidth="1"/>
    <col min="13068" max="13068" width="9.85546875" style="55" customWidth="1"/>
    <col min="13069" max="13312" width="5.7109375" style="55"/>
    <col min="13313" max="13313" width="10.5703125" style="55" customWidth="1"/>
    <col min="13314" max="13314" width="21.140625" style="55" customWidth="1"/>
    <col min="13315" max="13315" width="28.5703125" style="55" customWidth="1"/>
    <col min="13316" max="13316" width="12.7109375" style="55" customWidth="1"/>
    <col min="13317" max="13317" width="13.42578125" style="55" customWidth="1"/>
    <col min="13318" max="13318" width="8.7109375" style="55" customWidth="1"/>
    <col min="13319" max="13319" width="13.7109375" style="55" customWidth="1"/>
    <col min="13320" max="13320" width="15.7109375" style="55" customWidth="1"/>
    <col min="13321" max="13321" width="19.28515625" style="55" customWidth="1"/>
    <col min="13322" max="13322" width="13.85546875" style="55" customWidth="1"/>
    <col min="13323" max="13323" width="16.140625" style="55" customWidth="1"/>
    <col min="13324" max="13324" width="9.85546875" style="55" customWidth="1"/>
    <col min="13325" max="13568" width="5.7109375" style="55"/>
    <col min="13569" max="13569" width="10.5703125" style="55" customWidth="1"/>
    <col min="13570" max="13570" width="21.140625" style="55" customWidth="1"/>
    <col min="13571" max="13571" width="28.5703125" style="55" customWidth="1"/>
    <col min="13572" max="13572" width="12.7109375" style="55" customWidth="1"/>
    <col min="13573" max="13573" width="13.42578125" style="55" customWidth="1"/>
    <col min="13574" max="13574" width="8.7109375" style="55" customWidth="1"/>
    <col min="13575" max="13575" width="13.7109375" style="55" customWidth="1"/>
    <col min="13576" max="13576" width="15.7109375" style="55" customWidth="1"/>
    <col min="13577" max="13577" width="19.28515625" style="55" customWidth="1"/>
    <col min="13578" max="13578" width="13.85546875" style="55" customWidth="1"/>
    <col min="13579" max="13579" width="16.140625" style="55" customWidth="1"/>
    <col min="13580" max="13580" width="9.85546875" style="55" customWidth="1"/>
    <col min="13581" max="13824" width="5.7109375" style="55"/>
    <col min="13825" max="13825" width="10.5703125" style="55" customWidth="1"/>
    <col min="13826" max="13826" width="21.140625" style="55" customWidth="1"/>
    <col min="13827" max="13827" width="28.5703125" style="55" customWidth="1"/>
    <col min="13828" max="13828" width="12.7109375" style="55" customWidth="1"/>
    <col min="13829" max="13829" width="13.42578125" style="55" customWidth="1"/>
    <col min="13830" max="13830" width="8.7109375" style="55" customWidth="1"/>
    <col min="13831" max="13831" width="13.7109375" style="55" customWidth="1"/>
    <col min="13832" max="13832" width="15.7109375" style="55" customWidth="1"/>
    <col min="13833" max="13833" width="19.28515625" style="55" customWidth="1"/>
    <col min="13834" max="13834" width="13.85546875" style="55" customWidth="1"/>
    <col min="13835" max="13835" width="16.140625" style="55" customWidth="1"/>
    <col min="13836" max="13836" width="9.85546875" style="55" customWidth="1"/>
    <col min="13837" max="14080" width="5.7109375" style="55"/>
    <col min="14081" max="14081" width="10.5703125" style="55" customWidth="1"/>
    <col min="14082" max="14082" width="21.140625" style="55" customWidth="1"/>
    <col min="14083" max="14083" width="28.5703125" style="55" customWidth="1"/>
    <col min="14084" max="14084" width="12.7109375" style="55" customWidth="1"/>
    <col min="14085" max="14085" width="13.42578125" style="55" customWidth="1"/>
    <col min="14086" max="14086" width="8.7109375" style="55" customWidth="1"/>
    <col min="14087" max="14087" width="13.7109375" style="55" customWidth="1"/>
    <col min="14088" max="14088" width="15.7109375" style="55" customWidth="1"/>
    <col min="14089" max="14089" width="19.28515625" style="55" customWidth="1"/>
    <col min="14090" max="14090" width="13.85546875" style="55" customWidth="1"/>
    <col min="14091" max="14091" width="16.140625" style="55" customWidth="1"/>
    <col min="14092" max="14092" width="9.85546875" style="55" customWidth="1"/>
    <col min="14093" max="14336" width="5.7109375" style="55"/>
    <col min="14337" max="14337" width="10.5703125" style="55" customWidth="1"/>
    <col min="14338" max="14338" width="21.140625" style="55" customWidth="1"/>
    <col min="14339" max="14339" width="28.5703125" style="55" customWidth="1"/>
    <col min="14340" max="14340" width="12.7109375" style="55" customWidth="1"/>
    <col min="14341" max="14341" width="13.42578125" style="55" customWidth="1"/>
    <col min="14342" max="14342" width="8.7109375" style="55" customWidth="1"/>
    <col min="14343" max="14343" width="13.7109375" style="55" customWidth="1"/>
    <col min="14344" max="14344" width="15.7109375" style="55" customWidth="1"/>
    <col min="14345" max="14345" width="19.28515625" style="55" customWidth="1"/>
    <col min="14346" max="14346" width="13.85546875" style="55" customWidth="1"/>
    <col min="14347" max="14347" width="16.140625" style="55" customWidth="1"/>
    <col min="14348" max="14348" width="9.85546875" style="55" customWidth="1"/>
    <col min="14349" max="14592" width="5.7109375" style="55"/>
    <col min="14593" max="14593" width="10.5703125" style="55" customWidth="1"/>
    <col min="14594" max="14594" width="21.140625" style="55" customWidth="1"/>
    <col min="14595" max="14595" width="28.5703125" style="55" customWidth="1"/>
    <col min="14596" max="14596" width="12.7109375" style="55" customWidth="1"/>
    <col min="14597" max="14597" width="13.42578125" style="55" customWidth="1"/>
    <col min="14598" max="14598" width="8.7109375" style="55" customWidth="1"/>
    <col min="14599" max="14599" width="13.7109375" style="55" customWidth="1"/>
    <col min="14600" max="14600" width="15.7109375" style="55" customWidth="1"/>
    <col min="14601" max="14601" width="19.28515625" style="55" customWidth="1"/>
    <col min="14602" max="14602" width="13.85546875" style="55" customWidth="1"/>
    <col min="14603" max="14603" width="16.140625" style="55" customWidth="1"/>
    <col min="14604" max="14604" width="9.85546875" style="55" customWidth="1"/>
    <col min="14605" max="14848" width="5.7109375" style="55"/>
    <col min="14849" max="14849" width="10.5703125" style="55" customWidth="1"/>
    <col min="14850" max="14850" width="21.140625" style="55" customWidth="1"/>
    <col min="14851" max="14851" width="28.5703125" style="55" customWidth="1"/>
    <col min="14852" max="14852" width="12.7109375" style="55" customWidth="1"/>
    <col min="14853" max="14853" width="13.42578125" style="55" customWidth="1"/>
    <col min="14854" max="14854" width="8.7109375" style="55" customWidth="1"/>
    <col min="14855" max="14855" width="13.7109375" style="55" customWidth="1"/>
    <col min="14856" max="14856" width="15.7109375" style="55" customWidth="1"/>
    <col min="14857" max="14857" width="19.28515625" style="55" customWidth="1"/>
    <col min="14858" max="14858" width="13.85546875" style="55" customWidth="1"/>
    <col min="14859" max="14859" width="16.140625" style="55" customWidth="1"/>
    <col min="14860" max="14860" width="9.85546875" style="55" customWidth="1"/>
    <col min="14861" max="15104" width="5.7109375" style="55"/>
    <col min="15105" max="15105" width="10.5703125" style="55" customWidth="1"/>
    <col min="15106" max="15106" width="21.140625" style="55" customWidth="1"/>
    <col min="15107" max="15107" width="28.5703125" style="55" customWidth="1"/>
    <col min="15108" max="15108" width="12.7109375" style="55" customWidth="1"/>
    <col min="15109" max="15109" width="13.42578125" style="55" customWidth="1"/>
    <col min="15110" max="15110" width="8.7109375" style="55" customWidth="1"/>
    <col min="15111" max="15111" width="13.7109375" style="55" customWidth="1"/>
    <col min="15112" max="15112" width="15.7109375" style="55" customWidth="1"/>
    <col min="15113" max="15113" width="19.28515625" style="55" customWidth="1"/>
    <col min="15114" max="15114" width="13.85546875" style="55" customWidth="1"/>
    <col min="15115" max="15115" width="16.140625" style="55" customWidth="1"/>
    <col min="15116" max="15116" width="9.85546875" style="55" customWidth="1"/>
    <col min="15117" max="15360" width="5.7109375" style="55"/>
    <col min="15361" max="15361" width="10.5703125" style="55" customWidth="1"/>
    <col min="15362" max="15362" width="21.140625" style="55" customWidth="1"/>
    <col min="15363" max="15363" width="28.5703125" style="55" customWidth="1"/>
    <col min="15364" max="15364" width="12.7109375" style="55" customWidth="1"/>
    <col min="15365" max="15365" width="13.42578125" style="55" customWidth="1"/>
    <col min="15366" max="15366" width="8.7109375" style="55" customWidth="1"/>
    <col min="15367" max="15367" width="13.7109375" style="55" customWidth="1"/>
    <col min="15368" max="15368" width="15.7109375" style="55" customWidth="1"/>
    <col min="15369" max="15369" width="19.28515625" style="55" customWidth="1"/>
    <col min="15370" max="15370" width="13.85546875" style="55" customWidth="1"/>
    <col min="15371" max="15371" width="16.140625" style="55" customWidth="1"/>
    <col min="15372" max="15372" width="9.85546875" style="55" customWidth="1"/>
    <col min="15373" max="15616" width="5.7109375" style="55"/>
    <col min="15617" max="15617" width="10.5703125" style="55" customWidth="1"/>
    <col min="15618" max="15618" width="21.140625" style="55" customWidth="1"/>
    <col min="15619" max="15619" width="28.5703125" style="55" customWidth="1"/>
    <col min="15620" max="15620" width="12.7109375" style="55" customWidth="1"/>
    <col min="15621" max="15621" width="13.42578125" style="55" customWidth="1"/>
    <col min="15622" max="15622" width="8.7109375" style="55" customWidth="1"/>
    <col min="15623" max="15623" width="13.7109375" style="55" customWidth="1"/>
    <col min="15624" max="15624" width="15.7109375" style="55" customWidth="1"/>
    <col min="15625" max="15625" width="19.28515625" style="55" customWidth="1"/>
    <col min="15626" max="15626" width="13.85546875" style="55" customWidth="1"/>
    <col min="15627" max="15627" width="16.140625" style="55" customWidth="1"/>
    <col min="15628" max="15628" width="9.85546875" style="55" customWidth="1"/>
    <col min="15629" max="15872" width="5.7109375" style="55"/>
    <col min="15873" max="15873" width="10.5703125" style="55" customWidth="1"/>
    <col min="15874" max="15874" width="21.140625" style="55" customWidth="1"/>
    <col min="15875" max="15875" width="28.5703125" style="55" customWidth="1"/>
    <col min="15876" max="15876" width="12.7109375" style="55" customWidth="1"/>
    <col min="15877" max="15877" width="13.42578125" style="55" customWidth="1"/>
    <col min="15878" max="15878" width="8.7109375" style="55" customWidth="1"/>
    <col min="15879" max="15879" width="13.7109375" style="55" customWidth="1"/>
    <col min="15880" max="15880" width="15.7109375" style="55" customWidth="1"/>
    <col min="15881" max="15881" width="19.28515625" style="55" customWidth="1"/>
    <col min="15882" max="15882" width="13.85546875" style="55" customWidth="1"/>
    <col min="15883" max="15883" width="16.140625" style="55" customWidth="1"/>
    <col min="15884" max="15884" width="9.85546875" style="55" customWidth="1"/>
    <col min="15885" max="16128" width="5.7109375" style="55"/>
    <col min="16129" max="16129" width="10.5703125" style="55" customWidth="1"/>
    <col min="16130" max="16130" width="21.140625" style="55" customWidth="1"/>
    <col min="16131" max="16131" width="28.5703125" style="55" customWidth="1"/>
    <col min="16132" max="16132" width="12.7109375" style="55" customWidth="1"/>
    <col min="16133" max="16133" width="13.42578125" style="55" customWidth="1"/>
    <col min="16134" max="16134" width="8.7109375" style="55" customWidth="1"/>
    <col min="16135" max="16135" width="13.7109375" style="55" customWidth="1"/>
    <col min="16136" max="16136" width="15.7109375" style="55" customWidth="1"/>
    <col min="16137" max="16137" width="19.28515625" style="55" customWidth="1"/>
    <col min="16138" max="16138" width="13.85546875" style="55" customWidth="1"/>
    <col min="16139" max="16139" width="16.140625" style="55" customWidth="1"/>
    <col min="16140" max="16140" width="9.85546875" style="55" customWidth="1"/>
    <col min="16141" max="16384" width="5.7109375" style="55"/>
  </cols>
  <sheetData>
    <row r="1" spans="1:256" ht="21.6" customHeight="1" thickBot="1">
      <c r="A1" s="9" t="s">
        <v>143</v>
      </c>
      <c r="B1" s="56"/>
      <c r="C1" s="56"/>
      <c r="D1" s="57"/>
      <c r="E1" s="57"/>
      <c r="F1" s="57"/>
      <c r="G1" s="57"/>
      <c r="H1" s="58" t="s">
        <v>0</v>
      </c>
      <c r="I1" s="926" t="s">
        <v>9</v>
      </c>
      <c r="J1" s="927"/>
      <c r="K1"/>
      <c r="L1"/>
    </row>
    <row r="2" spans="1:256" ht="20.100000000000001" customHeight="1" thickBot="1">
      <c r="A2" s="15"/>
      <c r="B2" s="59"/>
      <c r="C2" s="59"/>
      <c r="D2" s="59"/>
      <c r="E2" s="59"/>
      <c r="F2" s="59"/>
      <c r="G2" s="59"/>
      <c r="H2" s="269" t="s">
        <v>392</v>
      </c>
      <c r="I2" s="928" t="s">
        <v>1262</v>
      </c>
      <c r="J2" s="929"/>
      <c r="K2"/>
      <c r="L2"/>
    </row>
    <row r="3" spans="1:256" ht="51" customHeight="1" thickBot="1">
      <c r="A3" s="60" t="s">
        <v>1</v>
      </c>
      <c r="B3" s="61" t="s">
        <v>124</v>
      </c>
      <c r="C3" s="60" t="s">
        <v>13</v>
      </c>
      <c r="D3" s="60" t="s">
        <v>3</v>
      </c>
      <c r="E3" s="62" t="s">
        <v>144</v>
      </c>
      <c r="F3" s="62" t="s">
        <v>125</v>
      </c>
      <c r="G3" s="63" t="s">
        <v>145</v>
      </c>
      <c r="H3" s="63" t="s">
        <v>146</v>
      </c>
      <c r="I3" s="63" t="s">
        <v>147</v>
      </c>
      <c r="J3" s="127" t="s">
        <v>148</v>
      </c>
      <c r="K3" s="55"/>
      <c r="L3" s="55"/>
      <c r="IU3"/>
      <c r="IV3"/>
    </row>
    <row r="4" spans="1:256" s="54" customFormat="1" ht="13.15" customHeight="1">
      <c r="A4" s="420" t="s">
        <v>418</v>
      </c>
      <c r="B4" s="198" t="s">
        <v>793</v>
      </c>
      <c r="C4" s="198" t="s">
        <v>22</v>
      </c>
      <c r="D4" s="198" t="s">
        <v>11</v>
      </c>
      <c r="E4" s="421" t="s">
        <v>794</v>
      </c>
      <c r="F4" s="198" t="s">
        <v>795</v>
      </c>
      <c r="G4" s="451">
        <v>444</v>
      </c>
      <c r="H4" s="198"/>
      <c r="I4" s="452" t="s">
        <v>839</v>
      </c>
      <c r="J4" s="453" t="s">
        <v>81</v>
      </c>
    </row>
    <row r="5" spans="1:256" s="54" customFormat="1" ht="13.15" customHeight="1">
      <c r="A5" s="454" t="s">
        <v>418</v>
      </c>
      <c r="B5" s="455" t="s">
        <v>796</v>
      </c>
      <c r="C5" s="455" t="s">
        <v>22</v>
      </c>
      <c r="D5" s="455" t="s">
        <v>11</v>
      </c>
      <c r="E5" s="456" t="s">
        <v>840</v>
      </c>
      <c r="F5" s="455" t="s">
        <v>795</v>
      </c>
      <c r="G5" s="457" t="s">
        <v>841</v>
      </c>
      <c r="H5" s="457" t="s">
        <v>841</v>
      </c>
      <c r="I5" s="457" t="s">
        <v>842</v>
      </c>
      <c r="J5" s="458" t="s">
        <v>82</v>
      </c>
    </row>
    <row r="6" spans="1:256" s="54" customFormat="1" ht="13.15" customHeight="1">
      <c r="A6" s="454" t="s">
        <v>418</v>
      </c>
      <c r="B6" s="455" t="s">
        <v>796</v>
      </c>
      <c r="C6" s="455" t="s">
        <v>22</v>
      </c>
      <c r="D6" s="455" t="s">
        <v>11</v>
      </c>
      <c r="E6" s="456" t="s">
        <v>843</v>
      </c>
      <c r="F6" s="455" t="s">
        <v>795</v>
      </c>
      <c r="G6" s="457" t="s">
        <v>841</v>
      </c>
      <c r="H6" s="457" t="s">
        <v>841</v>
      </c>
      <c r="I6" s="457" t="s">
        <v>842</v>
      </c>
      <c r="J6" s="458" t="s">
        <v>82</v>
      </c>
    </row>
    <row r="7" spans="1:256" s="54" customFormat="1" ht="13.15" customHeight="1">
      <c r="A7" s="454" t="s">
        <v>418</v>
      </c>
      <c r="B7" s="455" t="s">
        <v>796</v>
      </c>
      <c r="C7" s="455" t="s">
        <v>22</v>
      </c>
      <c r="D7" s="455" t="s">
        <v>11</v>
      </c>
      <c r="E7" s="456" t="s">
        <v>844</v>
      </c>
      <c r="F7" s="455" t="s">
        <v>795</v>
      </c>
      <c r="G7" s="457" t="s">
        <v>841</v>
      </c>
      <c r="H7" s="457" t="s">
        <v>841</v>
      </c>
      <c r="I7" s="457" t="s">
        <v>842</v>
      </c>
      <c r="J7" s="458" t="s">
        <v>82</v>
      </c>
    </row>
    <row r="8" spans="1:256" s="54" customFormat="1" ht="13.15" customHeight="1">
      <c r="A8" s="429" t="s">
        <v>418</v>
      </c>
      <c r="B8" s="212" t="s">
        <v>796</v>
      </c>
      <c r="C8" s="212" t="s">
        <v>22</v>
      </c>
      <c r="D8" s="212" t="s">
        <v>11</v>
      </c>
      <c r="E8" s="438" t="s">
        <v>797</v>
      </c>
      <c r="F8" s="212" t="s">
        <v>795</v>
      </c>
      <c r="G8" s="459">
        <v>3826</v>
      </c>
      <c r="H8" s="459">
        <v>14</v>
      </c>
      <c r="I8" s="460" t="s">
        <v>845</v>
      </c>
      <c r="J8" s="461" t="s">
        <v>81</v>
      </c>
    </row>
    <row r="9" spans="1:256" ht="13.15" customHeight="1">
      <c r="A9" s="454" t="s">
        <v>418</v>
      </c>
      <c r="B9" s="455" t="s">
        <v>796</v>
      </c>
      <c r="C9" s="455" t="s">
        <v>22</v>
      </c>
      <c r="D9" s="455" t="s">
        <v>11</v>
      </c>
      <c r="E9" s="456" t="s">
        <v>846</v>
      </c>
      <c r="F9" s="455" t="s">
        <v>795</v>
      </c>
      <c r="G9" s="457" t="s">
        <v>847</v>
      </c>
      <c r="H9" s="457" t="s">
        <v>848</v>
      </c>
      <c r="I9" s="457" t="s">
        <v>842</v>
      </c>
      <c r="J9" s="458" t="s">
        <v>82</v>
      </c>
      <c r="K9" s="55"/>
      <c r="L9" s="55"/>
      <c r="IU9"/>
      <c r="IV9"/>
    </row>
    <row r="10" spans="1:256" ht="13.15" customHeight="1">
      <c r="A10" s="454" t="s">
        <v>418</v>
      </c>
      <c r="B10" s="455" t="s">
        <v>849</v>
      </c>
      <c r="C10" s="455" t="s">
        <v>22</v>
      </c>
      <c r="D10" s="455" t="s">
        <v>11</v>
      </c>
      <c r="E10" s="456" t="s">
        <v>850</v>
      </c>
      <c r="F10" s="455" t="s">
        <v>570</v>
      </c>
      <c r="G10" s="457" t="s">
        <v>841</v>
      </c>
      <c r="H10" s="457" t="s">
        <v>841</v>
      </c>
      <c r="I10" s="462">
        <v>0</v>
      </c>
      <c r="J10" s="458" t="s">
        <v>82</v>
      </c>
      <c r="K10" s="55"/>
      <c r="L10" s="55"/>
      <c r="IU10"/>
      <c r="IV10"/>
    </row>
    <row r="11" spans="1:256" ht="13.15" customHeight="1">
      <c r="A11" s="454" t="s">
        <v>418</v>
      </c>
      <c r="B11" s="455" t="s">
        <v>851</v>
      </c>
      <c r="C11" s="455" t="s">
        <v>22</v>
      </c>
      <c r="D11" s="455" t="s">
        <v>11</v>
      </c>
      <c r="E11" s="456" t="s">
        <v>850</v>
      </c>
      <c r="F11" s="455" t="s">
        <v>570</v>
      </c>
      <c r="G11" s="457" t="s">
        <v>848</v>
      </c>
      <c r="H11" s="457" t="s">
        <v>841</v>
      </c>
      <c r="I11" s="462">
        <v>0</v>
      </c>
      <c r="J11" s="458" t="s">
        <v>82</v>
      </c>
      <c r="K11" s="55"/>
      <c r="L11" s="55"/>
      <c r="IU11"/>
      <c r="IV11"/>
    </row>
    <row r="12" spans="1:256" ht="13.15" customHeight="1">
      <c r="A12" s="429" t="s">
        <v>418</v>
      </c>
      <c r="B12" s="212" t="s">
        <v>149</v>
      </c>
      <c r="C12" s="212" t="s">
        <v>22</v>
      </c>
      <c r="D12" s="212" t="s">
        <v>11</v>
      </c>
      <c r="E12" s="184" t="s">
        <v>798</v>
      </c>
      <c r="F12" s="212" t="s">
        <v>795</v>
      </c>
      <c r="G12" s="460" t="s">
        <v>852</v>
      </c>
      <c r="H12" s="460" t="s">
        <v>853</v>
      </c>
      <c r="I12" s="459">
        <v>22</v>
      </c>
      <c r="J12" s="461" t="s">
        <v>81</v>
      </c>
      <c r="K12" s="55"/>
      <c r="L12" s="55"/>
      <c r="IU12"/>
      <c r="IV12"/>
    </row>
    <row r="13" spans="1:256" ht="13.15" customHeight="1">
      <c r="A13" s="429" t="s">
        <v>418</v>
      </c>
      <c r="B13" s="212" t="s">
        <v>149</v>
      </c>
      <c r="C13" s="212" t="s">
        <v>22</v>
      </c>
      <c r="D13" s="212" t="s">
        <v>11</v>
      </c>
      <c r="E13" s="184" t="s">
        <v>799</v>
      </c>
      <c r="F13" s="212" t="s">
        <v>795</v>
      </c>
      <c r="G13" s="460" t="s">
        <v>854</v>
      </c>
      <c r="H13" s="460" t="s">
        <v>839</v>
      </c>
      <c r="I13" s="459">
        <v>50</v>
      </c>
      <c r="J13" s="461" t="s">
        <v>81</v>
      </c>
      <c r="K13" s="55"/>
      <c r="L13" s="55"/>
      <c r="IU13"/>
      <c r="IV13"/>
    </row>
    <row r="14" spans="1:256" ht="13.15" customHeight="1">
      <c r="A14" s="429" t="s">
        <v>418</v>
      </c>
      <c r="B14" s="212" t="s">
        <v>706</v>
      </c>
      <c r="C14" s="212" t="s">
        <v>22</v>
      </c>
      <c r="D14" s="212" t="s">
        <v>11</v>
      </c>
      <c r="E14" s="184" t="s">
        <v>794</v>
      </c>
      <c r="F14" s="212" t="s">
        <v>570</v>
      </c>
      <c r="G14" s="460" t="s">
        <v>855</v>
      </c>
      <c r="H14" s="460" t="s">
        <v>841</v>
      </c>
      <c r="I14" s="459">
        <v>62</v>
      </c>
      <c r="J14" s="461" t="s">
        <v>81</v>
      </c>
      <c r="K14" s="55"/>
      <c r="L14" s="55"/>
      <c r="IU14"/>
      <c r="IV14"/>
    </row>
    <row r="15" spans="1:256" ht="13.15" customHeight="1">
      <c r="A15" s="454" t="s">
        <v>418</v>
      </c>
      <c r="B15" s="455" t="s">
        <v>856</v>
      </c>
      <c r="C15" s="455" t="s">
        <v>22</v>
      </c>
      <c r="D15" s="455" t="s">
        <v>11</v>
      </c>
      <c r="E15" s="456" t="s">
        <v>850</v>
      </c>
      <c r="F15" s="455" t="s">
        <v>570</v>
      </c>
      <c r="G15" s="457" t="s">
        <v>857</v>
      </c>
      <c r="H15" s="457" t="s">
        <v>841</v>
      </c>
      <c r="I15" s="462">
        <v>0</v>
      </c>
      <c r="J15" s="458" t="s">
        <v>82</v>
      </c>
      <c r="K15" s="55"/>
      <c r="L15" s="55"/>
      <c r="IU15"/>
      <c r="IV15"/>
    </row>
    <row r="16" spans="1:256" ht="13.15" customHeight="1">
      <c r="A16" s="454" t="s">
        <v>418</v>
      </c>
      <c r="B16" s="455" t="s">
        <v>705</v>
      </c>
      <c r="C16" s="455" t="s">
        <v>22</v>
      </c>
      <c r="D16" s="455" t="s">
        <v>11</v>
      </c>
      <c r="E16" s="456" t="s">
        <v>794</v>
      </c>
      <c r="F16" s="455" t="s">
        <v>570</v>
      </c>
      <c r="G16" s="457" t="s">
        <v>858</v>
      </c>
      <c r="H16" s="457" t="s">
        <v>841</v>
      </c>
      <c r="I16" s="462">
        <v>10</v>
      </c>
      <c r="J16" s="458" t="s">
        <v>82</v>
      </c>
      <c r="K16" s="55"/>
      <c r="L16" s="55"/>
      <c r="IU16"/>
      <c r="IV16"/>
    </row>
    <row r="17" spans="1:256" ht="13.15" customHeight="1">
      <c r="A17" s="429" t="s">
        <v>418</v>
      </c>
      <c r="B17" s="212" t="s">
        <v>800</v>
      </c>
      <c r="C17" s="212" t="s">
        <v>22</v>
      </c>
      <c r="D17" s="212" t="s">
        <v>11</v>
      </c>
      <c r="E17" s="184" t="s">
        <v>794</v>
      </c>
      <c r="F17" s="212" t="s">
        <v>570</v>
      </c>
      <c r="G17" s="460" t="s">
        <v>859</v>
      </c>
      <c r="H17" s="460" t="s">
        <v>860</v>
      </c>
      <c r="I17" s="459">
        <v>78</v>
      </c>
      <c r="J17" s="461" t="s">
        <v>81</v>
      </c>
      <c r="K17" s="55"/>
      <c r="L17" s="55"/>
      <c r="IU17"/>
      <c r="IV17"/>
    </row>
    <row r="18" spans="1:256" ht="13.15" customHeight="1">
      <c r="A18" s="454" t="s">
        <v>418</v>
      </c>
      <c r="B18" s="455" t="s">
        <v>708</v>
      </c>
      <c r="C18" s="455" t="s">
        <v>22</v>
      </c>
      <c r="D18" s="455" t="s">
        <v>11</v>
      </c>
      <c r="E18" s="456" t="s">
        <v>794</v>
      </c>
      <c r="F18" s="455" t="s">
        <v>570</v>
      </c>
      <c r="G18" s="457" t="s">
        <v>861</v>
      </c>
      <c r="H18" s="457" t="s">
        <v>841</v>
      </c>
      <c r="I18" s="462">
        <v>36</v>
      </c>
      <c r="J18" s="458" t="s">
        <v>82</v>
      </c>
      <c r="K18" s="55"/>
      <c r="L18" s="55"/>
      <c r="IU18"/>
      <c r="IV18"/>
    </row>
    <row r="19" spans="1:256" ht="14.25" customHeight="1">
      <c r="A19" s="454" t="s">
        <v>418</v>
      </c>
      <c r="B19" s="455" t="s">
        <v>714</v>
      </c>
      <c r="C19" s="455" t="s">
        <v>22</v>
      </c>
      <c r="D19" s="455" t="s">
        <v>11</v>
      </c>
      <c r="E19" s="463" t="s">
        <v>862</v>
      </c>
      <c r="F19" s="457" t="s">
        <v>795</v>
      </c>
      <c r="G19" s="457" t="s">
        <v>841</v>
      </c>
      <c r="H19" s="457" t="s">
        <v>841</v>
      </c>
      <c r="I19" s="457" t="s">
        <v>842</v>
      </c>
      <c r="J19" s="458" t="s">
        <v>82</v>
      </c>
    </row>
    <row r="20" spans="1:256" ht="14.25" customHeight="1">
      <c r="A20" s="429" t="s">
        <v>418</v>
      </c>
      <c r="B20" s="212" t="s">
        <v>714</v>
      </c>
      <c r="C20" s="212" t="s">
        <v>22</v>
      </c>
      <c r="D20" s="212" t="s">
        <v>11</v>
      </c>
      <c r="E20" s="184" t="s">
        <v>801</v>
      </c>
      <c r="F20" s="212" t="s">
        <v>795</v>
      </c>
      <c r="G20" s="460" t="s">
        <v>863</v>
      </c>
      <c r="H20" s="460" t="s">
        <v>864</v>
      </c>
      <c r="I20" s="460" t="s">
        <v>154</v>
      </c>
      <c r="J20" s="461" t="s">
        <v>81</v>
      </c>
    </row>
    <row r="21" spans="1:256" ht="14.25" customHeight="1">
      <c r="A21" s="454" t="s">
        <v>418</v>
      </c>
      <c r="B21" s="455" t="s">
        <v>865</v>
      </c>
      <c r="C21" s="455" t="s">
        <v>22</v>
      </c>
      <c r="D21" s="455" t="s">
        <v>11</v>
      </c>
      <c r="E21" s="456" t="s">
        <v>794</v>
      </c>
      <c r="F21" s="455" t="s">
        <v>570</v>
      </c>
      <c r="G21" s="457" t="s">
        <v>845</v>
      </c>
      <c r="H21" s="457" t="s">
        <v>841</v>
      </c>
      <c r="I21" s="457" t="s">
        <v>866</v>
      </c>
      <c r="J21" s="458" t="s">
        <v>82</v>
      </c>
    </row>
    <row r="22" spans="1:256" ht="14.25" customHeight="1">
      <c r="A22" s="454" t="s">
        <v>418</v>
      </c>
      <c r="B22" s="455" t="s">
        <v>867</v>
      </c>
      <c r="C22" s="455" t="s">
        <v>22</v>
      </c>
      <c r="D22" s="455" t="s">
        <v>11</v>
      </c>
      <c r="E22" s="456" t="s">
        <v>850</v>
      </c>
      <c r="F22" s="455" t="s">
        <v>570</v>
      </c>
      <c r="G22" s="457" t="s">
        <v>841</v>
      </c>
      <c r="H22" s="457" t="s">
        <v>841</v>
      </c>
      <c r="I22" s="457" t="s">
        <v>842</v>
      </c>
      <c r="J22" s="458" t="s">
        <v>82</v>
      </c>
    </row>
    <row r="23" spans="1:256" ht="14.25" customHeight="1">
      <c r="A23" s="454" t="s">
        <v>418</v>
      </c>
      <c r="B23" s="455" t="s">
        <v>868</v>
      </c>
      <c r="C23" s="455" t="s">
        <v>22</v>
      </c>
      <c r="D23" s="455" t="s">
        <v>11</v>
      </c>
      <c r="E23" s="456" t="s">
        <v>794</v>
      </c>
      <c r="F23" s="455" t="s">
        <v>795</v>
      </c>
      <c r="G23" s="457" t="s">
        <v>869</v>
      </c>
      <c r="H23" s="457" t="s">
        <v>841</v>
      </c>
      <c r="I23" s="457" t="s">
        <v>870</v>
      </c>
      <c r="J23" s="458" t="s">
        <v>82</v>
      </c>
    </row>
    <row r="24" spans="1:256" ht="14.25" customHeight="1">
      <c r="A24" s="429" t="s">
        <v>418</v>
      </c>
      <c r="B24" s="212" t="s">
        <v>134</v>
      </c>
      <c r="C24" s="212" t="s">
        <v>22</v>
      </c>
      <c r="D24" s="212" t="s">
        <v>11</v>
      </c>
      <c r="E24" s="184" t="s">
        <v>802</v>
      </c>
      <c r="F24" s="212" t="s">
        <v>795</v>
      </c>
      <c r="G24" s="460" t="s">
        <v>871</v>
      </c>
      <c r="H24" s="460" t="s">
        <v>872</v>
      </c>
      <c r="I24" s="460" t="s">
        <v>873</v>
      </c>
      <c r="J24" s="461" t="s">
        <v>81</v>
      </c>
    </row>
    <row r="25" spans="1:256" ht="14.25" customHeight="1">
      <c r="A25" s="429" t="s">
        <v>418</v>
      </c>
      <c r="B25" s="212" t="s">
        <v>803</v>
      </c>
      <c r="C25" s="212" t="s">
        <v>22</v>
      </c>
      <c r="D25" s="212" t="s">
        <v>11</v>
      </c>
      <c r="E25" s="184" t="s">
        <v>794</v>
      </c>
      <c r="F25" s="212" t="s">
        <v>570</v>
      </c>
      <c r="G25" s="460" t="s">
        <v>874</v>
      </c>
      <c r="H25" s="460" t="s">
        <v>857</v>
      </c>
      <c r="I25" s="460" t="s">
        <v>857</v>
      </c>
      <c r="J25" s="461" t="s">
        <v>81</v>
      </c>
    </row>
    <row r="26" spans="1:256" ht="14.25" customHeight="1">
      <c r="A26" s="454" t="s">
        <v>418</v>
      </c>
      <c r="B26" s="464" t="s">
        <v>875</v>
      </c>
      <c r="C26" s="465" t="s">
        <v>26</v>
      </c>
      <c r="D26" s="464" t="s">
        <v>11</v>
      </c>
      <c r="E26" s="466" t="s">
        <v>876</v>
      </c>
      <c r="F26" s="464" t="s">
        <v>570</v>
      </c>
      <c r="G26" s="464" t="s">
        <v>841</v>
      </c>
      <c r="H26" s="457" t="s">
        <v>841</v>
      </c>
      <c r="I26" s="457" t="s">
        <v>842</v>
      </c>
      <c r="J26" s="458" t="s">
        <v>82</v>
      </c>
    </row>
    <row r="27" spans="1:256" ht="14.25" customHeight="1">
      <c r="A27" s="454" t="s">
        <v>418</v>
      </c>
      <c r="B27" s="464" t="s">
        <v>806</v>
      </c>
      <c r="C27" s="465" t="s">
        <v>26</v>
      </c>
      <c r="D27" s="464" t="s">
        <v>11</v>
      </c>
      <c r="E27" s="466" t="s">
        <v>877</v>
      </c>
      <c r="F27" s="464" t="s">
        <v>570</v>
      </c>
      <c r="G27" s="464" t="s">
        <v>841</v>
      </c>
      <c r="H27" s="457" t="s">
        <v>841</v>
      </c>
      <c r="I27" s="457" t="s">
        <v>842</v>
      </c>
      <c r="J27" s="458" t="s">
        <v>82</v>
      </c>
    </row>
    <row r="28" spans="1:256" ht="14.25" customHeight="1">
      <c r="A28" s="454" t="s">
        <v>418</v>
      </c>
      <c r="B28" s="464" t="s">
        <v>878</v>
      </c>
      <c r="C28" s="465" t="s">
        <v>26</v>
      </c>
      <c r="D28" s="464" t="s">
        <v>11</v>
      </c>
      <c r="E28" s="466" t="s">
        <v>879</v>
      </c>
      <c r="F28" s="464" t="s">
        <v>795</v>
      </c>
      <c r="G28" s="464" t="s">
        <v>841</v>
      </c>
      <c r="H28" s="457"/>
      <c r="I28" s="457" t="s">
        <v>842</v>
      </c>
      <c r="J28" s="458" t="s">
        <v>82</v>
      </c>
    </row>
    <row r="29" spans="1:256" ht="14.25" customHeight="1">
      <c r="A29" s="454" t="s">
        <v>418</v>
      </c>
      <c r="B29" s="464" t="s">
        <v>880</v>
      </c>
      <c r="C29" s="465" t="s">
        <v>26</v>
      </c>
      <c r="D29" s="464" t="s">
        <v>11</v>
      </c>
      <c r="E29" s="466" t="s">
        <v>879</v>
      </c>
      <c r="F29" s="464" t="s">
        <v>795</v>
      </c>
      <c r="G29" s="464" t="s">
        <v>841</v>
      </c>
      <c r="H29" s="457" t="s">
        <v>841</v>
      </c>
      <c r="I29" s="457" t="s">
        <v>842</v>
      </c>
      <c r="J29" s="458" t="s">
        <v>82</v>
      </c>
    </row>
    <row r="30" spans="1:256" ht="14.25" customHeight="1">
      <c r="A30" s="454" t="s">
        <v>418</v>
      </c>
      <c r="B30" s="464" t="s">
        <v>881</v>
      </c>
      <c r="C30" s="465" t="s">
        <v>26</v>
      </c>
      <c r="D30" s="464" t="s">
        <v>11</v>
      </c>
      <c r="E30" s="466" t="s">
        <v>879</v>
      </c>
      <c r="F30" s="464" t="s">
        <v>570</v>
      </c>
      <c r="G30" s="464" t="s">
        <v>841</v>
      </c>
      <c r="H30" s="457" t="s">
        <v>841</v>
      </c>
      <c r="I30" s="457" t="s">
        <v>842</v>
      </c>
      <c r="J30" s="458" t="s">
        <v>82</v>
      </c>
    </row>
    <row r="31" spans="1:256" ht="14.25" customHeight="1">
      <c r="A31" s="454" t="s">
        <v>418</v>
      </c>
      <c r="B31" s="464" t="s">
        <v>882</v>
      </c>
      <c r="C31" s="465" t="s">
        <v>26</v>
      </c>
      <c r="D31" s="464" t="s">
        <v>11</v>
      </c>
      <c r="E31" s="466" t="s">
        <v>879</v>
      </c>
      <c r="F31" s="464" t="s">
        <v>570</v>
      </c>
      <c r="G31" s="464" t="s">
        <v>841</v>
      </c>
      <c r="H31" s="457" t="s">
        <v>841</v>
      </c>
      <c r="I31" s="457" t="s">
        <v>842</v>
      </c>
      <c r="J31" s="458" t="s">
        <v>82</v>
      </c>
    </row>
    <row r="32" spans="1:256" ht="14.25" customHeight="1">
      <c r="A32" s="454" t="s">
        <v>418</v>
      </c>
      <c r="B32" s="464" t="s">
        <v>883</v>
      </c>
      <c r="C32" s="465" t="s">
        <v>26</v>
      </c>
      <c r="D32" s="464" t="s">
        <v>11</v>
      </c>
      <c r="E32" s="466" t="s">
        <v>879</v>
      </c>
      <c r="F32" s="464" t="s">
        <v>570</v>
      </c>
      <c r="G32" s="464" t="s">
        <v>841</v>
      </c>
      <c r="H32" s="457" t="s">
        <v>841</v>
      </c>
      <c r="I32" s="457" t="s">
        <v>842</v>
      </c>
      <c r="J32" s="458" t="s">
        <v>82</v>
      </c>
    </row>
    <row r="33" spans="1:10" ht="14.25" customHeight="1">
      <c r="A33" s="454" t="s">
        <v>418</v>
      </c>
      <c r="B33" s="464" t="s">
        <v>884</v>
      </c>
      <c r="C33" s="465" t="s">
        <v>26</v>
      </c>
      <c r="D33" s="464" t="s">
        <v>11</v>
      </c>
      <c r="E33" s="466" t="s">
        <v>885</v>
      </c>
      <c r="F33" s="464" t="s">
        <v>795</v>
      </c>
      <c r="G33" s="464" t="s">
        <v>841</v>
      </c>
      <c r="H33" s="457" t="s">
        <v>841</v>
      </c>
      <c r="I33" s="457" t="s">
        <v>842</v>
      </c>
      <c r="J33" s="458" t="s">
        <v>82</v>
      </c>
    </row>
    <row r="34" spans="1:10" ht="14.25" customHeight="1">
      <c r="A34" s="454" t="s">
        <v>418</v>
      </c>
      <c r="B34" s="464" t="s">
        <v>884</v>
      </c>
      <c r="C34" s="465" t="s">
        <v>26</v>
      </c>
      <c r="D34" s="464" t="s">
        <v>11</v>
      </c>
      <c r="E34" s="466" t="s">
        <v>886</v>
      </c>
      <c r="F34" s="464" t="s">
        <v>795</v>
      </c>
      <c r="G34" s="464" t="s">
        <v>841</v>
      </c>
      <c r="H34" s="457" t="s">
        <v>841</v>
      </c>
      <c r="I34" s="457" t="s">
        <v>842</v>
      </c>
      <c r="J34" s="458" t="s">
        <v>82</v>
      </c>
    </row>
    <row r="35" spans="1:10" ht="14.25" customHeight="1">
      <c r="A35" s="454" t="s">
        <v>418</v>
      </c>
      <c r="B35" s="464" t="s">
        <v>887</v>
      </c>
      <c r="C35" s="465" t="s">
        <v>26</v>
      </c>
      <c r="D35" s="464" t="s">
        <v>11</v>
      </c>
      <c r="E35" s="466" t="s">
        <v>879</v>
      </c>
      <c r="F35" s="464" t="s">
        <v>570</v>
      </c>
      <c r="G35" s="464" t="s">
        <v>841</v>
      </c>
      <c r="H35" s="457" t="s">
        <v>841</v>
      </c>
      <c r="I35" s="457" t="s">
        <v>842</v>
      </c>
      <c r="J35" s="458" t="s">
        <v>82</v>
      </c>
    </row>
    <row r="36" spans="1:10" ht="14.25" customHeight="1">
      <c r="A36" s="454" t="s">
        <v>418</v>
      </c>
      <c r="B36" s="464" t="s">
        <v>888</v>
      </c>
      <c r="C36" s="465" t="s">
        <v>26</v>
      </c>
      <c r="D36" s="464" t="s">
        <v>11</v>
      </c>
      <c r="E36" s="466" t="s">
        <v>879</v>
      </c>
      <c r="F36" s="464" t="s">
        <v>795</v>
      </c>
      <c r="G36" s="464" t="s">
        <v>841</v>
      </c>
      <c r="H36" s="457" t="s">
        <v>841</v>
      </c>
      <c r="I36" s="457" t="s">
        <v>842</v>
      </c>
      <c r="J36" s="458" t="s">
        <v>82</v>
      </c>
    </row>
    <row r="37" spans="1:10" ht="14.25" customHeight="1">
      <c r="A37" s="454" t="s">
        <v>418</v>
      </c>
      <c r="B37" s="464" t="s">
        <v>889</v>
      </c>
      <c r="C37" s="465" t="s">
        <v>26</v>
      </c>
      <c r="D37" s="464" t="s">
        <v>11</v>
      </c>
      <c r="E37" s="466" t="s">
        <v>879</v>
      </c>
      <c r="F37" s="464" t="s">
        <v>795</v>
      </c>
      <c r="G37" s="464" t="s">
        <v>841</v>
      </c>
      <c r="H37" s="457" t="s">
        <v>841</v>
      </c>
      <c r="I37" s="457" t="s">
        <v>842</v>
      </c>
      <c r="J37" s="458" t="s">
        <v>82</v>
      </c>
    </row>
    <row r="38" spans="1:10" ht="14.25" customHeight="1">
      <c r="A38" s="454" t="s">
        <v>418</v>
      </c>
      <c r="B38" s="464" t="s">
        <v>890</v>
      </c>
      <c r="C38" s="465" t="s">
        <v>26</v>
      </c>
      <c r="D38" s="464" t="s">
        <v>11</v>
      </c>
      <c r="E38" s="466" t="s">
        <v>879</v>
      </c>
      <c r="F38" s="464" t="s">
        <v>795</v>
      </c>
      <c r="G38" s="464" t="s">
        <v>841</v>
      </c>
      <c r="H38" s="457" t="s">
        <v>841</v>
      </c>
      <c r="I38" s="457" t="s">
        <v>842</v>
      </c>
      <c r="J38" s="458" t="s">
        <v>82</v>
      </c>
    </row>
    <row r="39" spans="1:10" ht="14.25" customHeight="1">
      <c r="A39" s="454" t="s">
        <v>418</v>
      </c>
      <c r="B39" s="464" t="s">
        <v>807</v>
      </c>
      <c r="C39" s="465" t="s">
        <v>26</v>
      </c>
      <c r="D39" s="464" t="s">
        <v>11</v>
      </c>
      <c r="E39" s="466" t="s">
        <v>877</v>
      </c>
      <c r="F39" s="464" t="s">
        <v>795</v>
      </c>
      <c r="G39" s="464" t="s">
        <v>841</v>
      </c>
      <c r="H39" s="457" t="s">
        <v>841</v>
      </c>
      <c r="I39" s="457" t="s">
        <v>842</v>
      </c>
      <c r="J39" s="458" t="s">
        <v>82</v>
      </c>
    </row>
    <row r="40" spans="1:10" ht="14.25" customHeight="1">
      <c r="A40" s="454" t="s">
        <v>418</v>
      </c>
      <c r="B40" s="464" t="s">
        <v>807</v>
      </c>
      <c r="C40" s="465" t="s">
        <v>26</v>
      </c>
      <c r="D40" s="464" t="s">
        <v>11</v>
      </c>
      <c r="E40" s="466" t="s">
        <v>891</v>
      </c>
      <c r="F40" s="464" t="s">
        <v>795</v>
      </c>
      <c r="G40" s="464" t="s">
        <v>841</v>
      </c>
      <c r="H40" s="457" t="s">
        <v>841</v>
      </c>
      <c r="I40" s="457" t="s">
        <v>842</v>
      </c>
      <c r="J40" s="458" t="s">
        <v>82</v>
      </c>
    </row>
    <row r="41" spans="1:10" ht="14.25" customHeight="1">
      <c r="A41" s="454" t="s">
        <v>418</v>
      </c>
      <c r="B41" s="464" t="s">
        <v>807</v>
      </c>
      <c r="C41" s="465" t="s">
        <v>26</v>
      </c>
      <c r="D41" s="464" t="s">
        <v>11</v>
      </c>
      <c r="E41" s="466" t="s">
        <v>892</v>
      </c>
      <c r="F41" s="464" t="s">
        <v>795</v>
      </c>
      <c r="G41" s="464" t="s">
        <v>841</v>
      </c>
      <c r="H41" s="457" t="s">
        <v>841</v>
      </c>
      <c r="I41" s="457" t="s">
        <v>842</v>
      </c>
      <c r="J41" s="458" t="s">
        <v>82</v>
      </c>
    </row>
    <row r="42" spans="1:10" ht="14.25" customHeight="1">
      <c r="A42" s="454" t="s">
        <v>418</v>
      </c>
      <c r="B42" s="464" t="s">
        <v>807</v>
      </c>
      <c r="C42" s="465" t="s">
        <v>26</v>
      </c>
      <c r="D42" s="464" t="s">
        <v>11</v>
      </c>
      <c r="E42" s="466" t="s">
        <v>151</v>
      </c>
      <c r="F42" s="464" t="s">
        <v>795</v>
      </c>
      <c r="G42" s="464" t="s">
        <v>841</v>
      </c>
      <c r="H42" s="457" t="s">
        <v>841</v>
      </c>
      <c r="I42" s="457" t="s">
        <v>842</v>
      </c>
      <c r="J42" s="458" t="s">
        <v>82</v>
      </c>
    </row>
    <row r="43" spans="1:10" ht="14.25" customHeight="1">
      <c r="A43" s="454" t="s">
        <v>418</v>
      </c>
      <c r="B43" s="464" t="s">
        <v>807</v>
      </c>
      <c r="C43" s="465" t="s">
        <v>26</v>
      </c>
      <c r="D43" s="464" t="s">
        <v>11</v>
      </c>
      <c r="E43" s="466" t="s">
        <v>893</v>
      </c>
      <c r="F43" s="464" t="s">
        <v>795</v>
      </c>
      <c r="G43" s="464" t="s">
        <v>841</v>
      </c>
      <c r="H43" s="457" t="s">
        <v>841</v>
      </c>
      <c r="I43" s="457" t="s">
        <v>842</v>
      </c>
      <c r="J43" s="458" t="s">
        <v>82</v>
      </c>
    </row>
    <row r="44" spans="1:10" ht="14.25" customHeight="1">
      <c r="A44" s="454" t="s">
        <v>418</v>
      </c>
      <c r="B44" s="464" t="s">
        <v>894</v>
      </c>
      <c r="C44" s="465" t="s">
        <v>26</v>
      </c>
      <c r="D44" s="464" t="s">
        <v>11</v>
      </c>
      <c r="E44" s="466" t="s">
        <v>895</v>
      </c>
      <c r="F44" s="464" t="s">
        <v>570</v>
      </c>
      <c r="G44" s="464" t="s">
        <v>841</v>
      </c>
      <c r="H44" s="457" t="s">
        <v>841</v>
      </c>
      <c r="I44" s="457" t="s">
        <v>842</v>
      </c>
      <c r="J44" s="458" t="s">
        <v>82</v>
      </c>
    </row>
    <row r="45" spans="1:10" ht="14.25" customHeight="1">
      <c r="A45" s="454" t="s">
        <v>418</v>
      </c>
      <c r="B45" s="464" t="s">
        <v>894</v>
      </c>
      <c r="C45" s="465" t="s">
        <v>26</v>
      </c>
      <c r="D45" s="464" t="s">
        <v>11</v>
      </c>
      <c r="E45" s="466" t="s">
        <v>10</v>
      </c>
      <c r="F45" s="464" t="s">
        <v>570</v>
      </c>
      <c r="G45" s="464" t="s">
        <v>841</v>
      </c>
      <c r="H45" s="457" t="s">
        <v>841</v>
      </c>
      <c r="I45" s="457" t="s">
        <v>842</v>
      </c>
      <c r="J45" s="458" t="s">
        <v>82</v>
      </c>
    </row>
    <row r="46" spans="1:10" ht="14.25" customHeight="1">
      <c r="A46" s="454" t="s">
        <v>418</v>
      </c>
      <c r="B46" s="464" t="s">
        <v>896</v>
      </c>
      <c r="C46" s="465" t="s">
        <v>26</v>
      </c>
      <c r="D46" s="464" t="s">
        <v>11</v>
      </c>
      <c r="E46" s="466" t="s">
        <v>879</v>
      </c>
      <c r="F46" s="464" t="s">
        <v>795</v>
      </c>
      <c r="G46" s="464" t="s">
        <v>841</v>
      </c>
      <c r="H46" s="457" t="s">
        <v>841</v>
      </c>
      <c r="I46" s="457" t="s">
        <v>842</v>
      </c>
      <c r="J46" s="458" t="s">
        <v>82</v>
      </c>
    </row>
    <row r="47" spans="1:10" ht="14.25" customHeight="1">
      <c r="A47" s="454" t="s">
        <v>418</v>
      </c>
      <c r="B47" s="464" t="s">
        <v>897</v>
      </c>
      <c r="C47" s="465" t="s">
        <v>26</v>
      </c>
      <c r="D47" s="464" t="s">
        <v>11</v>
      </c>
      <c r="E47" s="466" t="s">
        <v>879</v>
      </c>
      <c r="F47" s="464" t="s">
        <v>795</v>
      </c>
      <c r="G47" s="464" t="s">
        <v>841</v>
      </c>
      <c r="H47" s="457" t="s">
        <v>841</v>
      </c>
      <c r="I47" s="457" t="s">
        <v>842</v>
      </c>
      <c r="J47" s="458" t="s">
        <v>82</v>
      </c>
    </row>
    <row r="48" spans="1:10" ht="14.25" customHeight="1">
      <c r="A48" s="454" t="s">
        <v>418</v>
      </c>
      <c r="B48" s="464" t="s">
        <v>898</v>
      </c>
      <c r="C48" s="465" t="s">
        <v>26</v>
      </c>
      <c r="D48" s="464" t="s">
        <v>11</v>
      </c>
      <c r="E48" s="466" t="s">
        <v>899</v>
      </c>
      <c r="F48" s="464" t="s">
        <v>570</v>
      </c>
      <c r="G48" s="464" t="s">
        <v>841</v>
      </c>
      <c r="H48" s="457" t="s">
        <v>841</v>
      </c>
      <c r="I48" s="457" t="s">
        <v>842</v>
      </c>
      <c r="J48" s="458" t="s">
        <v>82</v>
      </c>
    </row>
    <row r="49" spans="1:10" ht="14.25" customHeight="1">
      <c r="A49" s="454" t="s">
        <v>418</v>
      </c>
      <c r="B49" s="464" t="s">
        <v>898</v>
      </c>
      <c r="C49" s="465" t="s">
        <v>26</v>
      </c>
      <c r="D49" s="464" t="s">
        <v>11</v>
      </c>
      <c r="E49" s="466" t="s">
        <v>900</v>
      </c>
      <c r="F49" s="464" t="s">
        <v>570</v>
      </c>
      <c r="G49" s="464" t="s">
        <v>841</v>
      </c>
      <c r="H49" s="457" t="s">
        <v>841</v>
      </c>
      <c r="I49" s="457" t="s">
        <v>842</v>
      </c>
      <c r="J49" s="458" t="s">
        <v>82</v>
      </c>
    </row>
    <row r="50" spans="1:10" ht="14.25" customHeight="1">
      <c r="A50" s="454" t="s">
        <v>418</v>
      </c>
      <c r="B50" s="464" t="s">
        <v>901</v>
      </c>
      <c r="C50" s="465" t="s">
        <v>26</v>
      </c>
      <c r="D50" s="464" t="s">
        <v>11</v>
      </c>
      <c r="E50" s="466" t="s">
        <v>902</v>
      </c>
      <c r="F50" s="464" t="s">
        <v>570</v>
      </c>
      <c r="G50" s="464" t="s">
        <v>841</v>
      </c>
      <c r="H50" s="457" t="s">
        <v>841</v>
      </c>
      <c r="I50" s="457" t="s">
        <v>842</v>
      </c>
      <c r="J50" s="458" t="s">
        <v>82</v>
      </c>
    </row>
    <row r="51" spans="1:10" ht="14.25" customHeight="1">
      <c r="A51" s="454" t="s">
        <v>418</v>
      </c>
      <c r="B51" s="464" t="s">
        <v>903</v>
      </c>
      <c r="C51" s="465" t="s">
        <v>26</v>
      </c>
      <c r="D51" s="464" t="s">
        <v>11</v>
      </c>
      <c r="E51" s="466" t="s">
        <v>904</v>
      </c>
      <c r="F51" s="464" t="s">
        <v>795</v>
      </c>
      <c r="G51" s="464" t="s">
        <v>841</v>
      </c>
      <c r="H51" s="457" t="s">
        <v>841</v>
      </c>
      <c r="I51" s="457" t="s">
        <v>842</v>
      </c>
      <c r="J51" s="458" t="s">
        <v>82</v>
      </c>
    </row>
    <row r="52" spans="1:10" ht="14.25" customHeight="1">
      <c r="A52" s="454" t="s">
        <v>418</v>
      </c>
      <c r="B52" s="464" t="s">
        <v>903</v>
      </c>
      <c r="C52" s="465" t="s">
        <v>26</v>
      </c>
      <c r="D52" s="464" t="s">
        <v>11</v>
      </c>
      <c r="E52" s="466" t="s">
        <v>905</v>
      </c>
      <c r="F52" s="464" t="s">
        <v>795</v>
      </c>
      <c r="G52" s="464" t="s">
        <v>841</v>
      </c>
      <c r="H52" s="457" t="s">
        <v>841</v>
      </c>
      <c r="I52" s="457" t="s">
        <v>842</v>
      </c>
      <c r="J52" s="458" t="s">
        <v>82</v>
      </c>
    </row>
    <row r="53" spans="1:10" ht="14.25" customHeight="1">
      <c r="A53" s="454" t="s">
        <v>418</v>
      </c>
      <c r="B53" s="464" t="s">
        <v>906</v>
      </c>
      <c r="C53" s="465" t="s">
        <v>26</v>
      </c>
      <c r="D53" s="464" t="s">
        <v>11</v>
      </c>
      <c r="E53" s="466" t="s">
        <v>907</v>
      </c>
      <c r="F53" s="464" t="s">
        <v>570</v>
      </c>
      <c r="G53" s="464" t="s">
        <v>841</v>
      </c>
      <c r="H53" s="457" t="s">
        <v>841</v>
      </c>
      <c r="I53" s="457" t="s">
        <v>842</v>
      </c>
      <c r="J53" s="458" t="s">
        <v>82</v>
      </c>
    </row>
    <row r="54" spans="1:10" ht="14.25" customHeight="1">
      <c r="A54" s="454" t="s">
        <v>418</v>
      </c>
      <c r="B54" s="464" t="s">
        <v>812</v>
      </c>
      <c r="C54" s="465" t="s">
        <v>26</v>
      </c>
      <c r="D54" s="464" t="s">
        <v>11</v>
      </c>
      <c r="E54" s="466" t="s">
        <v>908</v>
      </c>
      <c r="F54" s="464" t="s">
        <v>795</v>
      </c>
      <c r="G54" s="464" t="s">
        <v>841</v>
      </c>
      <c r="H54" s="457" t="s">
        <v>841</v>
      </c>
      <c r="I54" s="457" t="s">
        <v>842</v>
      </c>
      <c r="J54" s="458" t="s">
        <v>82</v>
      </c>
    </row>
    <row r="55" spans="1:10" ht="14.25" customHeight="1">
      <c r="A55" s="454" t="s">
        <v>418</v>
      </c>
      <c r="B55" s="464" t="s">
        <v>812</v>
      </c>
      <c r="C55" s="465" t="s">
        <v>26</v>
      </c>
      <c r="D55" s="464" t="s">
        <v>909</v>
      </c>
      <c r="E55" s="466" t="s">
        <v>910</v>
      </c>
      <c r="F55" s="464" t="s">
        <v>795</v>
      </c>
      <c r="G55" s="464" t="s">
        <v>841</v>
      </c>
      <c r="H55" s="457" t="s">
        <v>841</v>
      </c>
      <c r="I55" s="457" t="s">
        <v>842</v>
      </c>
      <c r="J55" s="458" t="s">
        <v>82</v>
      </c>
    </row>
    <row r="56" spans="1:10" ht="14.25" customHeight="1">
      <c r="A56" s="454" t="s">
        <v>418</v>
      </c>
      <c r="B56" s="464" t="s">
        <v>812</v>
      </c>
      <c r="C56" s="465" t="s">
        <v>26</v>
      </c>
      <c r="D56" s="464" t="s">
        <v>909</v>
      </c>
      <c r="E56" s="466" t="s">
        <v>911</v>
      </c>
      <c r="F56" s="464" t="s">
        <v>795</v>
      </c>
      <c r="G56" s="464" t="s">
        <v>841</v>
      </c>
      <c r="H56" s="457" t="s">
        <v>841</v>
      </c>
      <c r="I56" s="457" t="s">
        <v>842</v>
      </c>
      <c r="J56" s="458" t="s">
        <v>82</v>
      </c>
    </row>
    <row r="57" spans="1:10" ht="14.25" customHeight="1">
      <c r="A57" s="454" t="s">
        <v>418</v>
      </c>
      <c r="B57" s="464" t="s">
        <v>812</v>
      </c>
      <c r="C57" s="465" t="s">
        <v>26</v>
      </c>
      <c r="D57" s="464" t="s">
        <v>909</v>
      </c>
      <c r="E57" s="466" t="s">
        <v>912</v>
      </c>
      <c r="F57" s="464" t="s">
        <v>795</v>
      </c>
      <c r="G57" s="464" t="s">
        <v>841</v>
      </c>
      <c r="H57" s="457" t="s">
        <v>841</v>
      </c>
      <c r="I57" s="457" t="s">
        <v>842</v>
      </c>
      <c r="J57" s="458" t="s">
        <v>82</v>
      </c>
    </row>
    <row r="58" spans="1:10" ht="14.25" customHeight="1">
      <c r="A58" s="454" t="s">
        <v>418</v>
      </c>
      <c r="B58" s="464" t="s">
        <v>812</v>
      </c>
      <c r="C58" s="465" t="s">
        <v>26</v>
      </c>
      <c r="D58" s="464" t="s">
        <v>909</v>
      </c>
      <c r="E58" s="466" t="s">
        <v>913</v>
      </c>
      <c r="F58" s="464" t="s">
        <v>570</v>
      </c>
      <c r="G58" s="464" t="s">
        <v>841</v>
      </c>
      <c r="H58" s="457" t="s">
        <v>841</v>
      </c>
      <c r="I58" s="457" t="s">
        <v>842</v>
      </c>
      <c r="J58" s="458" t="s">
        <v>82</v>
      </c>
    </row>
    <row r="59" spans="1:10" ht="14.25" customHeight="1">
      <c r="A59" s="454" t="s">
        <v>418</v>
      </c>
      <c r="B59" s="464" t="s">
        <v>812</v>
      </c>
      <c r="C59" s="465" t="s">
        <v>26</v>
      </c>
      <c r="D59" s="464" t="s">
        <v>909</v>
      </c>
      <c r="E59" s="466" t="s">
        <v>914</v>
      </c>
      <c r="F59" s="464" t="s">
        <v>795</v>
      </c>
      <c r="G59" s="464" t="s">
        <v>841</v>
      </c>
      <c r="H59" s="457" t="s">
        <v>841</v>
      </c>
      <c r="I59" s="457" t="s">
        <v>842</v>
      </c>
      <c r="J59" s="458" t="s">
        <v>82</v>
      </c>
    </row>
    <row r="60" spans="1:10" ht="14.25" customHeight="1">
      <c r="A60" s="454" t="s">
        <v>418</v>
      </c>
      <c r="B60" s="464" t="s">
        <v>816</v>
      </c>
      <c r="C60" s="465" t="s">
        <v>26</v>
      </c>
      <c r="D60" s="464" t="s">
        <v>11</v>
      </c>
      <c r="E60" s="466" t="s">
        <v>915</v>
      </c>
      <c r="F60" s="464" t="s">
        <v>570</v>
      </c>
      <c r="G60" s="464" t="s">
        <v>841</v>
      </c>
      <c r="H60" s="457" t="s">
        <v>841</v>
      </c>
      <c r="I60" s="457" t="s">
        <v>842</v>
      </c>
      <c r="J60" s="458" t="s">
        <v>82</v>
      </c>
    </row>
    <row r="61" spans="1:10" ht="14.25" customHeight="1">
      <c r="A61" s="454" t="s">
        <v>418</v>
      </c>
      <c r="B61" s="464" t="s">
        <v>816</v>
      </c>
      <c r="C61" s="465" t="s">
        <v>26</v>
      </c>
      <c r="D61" s="464" t="s">
        <v>909</v>
      </c>
      <c r="E61" s="466" t="s">
        <v>912</v>
      </c>
      <c r="F61" s="464" t="s">
        <v>570</v>
      </c>
      <c r="G61" s="464" t="s">
        <v>841</v>
      </c>
      <c r="H61" s="457" t="s">
        <v>841</v>
      </c>
      <c r="I61" s="457" t="s">
        <v>842</v>
      </c>
      <c r="J61" s="458" t="s">
        <v>82</v>
      </c>
    </row>
    <row r="62" spans="1:10" ht="14.25" customHeight="1">
      <c r="A62" s="454" t="s">
        <v>418</v>
      </c>
      <c r="B62" s="464" t="s">
        <v>916</v>
      </c>
      <c r="C62" s="465" t="s">
        <v>26</v>
      </c>
      <c r="D62" s="464" t="s">
        <v>11</v>
      </c>
      <c r="E62" s="466" t="s">
        <v>879</v>
      </c>
      <c r="F62" s="464" t="s">
        <v>570</v>
      </c>
      <c r="G62" s="464" t="s">
        <v>841</v>
      </c>
      <c r="H62" s="457" t="s">
        <v>841</v>
      </c>
      <c r="I62" s="457" t="s">
        <v>842</v>
      </c>
      <c r="J62" s="458" t="s">
        <v>82</v>
      </c>
    </row>
    <row r="63" spans="1:10" ht="14.25" customHeight="1">
      <c r="A63" s="454" t="s">
        <v>418</v>
      </c>
      <c r="B63" s="464" t="s">
        <v>917</v>
      </c>
      <c r="C63" s="465" t="s">
        <v>26</v>
      </c>
      <c r="D63" s="464" t="s">
        <v>909</v>
      </c>
      <c r="E63" s="466" t="s">
        <v>918</v>
      </c>
      <c r="F63" s="464" t="s">
        <v>795</v>
      </c>
      <c r="G63" s="464" t="s">
        <v>841</v>
      </c>
      <c r="H63" s="457" t="s">
        <v>841</v>
      </c>
      <c r="I63" s="457" t="s">
        <v>842</v>
      </c>
      <c r="J63" s="458" t="s">
        <v>82</v>
      </c>
    </row>
    <row r="64" spans="1:10" ht="14.25" customHeight="1">
      <c r="A64" s="454" t="s">
        <v>418</v>
      </c>
      <c r="B64" s="464" t="s">
        <v>917</v>
      </c>
      <c r="C64" s="465" t="s">
        <v>26</v>
      </c>
      <c r="D64" s="464" t="s">
        <v>909</v>
      </c>
      <c r="E64" s="466" t="s">
        <v>911</v>
      </c>
      <c r="F64" s="464" t="s">
        <v>795</v>
      </c>
      <c r="G64" s="464" t="s">
        <v>841</v>
      </c>
      <c r="H64" s="457" t="s">
        <v>841</v>
      </c>
      <c r="I64" s="457" t="s">
        <v>842</v>
      </c>
      <c r="J64" s="458" t="s">
        <v>82</v>
      </c>
    </row>
    <row r="65" spans="1:10" ht="14.25" customHeight="1">
      <c r="A65" s="454" t="s">
        <v>418</v>
      </c>
      <c r="B65" s="464" t="s">
        <v>919</v>
      </c>
      <c r="C65" s="465" t="s">
        <v>26</v>
      </c>
      <c r="D65" s="464" t="s">
        <v>11</v>
      </c>
      <c r="E65" s="466" t="s">
        <v>879</v>
      </c>
      <c r="F65" s="464" t="s">
        <v>570</v>
      </c>
      <c r="G65" s="464" t="s">
        <v>841</v>
      </c>
      <c r="H65" s="457" t="s">
        <v>841</v>
      </c>
      <c r="I65" s="457" t="s">
        <v>842</v>
      </c>
      <c r="J65" s="458" t="s">
        <v>82</v>
      </c>
    </row>
    <row r="66" spans="1:10" ht="14.25" customHeight="1">
      <c r="A66" s="454" t="s">
        <v>418</v>
      </c>
      <c r="B66" s="464" t="s">
        <v>920</v>
      </c>
      <c r="C66" s="465" t="s">
        <v>26</v>
      </c>
      <c r="D66" s="464" t="s">
        <v>11</v>
      </c>
      <c r="E66" s="466" t="s">
        <v>879</v>
      </c>
      <c r="F66" s="464" t="s">
        <v>795</v>
      </c>
      <c r="G66" s="464" t="s">
        <v>841</v>
      </c>
      <c r="H66" s="457" t="s">
        <v>841</v>
      </c>
      <c r="I66" s="457" t="s">
        <v>842</v>
      </c>
      <c r="J66" s="458" t="s">
        <v>82</v>
      </c>
    </row>
    <row r="67" spans="1:10" ht="14.25" customHeight="1">
      <c r="A67" s="454" t="s">
        <v>418</v>
      </c>
      <c r="B67" s="464" t="s">
        <v>921</v>
      </c>
      <c r="C67" s="465" t="s">
        <v>26</v>
      </c>
      <c r="D67" s="464" t="s">
        <v>11</v>
      </c>
      <c r="E67" s="466" t="s">
        <v>922</v>
      </c>
      <c r="F67" s="464" t="s">
        <v>570</v>
      </c>
      <c r="G67" s="464" t="s">
        <v>841</v>
      </c>
      <c r="H67" s="457" t="s">
        <v>841</v>
      </c>
      <c r="I67" s="457" t="s">
        <v>842</v>
      </c>
      <c r="J67" s="458" t="s">
        <v>82</v>
      </c>
    </row>
    <row r="68" spans="1:10" ht="14.25" customHeight="1">
      <c r="A68" s="454" t="s">
        <v>418</v>
      </c>
      <c r="B68" s="464" t="s">
        <v>923</v>
      </c>
      <c r="C68" s="465" t="s">
        <v>26</v>
      </c>
      <c r="D68" s="464" t="s">
        <v>11</v>
      </c>
      <c r="E68" s="466" t="s">
        <v>924</v>
      </c>
      <c r="F68" s="464" t="s">
        <v>795</v>
      </c>
      <c r="G68" s="464" t="s">
        <v>841</v>
      </c>
      <c r="H68" s="457" t="s">
        <v>841</v>
      </c>
      <c r="I68" s="457" t="s">
        <v>842</v>
      </c>
      <c r="J68" s="458" t="s">
        <v>82</v>
      </c>
    </row>
    <row r="69" spans="1:10" ht="14.25" customHeight="1">
      <c r="A69" s="454" t="s">
        <v>418</v>
      </c>
      <c r="B69" s="464" t="s">
        <v>925</v>
      </c>
      <c r="C69" s="465" t="s">
        <v>26</v>
      </c>
      <c r="D69" s="464" t="s">
        <v>11</v>
      </c>
      <c r="E69" s="466" t="s">
        <v>926</v>
      </c>
      <c r="F69" s="464" t="s">
        <v>795</v>
      </c>
      <c r="G69" s="464" t="s">
        <v>841</v>
      </c>
      <c r="H69" s="457" t="s">
        <v>841</v>
      </c>
      <c r="I69" s="457" t="s">
        <v>842</v>
      </c>
      <c r="J69" s="458" t="s">
        <v>82</v>
      </c>
    </row>
    <row r="70" spans="1:10" ht="14.25" customHeight="1">
      <c r="A70" s="454" t="s">
        <v>418</v>
      </c>
      <c r="B70" s="464" t="s">
        <v>927</v>
      </c>
      <c r="C70" s="465" t="s">
        <v>26</v>
      </c>
      <c r="D70" s="464" t="s">
        <v>909</v>
      </c>
      <c r="E70" s="466" t="s">
        <v>918</v>
      </c>
      <c r="F70" s="464" t="s">
        <v>570</v>
      </c>
      <c r="G70" s="464" t="s">
        <v>841</v>
      </c>
      <c r="H70" s="457" t="s">
        <v>841</v>
      </c>
      <c r="I70" s="457" t="s">
        <v>842</v>
      </c>
      <c r="J70" s="458" t="s">
        <v>82</v>
      </c>
    </row>
    <row r="71" spans="1:10" ht="14.25" customHeight="1">
      <c r="A71" s="454" t="s">
        <v>418</v>
      </c>
      <c r="B71" s="464" t="s">
        <v>706</v>
      </c>
      <c r="C71" s="465" t="s">
        <v>26</v>
      </c>
      <c r="D71" s="464" t="s">
        <v>11</v>
      </c>
      <c r="E71" s="466" t="s">
        <v>928</v>
      </c>
      <c r="F71" s="464" t="s">
        <v>570</v>
      </c>
      <c r="G71" s="464" t="s">
        <v>841</v>
      </c>
      <c r="H71" s="457" t="s">
        <v>841</v>
      </c>
      <c r="I71" s="457" t="s">
        <v>842</v>
      </c>
      <c r="J71" s="458" t="s">
        <v>82</v>
      </c>
    </row>
    <row r="72" spans="1:10" ht="14.25" customHeight="1">
      <c r="A72" s="454" t="s">
        <v>418</v>
      </c>
      <c r="B72" s="464" t="s">
        <v>929</v>
      </c>
      <c r="C72" s="465" t="s">
        <v>26</v>
      </c>
      <c r="D72" s="464" t="s">
        <v>11</v>
      </c>
      <c r="E72" s="466" t="s">
        <v>930</v>
      </c>
      <c r="F72" s="464" t="s">
        <v>570</v>
      </c>
      <c r="G72" s="464" t="s">
        <v>841</v>
      </c>
      <c r="H72" s="457" t="s">
        <v>841</v>
      </c>
      <c r="I72" s="457" t="s">
        <v>842</v>
      </c>
      <c r="J72" s="458" t="s">
        <v>82</v>
      </c>
    </row>
    <row r="73" spans="1:10" ht="14.25" customHeight="1">
      <c r="A73" s="454" t="s">
        <v>418</v>
      </c>
      <c r="B73" s="464" t="s">
        <v>929</v>
      </c>
      <c r="C73" s="465" t="s">
        <v>26</v>
      </c>
      <c r="D73" s="464" t="s">
        <v>11</v>
      </c>
      <c r="E73" s="466" t="s">
        <v>924</v>
      </c>
      <c r="F73" s="464" t="s">
        <v>570</v>
      </c>
      <c r="G73" s="464" t="s">
        <v>841</v>
      </c>
      <c r="H73" s="457" t="s">
        <v>841</v>
      </c>
      <c r="I73" s="457" t="s">
        <v>842</v>
      </c>
      <c r="J73" s="458" t="s">
        <v>82</v>
      </c>
    </row>
    <row r="74" spans="1:10" ht="14.25" customHeight="1">
      <c r="A74" s="454" t="s">
        <v>418</v>
      </c>
      <c r="B74" s="464" t="s">
        <v>931</v>
      </c>
      <c r="C74" s="465" t="s">
        <v>26</v>
      </c>
      <c r="D74" s="464" t="s">
        <v>11</v>
      </c>
      <c r="E74" s="466" t="s">
        <v>932</v>
      </c>
      <c r="F74" s="464" t="s">
        <v>795</v>
      </c>
      <c r="G74" s="464" t="s">
        <v>841</v>
      </c>
      <c r="H74" s="457" t="s">
        <v>841</v>
      </c>
      <c r="I74" s="457" t="s">
        <v>842</v>
      </c>
      <c r="J74" s="458" t="s">
        <v>82</v>
      </c>
    </row>
    <row r="75" spans="1:10" ht="14.25" customHeight="1">
      <c r="A75" s="454" t="s">
        <v>418</v>
      </c>
      <c r="B75" s="464" t="s">
        <v>931</v>
      </c>
      <c r="C75" s="465" t="s">
        <v>26</v>
      </c>
      <c r="D75" s="464" t="s">
        <v>11</v>
      </c>
      <c r="E75" s="466" t="s">
        <v>924</v>
      </c>
      <c r="F75" s="464" t="s">
        <v>795</v>
      </c>
      <c r="G75" s="464" t="s">
        <v>841</v>
      </c>
      <c r="H75" s="457" t="s">
        <v>841</v>
      </c>
      <c r="I75" s="457" t="s">
        <v>842</v>
      </c>
      <c r="J75" s="458" t="s">
        <v>82</v>
      </c>
    </row>
    <row r="76" spans="1:10" ht="14.25" customHeight="1">
      <c r="A76" s="454" t="s">
        <v>418</v>
      </c>
      <c r="B76" s="464" t="s">
        <v>933</v>
      </c>
      <c r="C76" s="465" t="s">
        <v>26</v>
      </c>
      <c r="D76" s="464" t="s">
        <v>11</v>
      </c>
      <c r="E76" s="466" t="s">
        <v>932</v>
      </c>
      <c r="F76" s="464" t="s">
        <v>795</v>
      </c>
      <c r="G76" s="464" t="s">
        <v>841</v>
      </c>
      <c r="H76" s="457" t="s">
        <v>841</v>
      </c>
      <c r="I76" s="457" t="s">
        <v>842</v>
      </c>
      <c r="J76" s="458" t="s">
        <v>82</v>
      </c>
    </row>
    <row r="77" spans="1:10" ht="14.25" customHeight="1">
      <c r="A77" s="454" t="s">
        <v>418</v>
      </c>
      <c r="B77" s="464" t="s">
        <v>933</v>
      </c>
      <c r="C77" s="465" t="s">
        <v>26</v>
      </c>
      <c r="D77" s="464" t="s">
        <v>11</v>
      </c>
      <c r="E77" s="466" t="s">
        <v>924</v>
      </c>
      <c r="F77" s="464" t="s">
        <v>795</v>
      </c>
      <c r="G77" s="464" t="s">
        <v>841</v>
      </c>
      <c r="H77" s="457" t="s">
        <v>841</v>
      </c>
      <c r="I77" s="457" t="s">
        <v>842</v>
      </c>
      <c r="J77" s="458" t="s">
        <v>82</v>
      </c>
    </row>
    <row r="78" spans="1:10" ht="14.25" customHeight="1">
      <c r="A78" s="454" t="s">
        <v>418</v>
      </c>
      <c r="B78" s="464" t="s">
        <v>934</v>
      </c>
      <c r="C78" s="465" t="s">
        <v>26</v>
      </c>
      <c r="D78" s="464" t="s">
        <v>909</v>
      </c>
      <c r="E78" s="466" t="s">
        <v>935</v>
      </c>
      <c r="F78" s="464" t="s">
        <v>570</v>
      </c>
      <c r="G78" s="464" t="s">
        <v>841</v>
      </c>
      <c r="H78" s="457" t="s">
        <v>841</v>
      </c>
      <c r="I78" s="457" t="s">
        <v>842</v>
      </c>
      <c r="J78" s="458" t="s">
        <v>82</v>
      </c>
    </row>
    <row r="79" spans="1:10" ht="14.25" customHeight="1">
      <c r="A79" s="454" t="s">
        <v>418</v>
      </c>
      <c r="B79" s="464" t="s">
        <v>936</v>
      </c>
      <c r="C79" s="465" t="s">
        <v>26</v>
      </c>
      <c r="D79" s="464" t="s">
        <v>11</v>
      </c>
      <c r="E79" s="466" t="s">
        <v>937</v>
      </c>
      <c r="F79" s="464" t="s">
        <v>570</v>
      </c>
      <c r="G79" s="464" t="s">
        <v>841</v>
      </c>
      <c r="H79" s="457" t="s">
        <v>841</v>
      </c>
      <c r="I79" s="457" t="s">
        <v>842</v>
      </c>
      <c r="J79" s="458" t="s">
        <v>82</v>
      </c>
    </row>
    <row r="80" spans="1:10" ht="14.25" customHeight="1">
      <c r="A80" s="454" t="s">
        <v>418</v>
      </c>
      <c r="B80" s="464" t="s">
        <v>821</v>
      </c>
      <c r="C80" s="465" t="s">
        <v>26</v>
      </c>
      <c r="D80" s="464" t="s">
        <v>11</v>
      </c>
      <c r="E80" s="466" t="s">
        <v>938</v>
      </c>
      <c r="F80" s="464" t="s">
        <v>795</v>
      </c>
      <c r="G80" s="464" t="s">
        <v>841</v>
      </c>
      <c r="H80" s="457" t="s">
        <v>841</v>
      </c>
      <c r="I80" s="457" t="s">
        <v>842</v>
      </c>
      <c r="J80" s="458" t="s">
        <v>82</v>
      </c>
    </row>
    <row r="81" spans="1:10" ht="14.25" customHeight="1">
      <c r="A81" s="454" t="s">
        <v>418</v>
      </c>
      <c r="B81" s="464" t="s">
        <v>821</v>
      </c>
      <c r="C81" s="465" t="s">
        <v>26</v>
      </c>
      <c r="D81" s="464" t="s">
        <v>11</v>
      </c>
      <c r="E81" s="466" t="s">
        <v>939</v>
      </c>
      <c r="F81" s="464" t="s">
        <v>795</v>
      </c>
      <c r="G81" s="464" t="s">
        <v>841</v>
      </c>
      <c r="H81" s="457" t="s">
        <v>841</v>
      </c>
      <c r="I81" s="457" t="s">
        <v>842</v>
      </c>
      <c r="J81" s="458" t="s">
        <v>82</v>
      </c>
    </row>
    <row r="82" spans="1:10" ht="14.25" customHeight="1">
      <c r="A82" s="454" t="s">
        <v>418</v>
      </c>
      <c r="B82" s="464" t="s">
        <v>822</v>
      </c>
      <c r="C82" s="465" t="s">
        <v>26</v>
      </c>
      <c r="D82" s="464" t="s">
        <v>11</v>
      </c>
      <c r="E82" s="466" t="s">
        <v>940</v>
      </c>
      <c r="F82" s="464" t="s">
        <v>570</v>
      </c>
      <c r="G82" s="464" t="s">
        <v>841</v>
      </c>
      <c r="H82" s="457" t="s">
        <v>841</v>
      </c>
      <c r="I82" s="457" t="s">
        <v>842</v>
      </c>
      <c r="J82" s="458" t="s">
        <v>82</v>
      </c>
    </row>
    <row r="83" spans="1:10" ht="14.25" customHeight="1">
      <c r="A83" s="454" t="s">
        <v>418</v>
      </c>
      <c r="B83" s="464" t="s">
        <v>822</v>
      </c>
      <c r="C83" s="465" t="s">
        <v>26</v>
      </c>
      <c r="D83" s="464" t="s">
        <v>11</v>
      </c>
      <c r="E83" s="466" t="s">
        <v>941</v>
      </c>
      <c r="F83" s="464" t="s">
        <v>795</v>
      </c>
      <c r="G83" s="464" t="s">
        <v>841</v>
      </c>
      <c r="H83" s="457" t="s">
        <v>841</v>
      </c>
      <c r="I83" s="457" t="s">
        <v>842</v>
      </c>
      <c r="J83" s="458" t="s">
        <v>82</v>
      </c>
    </row>
    <row r="84" spans="1:10" ht="14.25" customHeight="1">
      <c r="A84" s="454" t="s">
        <v>418</v>
      </c>
      <c r="B84" s="464" t="s">
        <v>823</v>
      </c>
      <c r="C84" s="465" t="s">
        <v>26</v>
      </c>
      <c r="D84" s="464" t="s">
        <v>11</v>
      </c>
      <c r="E84" s="466" t="s">
        <v>942</v>
      </c>
      <c r="F84" s="464" t="s">
        <v>795</v>
      </c>
      <c r="G84" s="464" t="s">
        <v>841</v>
      </c>
      <c r="H84" s="457" t="s">
        <v>841</v>
      </c>
      <c r="I84" s="457" t="s">
        <v>842</v>
      </c>
      <c r="J84" s="458" t="s">
        <v>82</v>
      </c>
    </row>
    <row r="85" spans="1:10" ht="14.25" customHeight="1">
      <c r="A85" s="454" t="s">
        <v>418</v>
      </c>
      <c r="B85" s="464" t="s">
        <v>943</v>
      </c>
      <c r="C85" s="465" t="s">
        <v>26</v>
      </c>
      <c r="D85" s="464" t="s">
        <v>11</v>
      </c>
      <c r="E85" s="466" t="s">
        <v>879</v>
      </c>
      <c r="F85" s="464" t="s">
        <v>570</v>
      </c>
      <c r="G85" s="464" t="s">
        <v>841</v>
      </c>
      <c r="H85" s="457" t="s">
        <v>841</v>
      </c>
      <c r="I85" s="457" t="s">
        <v>842</v>
      </c>
      <c r="J85" s="458" t="s">
        <v>82</v>
      </c>
    </row>
    <row r="86" spans="1:10" ht="14.25" customHeight="1">
      <c r="A86" s="429" t="s">
        <v>418</v>
      </c>
      <c r="B86" s="433" t="s">
        <v>804</v>
      </c>
      <c r="C86" s="171" t="s">
        <v>26</v>
      </c>
      <c r="D86" s="433" t="s">
        <v>11</v>
      </c>
      <c r="E86" s="434" t="s">
        <v>805</v>
      </c>
      <c r="F86" s="433" t="s">
        <v>795</v>
      </c>
      <c r="G86" s="467">
        <v>20898</v>
      </c>
      <c r="H86" s="460" t="s">
        <v>944</v>
      </c>
      <c r="I86" s="460" t="s">
        <v>157</v>
      </c>
      <c r="J86" s="461" t="s">
        <v>81</v>
      </c>
    </row>
    <row r="87" spans="1:10" ht="14.25" customHeight="1">
      <c r="A87" s="454" t="s">
        <v>418</v>
      </c>
      <c r="B87" s="464" t="s">
        <v>817</v>
      </c>
      <c r="C87" s="465" t="s">
        <v>26</v>
      </c>
      <c r="D87" s="464" t="s">
        <v>11</v>
      </c>
      <c r="E87" s="466" t="s">
        <v>879</v>
      </c>
      <c r="F87" s="464" t="s">
        <v>570</v>
      </c>
      <c r="G87" s="464" t="s">
        <v>841</v>
      </c>
      <c r="H87" s="457" t="s">
        <v>841</v>
      </c>
      <c r="I87" s="457" t="s">
        <v>842</v>
      </c>
      <c r="J87" s="458" t="s">
        <v>82</v>
      </c>
    </row>
    <row r="88" spans="1:10" ht="14.25" customHeight="1">
      <c r="A88" s="454" t="s">
        <v>418</v>
      </c>
      <c r="B88" s="464" t="s">
        <v>945</v>
      </c>
      <c r="C88" s="465" t="s">
        <v>26</v>
      </c>
      <c r="D88" s="464" t="s">
        <v>11</v>
      </c>
      <c r="E88" s="466" t="s">
        <v>895</v>
      </c>
      <c r="F88" s="464" t="s">
        <v>795</v>
      </c>
      <c r="G88" s="464" t="s">
        <v>841</v>
      </c>
      <c r="H88" s="457" t="s">
        <v>841</v>
      </c>
      <c r="I88" s="457" t="s">
        <v>842</v>
      </c>
      <c r="J88" s="458" t="s">
        <v>82</v>
      </c>
    </row>
    <row r="89" spans="1:10" ht="14.25" customHeight="1">
      <c r="A89" s="454" t="s">
        <v>418</v>
      </c>
      <c r="B89" s="464" t="s">
        <v>945</v>
      </c>
      <c r="C89" s="465" t="s">
        <v>26</v>
      </c>
      <c r="D89" s="464" t="s">
        <v>11</v>
      </c>
      <c r="E89" s="466" t="s">
        <v>10</v>
      </c>
      <c r="F89" s="464" t="s">
        <v>795</v>
      </c>
      <c r="G89" s="464" t="s">
        <v>841</v>
      </c>
      <c r="H89" s="457" t="s">
        <v>841</v>
      </c>
      <c r="I89" s="457" t="s">
        <v>842</v>
      </c>
      <c r="J89" s="458" t="s">
        <v>82</v>
      </c>
    </row>
    <row r="90" spans="1:10" ht="14.25" customHeight="1">
      <c r="A90" s="454" t="s">
        <v>418</v>
      </c>
      <c r="B90" s="464" t="s">
        <v>825</v>
      </c>
      <c r="C90" s="465" t="s">
        <v>26</v>
      </c>
      <c r="D90" s="464" t="s">
        <v>11</v>
      </c>
      <c r="E90" s="466" t="s">
        <v>879</v>
      </c>
      <c r="F90" s="464" t="s">
        <v>570</v>
      </c>
      <c r="G90" s="464" t="s">
        <v>841</v>
      </c>
      <c r="H90" s="457" t="s">
        <v>841</v>
      </c>
      <c r="I90" s="457" t="s">
        <v>842</v>
      </c>
      <c r="J90" s="458" t="s">
        <v>82</v>
      </c>
    </row>
    <row r="91" spans="1:10" ht="14.25" customHeight="1">
      <c r="A91" s="454" t="s">
        <v>418</v>
      </c>
      <c r="B91" s="464" t="s">
        <v>946</v>
      </c>
      <c r="C91" s="465" t="s">
        <v>26</v>
      </c>
      <c r="D91" s="464" t="s">
        <v>11</v>
      </c>
      <c r="E91" s="466" t="s">
        <v>879</v>
      </c>
      <c r="F91" s="464" t="s">
        <v>570</v>
      </c>
      <c r="G91" s="464" t="s">
        <v>841</v>
      </c>
      <c r="H91" s="457" t="s">
        <v>841</v>
      </c>
      <c r="I91" s="457" t="s">
        <v>842</v>
      </c>
      <c r="J91" s="458" t="s">
        <v>82</v>
      </c>
    </row>
    <row r="92" spans="1:10" ht="14.25" customHeight="1">
      <c r="A92" s="454" t="s">
        <v>418</v>
      </c>
      <c r="B92" s="464" t="s">
        <v>827</v>
      </c>
      <c r="C92" s="465" t="s">
        <v>26</v>
      </c>
      <c r="D92" s="464" t="s">
        <v>11</v>
      </c>
      <c r="E92" s="466" t="s">
        <v>947</v>
      </c>
      <c r="F92" s="464" t="s">
        <v>795</v>
      </c>
      <c r="G92" s="464" t="s">
        <v>841</v>
      </c>
      <c r="H92" s="457" t="s">
        <v>841</v>
      </c>
      <c r="I92" s="457" t="s">
        <v>842</v>
      </c>
      <c r="J92" s="458" t="s">
        <v>82</v>
      </c>
    </row>
    <row r="93" spans="1:10" ht="14.25" customHeight="1">
      <c r="A93" s="454" t="s">
        <v>418</v>
      </c>
      <c r="B93" s="464" t="s">
        <v>827</v>
      </c>
      <c r="C93" s="465" t="s">
        <v>26</v>
      </c>
      <c r="D93" s="464" t="s">
        <v>11</v>
      </c>
      <c r="E93" s="466" t="s">
        <v>948</v>
      </c>
      <c r="F93" s="464" t="s">
        <v>795</v>
      </c>
      <c r="G93" s="464" t="s">
        <v>841</v>
      </c>
      <c r="H93" s="457" t="s">
        <v>841</v>
      </c>
      <c r="I93" s="457" t="s">
        <v>842</v>
      </c>
      <c r="J93" s="458" t="s">
        <v>82</v>
      </c>
    </row>
    <row r="94" spans="1:10" ht="14.25" customHeight="1">
      <c r="A94" s="454" t="s">
        <v>418</v>
      </c>
      <c r="B94" s="464" t="s">
        <v>827</v>
      </c>
      <c r="C94" s="465" t="s">
        <v>26</v>
      </c>
      <c r="D94" s="464" t="s">
        <v>11</v>
      </c>
      <c r="E94" s="466" t="s">
        <v>949</v>
      </c>
      <c r="F94" s="464" t="s">
        <v>795</v>
      </c>
      <c r="G94" s="464" t="s">
        <v>841</v>
      </c>
      <c r="H94" s="457" t="s">
        <v>841</v>
      </c>
      <c r="I94" s="457" t="s">
        <v>842</v>
      </c>
      <c r="J94" s="458" t="s">
        <v>82</v>
      </c>
    </row>
    <row r="95" spans="1:10" ht="14.25" customHeight="1">
      <c r="A95" s="454" t="s">
        <v>418</v>
      </c>
      <c r="B95" s="464" t="s">
        <v>950</v>
      </c>
      <c r="C95" s="465" t="s">
        <v>26</v>
      </c>
      <c r="D95" s="464" t="s">
        <v>11</v>
      </c>
      <c r="E95" s="466" t="s">
        <v>930</v>
      </c>
      <c r="F95" s="464" t="s">
        <v>570</v>
      </c>
      <c r="G95" s="464" t="s">
        <v>841</v>
      </c>
      <c r="H95" s="457" t="s">
        <v>841</v>
      </c>
      <c r="I95" s="457" t="s">
        <v>842</v>
      </c>
      <c r="J95" s="458" t="s">
        <v>82</v>
      </c>
    </row>
    <row r="96" spans="1:10" ht="14.25" customHeight="1">
      <c r="A96" s="454" t="s">
        <v>418</v>
      </c>
      <c r="B96" s="464" t="s">
        <v>950</v>
      </c>
      <c r="C96" s="465" t="s">
        <v>26</v>
      </c>
      <c r="D96" s="464" t="s">
        <v>11</v>
      </c>
      <c r="E96" s="466" t="s">
        <v>924</v>
      </c>
      <c r="F96" s="464" t="s">
        <v>570</v>
      </c>
      <c r="G96" s="464" t="s">
        <v>841</v>
      </c>
      <c r="H96" s="457" t="s">
        <v>841</v>
      </c>
      <c r="I96" s="457" t="s">
        <v>842</v>
      </c>
      <c r="J96" s="458" t="s">
        <v>82</v>
      </c>
    </row>
    <row r="97" spans="1:10" ht="14.25" customHeight="1">
      <c r="A97" s="454" t="s">
        <v>418</v>
      </c>
      <c r="B97" s="464" t="s">
        <v>951</v>
      </c>
      <c r="C97" s="465" t="s">
        <v>26</v>
      </c>
      <c r="D97" s="464" t="s">
        <v>11</v>
      </c>
      <c r="E97" s="466" t="s">
        <v>952</v>
      </c>
      <c r="F97" s="464" t="s">
        <v>795</v>
      </c>
      <c r="G97" s="464" t="s">
        <v>841</v>
      </c>
      <c r="H97" s="457" t="s">
        <v>841</v>
      </c>
      <c r="I97" s="457" t="s">
        <v>842</v>
      </c>
      <c r="J97" s="458" t="s">
        <v>82</v>
      </c>
    </row>
    <row r="98" spans="1:10" ht="14.25" customHeight="1">
      <c r="A98" s="454" t="s">
        <v>418</v>
      </c>
      <c r="B98" s="464" t="s">
        <v>953</v>
      </c>
      <c r="C98" s="465" t="s">
        <v>26</v>
      </c>
      <c r="D98" s="464" t="s">
        <v>11</v>
      </c>
      <c r="E98" s="466" t="s">
        <v>954</v>
      </c>
      <c r="F98" s="464" t="s">
        <v>570</v>
      </c>
      <c r="G98" s="468" t="s">
        <v>841</v>
      </c>
      <c r="H98" s="457" t="s">
        <v>841</v>
      </c>
      <c r="I98" s="457" t="s">
        <v>842</v>
      </c>
      <c r="J98" s="458" t="s">
        <v>82</v>
      </c>
    </row>
    <row r="99" spans="1:10" ht="14.25" customHeight="1">
      <c r="A99" s="454" t="s">
        <v>418</v>
      </c>
      <c r="B99" s="464" t="s">
        <v>953</v>
      </c>
      <c r="C99" s="465" t="s">
        <v>26</v>
      </c>
      <c r="D99" s="464" t="s">
        <v>909</v>
      </c>
      <c r="E99" s="466" t="s">
        <v>955</v>
      </c>
      <c r="F99" s="464" t="s">
        <v>795</v>
      </c>
      <c r="G99" s="464" t="s">
        <v>841</v>
      </c>
      <c r="H99" s="457" t="s">
        <v>841</v>
      </c>
      <c r="I99" s="457" t="s">
        <v>842</v>
      </c>
      <c r="J99" s="458" t="s">
        <v>82</v>
      </c>
    </row>
    <row r="100" spans="1:10" ht="14.25" customHeight="1">
      <c r="A100" s="454" t="s">
        <v>418</v>
      </c>
      <c r="B100" s="464" t="s">
        <v>953</v>
      </c>
      <c r="C100" s="465" t="s">
        <v>26</v>
      </c>
      <c r="D100" s="464" t="s">
        <v>909</v>
      </c>
      <c r="E100" s="466" t="s">
        <v>911</v>
      </c>
      <c r="F100" s="464" t="s">
        <v>795</v>
      </c>
      <c r="G100" s="464" t="s">
        <v>841</v>
      </c>
      <c r="H100" s="457" t="s">
        <v>841</v>
      </c>
      <c r="I100" s="457" t="s">
        <v>842</v>
      </c>
      <c r="J100" s="458" t="s">
        <v>82</v>
      </c>
    </row>
    <row r="101" spans="1:10" ht="14.25" customHeight="1">
      <c r="A101" s="454" t="s">
        <v>418</v>
      </c>
      <c r="B101" s="464" t="s">
        <v>956</v>
      </c>
      <c r="C101" s="465" t="s">
        <v>26</v>
      </c>
      <c r="D101" s="464" t="s">
        <v>11</v>
      </c>
      <c r="E101" s="466" t="s">
        <v>922</v>
      </c>
      <c r="F101" s="464" t="s">
        <v>570</v>
      </c>
      <c r="G101" s="464" t="s">
        <v>841</v>
      </c>
      <c r="H101" s="457" t="s">
        <v>841</v>
      </c>
      <c r="I101" s="457" t="s">
        <v>842</v>
      </c>
      <c r="J101" s="458" t="s">
        <v>82</v>
      </c>
    </row>
    <row r="102" spans="1:10" ht="14.25" customHeight="1">
      <c r="A102" s="454" t="s">
        <v>418</v>
      </c>
      <c r="B102" s="464" t="s">
        <v>957</v>
      </c>
      <c r="C102" s="465" t="s">
        <v>26</v>
      </c>
      <c r="D102" s="464" t="s">
        <v>11</v>
      </c>
      <c r="E102" s="466" t="s">
        <v>879</v>
      </c>
      <c r="F102" s="464" t="s">
        <v>570</v>
      </c>
      <c r="G102" s="464" t="s">
        <v>841</v>
      </c>
      <c r="H102" s="457" t="s">
        <v>841</v>
      </c>
      <c r="I102" s="457" t="s">
        <v>842</v>
      </c>
      <c r="J102" s="458" t="s">
        <v>82</v>
      </c>
    </row>
    <row r="103" spans="1:10" ht="14.25" customHeight="1">
      <c r="A103" s="454" t="s">
        <v>418</v>
      </c>
      <c r="B103" s="464" t="s">
        <v>958</v>
      </c>
      <c r="C103" s="465" t="s">
        <v>26</v>
      </c>
      <c r="D103" s="464" t="s">
        <v>11</v>
      </c>
      <c r="E103" s="466" t="s">
        <v>879</v>
      </c>
      <c r="F103" s="464" t="s">
        <v>570</v>
      </c>
      <c r="G103" s="464" t="s">
        <v>841</v>
      </c>
      <c r="H103" s="457" t="s">
        <v>841</v>
      </c>
      <c r="I103" s="457" t="s">
        <v>842</v>
      </c>
      <c r="J103" s="458" t="s">
        <v>82</v>
      </c>
    </row>
    <row r="104" spans="1:10" ht="14.25" customHeight="1">
      <c r="A104" s="454" t="s">
        <v>418</v>
      </c>
      <c r="B104" s="464" t="s">
        <v>829</v>
      </c>
      <c r="C104" s="465" t="s">
        <v>26</v>
      </c>
      <c r="D104" s="464" t="s">
        <v>11</v>
      </c>
      <c r="E104" s="466" t="s">
        <v>959</v>
      </c>
      <c r="F104" s="464" t="s">
        <v>795</v>
      </c>
      <c r="G104" s="464" t="s">
        <v>841</v>
      </c>
      <c r="H104" s="457" t="s">
        <v>841</v>
      </c>
      <c r="I104" s="457" t="s">
        <v>842</v>
      </c>
      <c r="J104" s="458" t="s">
        <v>82</v>
      </c>
    </row>
    <row r="105" spans="1:10" ht="14.25" customHeight="1">
      <c r="A105" s="454" t="s">
        <v>418</v>
      </c>
      <c r="B105" s="464" t="s">
        <v>829</v>
      </c>
      <c r="C105" s="465" t="s">
        <v>26</v>
      </c>
      <c r="D105" s="464" t="s">
        <v>11</v>
      </c>
      <c r="E105" s="466" t="s">
        <v>960</v>
      </c>
      <c r="F105" s="464" t="s">
        <v>795</v>
      </c>
      <c r="G105" s="464" t="s">
        <v>841</v>
      </c>
      <c r="H105" s="457" t="s">
        <v>841</v>
      </c>
      <c r="I105" s="457" t="s">
        <v>842</v>
      </c>
      <c r="J105" s="458" t="s">
        <v>82</v>
      </c>
    </row>
    <row r="106" spans="1:10" ht="14.25" customHeight="1">
      <c r="A106" s="454" t="s">
        <v>418</v>
      </c>
      <c r="B106" s="464" t="s">
        <v>704</v>
      </c>
      <c r="C106" s="465" t="s">
        <v>26</v>
      </c>
      <c r="D106" s="464" t="s">
        <v>11</v>
      </c>
      <c r="E106" s="466" t="s">
        <v>961</v>
      </c>
      <c r="F106" s="464" t="s">
        <v>570</v>
      </c>
      <c r="G106" s="464" t="s">
        <v>841</v>
      </c>
      <c r="H106" s="457" t="s">
        <v>841</v>
      </c>
      <c r="I106" s="457" t="s">
        <v>842</v>
      </c>
      <c r="J106" s="458" t="s">
        <v>82</v>
      </c>
    </row>
    <row r="107" spans="1:10" ht="14.25" customHeight="1">
      <c r="A107" s="454" t="s">
        <v>418</v>
      </c>
      <c r="B107" s="464" t="s">
        <v>704</v>
      </c>
      <c r="C107" s="465" t="s">
        <v>26</v>
      </c>
      <c r="D107" s="464" t="s">
        <v>11</v>
      </c>
      <c r="E107" s="466" t="s">
        <v>962</v>
      </c>
      <c r="F107" s="464" t="s">
        <v>570</v>
      </c>
      <c r="G107" s="464" t="s">
        <v>841</v>
      </c>
      <c r="H107" s="457" t="s">
        <v>841</v>
      </c>
      <c r="I107" s="457" t="s">
        <v>842</v>
      </c>
      <c r="J107" s="458" t="s">
        <v>82</v>
      </c>
    </row>
    <row r="108" spans="1:10" ht="14.25" customHeight="1">
      <c r="A108" s="454" t="s">
        <v>418</v>
      </c>
      <c r="B108" s="464" t="s">
        <v>830</v>
      </c>
      <c r="C108" s="465" t="s">
        <v>26</v>
      </c>
      <c r="D108" s="464" t="s">
        <v>11</v>
      </c>
      <c r="E108" s="466" t="s">
        <v>963</v>
      </c>
      <c r="F108" s="464" t="s">
        <v>795</v>
      </c>
      <c r="G108" s="464" t="s">
        <v>841</v>
      </c>
      <c r="H108" s="457" t="s">
        <v>841</v>
      </c>
      <c r="I108" s="457" t="s">
        <v>842</v>
      </c>
      <c r="J108" s="458" t="s">
        <v>82</v>
      </c>
    </row>
    <row r="109" spans="1:10" ht="14.25" customHeight="1">
      <c r="A109" s="454" t="s">
        <v>418</v>
      </c>
      <c r="B109" s="464" t="s">
        <v>830</v>
      </c>
      <c r="C109" s="465" t="s">
        <v>26</v>
      </c>
      <c r="D109" s="464" t="s">
        <v>11</v>
      </c>
      <c r="E109" s="466" t="s">
        <v>964</v>
      </c>
      <c r="F109" s="464" t="s">
        <v>795</v>
      </c>
      <c r="G109" s="469" t="s">
        <v>841</v>
      </c>
      <c r="H109" s="457" t="s">
        <v>841</v>
      </c>
      <c r="I109" s="457" t="s">
        <v>842</v>
      </c>
      <c r="J109" s="458" t="s">
        <v>82</v>
      </c>
    </row>
    <row r="110" spans="1:10" ht="14.25" customHeight="1">
      <c r="A110" s="454" t="s">
        <v>418</v>
      </c>
      <c r="B110" s="464" t="s">
        <v>830</v>
      </c>
      <c r="C110" s="465" t="s">
        <v>26</v>
      </c>
      <c r="D110" s="464" t="s">
        <v>11</v>
      </c>
      <c r="E110" s="466" t="s">
        <v>831</v>
      </c>
      <c r="F110" s="464" t="s">
        <v>795</v>
      </c>
      <c r="G110" s="464" t="s">
        <v>841</v>
      </c>
      <c r="H110" s="457" t="s">
        <v>841</v>
      </c>
      <c r="I110" s="457" t="s">
        <v>842</v>
      </c>
      <c r="J110" s="458" t="s">
        <v>82</v>
      </c>
    </row>
    <row r="111" spans="1:10" ht="14.25" customHeight="1">
      <c r="A111" s="454" t="s">
        <v>418</v>
      </c>
      <c r="B111" s="464" t="s">
        <v>830</v>
      </c>
      <c r="C111" s="465" t="s">
        <v>26</v>
      </c>
      <c r="D111" s="464" t="s">
        <v>11</v>
      </c>
      <c r="E111" s="466" t="s">
        <v>322</v>
      </c>
      <c r="F111" s="464" t="s">
        <v>570</v>
      </c>
      <c r="G111" s="464" t="s">
        <v>841</v>
      </c>
      <c r="H111" s="457" t="s">
        <v>841</v>
      </c>
      <c r="I111" s="457" t="s">
        <v>842</v>
      </c>
      <c r="J111" s="458" t="s">
        <v>82</v>
      </c>
    </row>
    <row r="112" spans="1:10" ht="14.25" customHeight="1">
      <c r="A112" s="454" t="s">
        <v>418</v>
      </c>
      <c r="B112" s="464" t="s">
        <v>965</v>
      </c>
      <c r="C112" s="465" t="s">
        <v>26</v>
      </c>
      <c r="D112" s="464" t="s">
        <v>11</v>
      </c>
      <c r="E112" s="466" t="s">
        <v>10</v>
      </c>
      <c r="F112" s="464" t="s">
        <v>570</v>
      </c>
      <c r="G112" s="464" t="s">
        <v>841</v>
      </c>
      <c r="H112" s="457" t="s">
        <v>841</v>
      </c>
      <c r="I112" s="457" t="s">
        <v>842</v>
      </c>
      <c r="J112" s="458" t="s">
        <v>82</v>
      </c>
    </row>
    <row r="113" spans="1:10" ht="14.25" customHeight="1">
      <c r="A113" s="454" t="s">
        <v>418</v>
      </c>
      <c r="B113" s="464" t="s">
        <v>708</v>
      </c>
      <c r="C113" s="465" t="s">
        <v>26</v>
      </c>
      <c r="D113" s="464" t="s">
        <v>11</v>
      </c>
      <c r="E113" s="466" t="s">
        <v>879</v>
      </c>
      <c r="F113" s="464" t="s">
        <v>570</v>
      </c>
      <c r="G113" s="464" t="s">
        <v>841</v>
      </c>
      <c r="H113" s="457" t="s">
        <v>841</v>
      </c>
      <c r="I113" s="457" t="s">
        <v>842</v>
      </c>
      <c r="J113" s="458" t="s">
        <v>82</v>
      </c>
    </row>
    <row r="114" spans="1:10" ht="14.25" customHeight="1">
      <c r="A114" s="454" t="s">
        <v>418</v>
      </c>
      <c r="B114" s="464" t="s">
        <v>966</v>
      </c>
      <c r="C114" s="465" t="s">
        <v>26</v>
      </c>
      <c r="D114" s="464" t="s">
        <v>11</v>
      </c>
      <c r="E114" s="466" t="s">
        <v>879</v>
      </c>
      <c r="F114" s="464" t="s">
        <v>795</v>
      </c>
      <c r="G114" s="464" t="s">
        <v>841</v>
      </c>
      <c r="H114" s="457" t="s">
        <v>841</v>
      </c>
      <c r="I114" s="457" t="s">
        <v>842</v>
      </c>
      <c r="J114" s="458" t="s">
        <v>82</v>
      </c>
    </row>
    <row r="115" spans="1:10" ht="14.25" customHeight="1">
      <c r="A115" s="454" t="s">
        <v>418</v>
      </c>
      <c r="B115" s="464" t="s">
        <v>967</v>
      </c>
      <c r="C115" s="465" t="s">
        <v>26</v>
      </c>
      <c r="D115" s="464" t="s">
        <v>11</v>
      </c>
      <c r="E115" s="466" t="s">
        <v>879</v>
      </c>
      <c r="F115" s="464" t="s">
        <v>795</v>
      </c>
      <c r="G115" s="464" t="s">
        <v>841</v>
      </c>
      <c r="H115" s="457" t="s">
        <v>841</v>
      </c>
      <c r="I115" s="457" t="s">
        <v>842</v>
      </c>
      <c r="J115" s="458" t="s">
        <v>82</v>
      </c>
    </row>
    <row r="116" spans="1:10" ht="14.25" customHeight="1">
      <c r="A116" s="454" t="s">
        <v>418</v>
      </c>
      <c r="B116" s="464" t="s">
        <v>968</v>
      </c>
      <c r="C116" s="465" t="s">
        <v>26</v>
      </c>
      <c r="D116" s="464" t="s">
        <v>11</v>
      </c>
      <c r="E116" s="466" t="s">
        <v>879</v>
      </c>
      <c r="F116" s="464" t="s">
        <v>795</v>
      </c>
      <c r="G116" s="464" t="s">
        <v>841</v>
      </c>
      <c r="H116" s="457" t="s">
        <v>841</v>
      </c>
      <c r="I116" s="457" t="s">
        <v>842</v>
      </c>
      <c r="J116" s="458" t="s">
        <v>82</v>
      </c>
    </row>
    <row r="117" spans="1:10" ht="14.25" customHeight="1">
      <c r="A117" s="454" t="s">
        <v>418</v>
      </c>
      <c r="B117" s="464" t="s">
        <v>969</v>
      </c>
      <c r="C117" s="465" t="s">
        <v>26</v>
      </c>
      <c r="D117" s="464" t="s">
        <v>11</v>
      </c>
      <c r="E117" s="466" t="s">
        <v>879</v>
      </c>
      <c r="F117" s="464" t="s">
        <v>795</v>
      </c>
      <c r="G117" s="464" t="s">
        <v>841</v>
      </c>
      <c r="H117" s="457" t="s">
        <v>841</v>
      </c>
      <c r="I117" s="457" t="s">
        <v>842</v>
      </c>
      <c r="J117" s="458" t="s">
        <v>82</v>
      </c>
    </row>
    <row r="118" spans="1:10" ht="14.25" customHeight="1">
      <c r="A118" s="454" t="s">
        <v>418</v>
      </c>
      <c r="B118" s="464" t="s">
        <v>970</v>
      </c>
      <c r="C118" s="465" t="s">
        <v>26</v>
      </c>
      <c r="D118" s="464" t="s">
        <v>909</v>
      </c>
      <c r="E118" s="466" t="s">
        <v>971</v>
      </c>
      <c r="F118" s="464" t="s">
        <v>795</v>
      </c>
      <c r="G118" s="464" t="s">
        <v>841</v>
      </c>
      <c r="H118" s="457" t="s">
        <v>841</v>
      </c>
      <c r="I118" s="457" t="s">
        <v>842</v>
      </c>
      <c r="J118" s="458" t="s">
        <v>82</v>
      </c>
    </row>
    <row r="119" spans="1:10" ht="14.25" customHeight="1">
      <c r="A119" s="454" t="s">
        <v>418</v>
      </c>
      <c r="B119" s="464" t="s">
        <v>972</v>
      </c>
      <c r="C119" s="465" t="s">
        <v>26</v>
      </c>
      <c r="D119" s="464" t="s">
        <v>11</v>
      </c>
      <c r="E119" s="466" t="s">
        <v>879</v>
      </c>
      <c r="F119" s="464" t="s">
        <v>795</v>
      </c>
      <c r="G119" s="464" t="s">
        <v>841</v>
      </c>
      <c r="H119" s="457" t="s">
        <v>841</v>
      </c>
      <c r="I119" s="457" t="s">
        <v>842</v>
      </c>
      <c r="J119" s="458" t="s">
        <v>82</v>
      </c>
    </row>
    <row r="120" spans="1:10" ht="14.25" customHeight="1">
      <c r="A120" s="454" t="s">
        <v>418</v>
      </c>
      <c r="B120" s="464" t="s">
        <v>973</v>
      </c>
      <c r="C120" s="465" t="s">
        <v>26</v>
      </c>
      <c r="D120" s="464" t="s">
        <v>11</v>
      </c>
      <c r="E120" s="466" t="s">
        <v>974</v>
      </c>
      <c r="F120" s="464" t="s">
        <v>795</v>
      </c>
      <c r="G120" s="464" t="s">
        <v>841</v>
      </c>
      <c r="H120" s="457" t="s">
        <v>841</v>
      </c>
      <c r="I120" s="457" t="s">
        <v>842</v>
      </c>
      <c r="J120" s="458" t="s">
        <v>82</v>
      </c>
    </row>
    <row r="121" spans="1:10" ht="14.25" customHeight="1">
      <c r="A121" s="454" t="s">
        <v>418</v>
      </c>
      <c r="B121" s="464" t="s">
        <v>973</v>
      </c>
      <c r="C121" s="465" t="s">
        <v>26</v>
      </c>
      <c r="D121" s="464" t="s">
        <v>909</v>
      </c>
      <c r="E121" s="466" t="s">
        <v>975</v>
      </c>
      <c r="F121" s="464" t="s">
        <v>795</v>
      </c>
      <c r="G121" s="464" t="s">
        <v>841</v>
      </c>
      <c r="H121" s="457" t="s">
        <v>841</v>
      </c>
      <c r="I121" s="457" t="s">
        <v>842</v>
      </c>
      <c r="J121" s="458" t="s">
        <v>82</v>
      </c>
    </row>
    <row r="122" spans="1:10" ht="14.25" customHeight="1">
      <c r="A122" s="454" t="s">
        <v>418</v>
      </c>
      <c r="B122" s="464" t="s">
        <v>973</v>
      </c>
      <c r="C122" s="465" t="s">
        <v>26</v>
      </c>
      <c r="D122" s="464" t="s">
        <v>909</v>
      </c>
      <c r="E122" s="466" t="s">
        <v>914</v>
      </c>
      <c r="F122" s="464" t="s">
        <v>795</v>
      </c>
      <c r="G122" s="464" t="s">
        <v>841</v>
      </c>
      <c r="H122" s="457" t="s">
        <v>841</v>
      </c>
      <c r="I122" s="457" t="s">
        <v>842</v>
      </c>
      <c r="J122" s="458" t="s">
        <v>82</v>
      </c>
    </row>
    <row r="123" spans="1:10" ht="14.25" customHeight="1">
      <c r="A123" s="454" t="s">
        <v>418</v>
      </c>
      <c r="B123" s="464" t="s">
        <v>976</v>
      </c>
      <c r="C123" s="465" t="s">
        <v>26</v>
      </c>
      <c r="D123" s="464" t="s">
        <v>11</v>
      </c>
      <c r="E123" s="466" t="s">
        <v>879</v>
      </c>
      <c r="F123" s="464" t="s">
        <v>795</v>
      </c>
      <c r="G123" s="464" t="s">
        <v>841</v>
      </c>
      <c r="H123" s="457" t="s">
        <v>841</v>
      </c>
      <c r="I123" s="457" t="s">
        <v>842</v>
      </c>
      <c r="J123" s="458" t="s">
        <v>82</v>
      </c>
    </row>
    <row r="124" spans="1:10" ht="14.25" customHeight="1">
      <c r="A124" s="454" t="s">
        <v>418</v>
      </c>
      <c r="B124" s="464" t="s">
        <v>976</v>
      </c>
      <c r="C124" s="465" t="s">
        <v>26</v>
      </c>
      <c r="D124" s="464" t="s">
        <v>909</v>
      </c>
      <c r="E124" s="466" t="s">
        <v>977</v>
      </c>
      <c r="F124" s="464" t="s">
        <v>795</v>
      </c>
      <c r="G124" s="464" t="s">
        <v>841</v>
      </c>
      <c r="H124" s="457" t="s">
        <v>841</v>
      </c>
      <c r="I124" s="457" t="s">
        <v>842</v>
      </c>
      <c r="J124" s="458" t="s">
        <v>82</v>
      </c>
    </row>
    <row r="125" spans="1:10" ht="14.25" customHeight="1">
      <c r="A125" s="454" t="s">
        <v>418</v>
      </c>
      <c r="B125" s="464" t="s">
        <v>978</v>
      </c>
      <c r="C125" s="465" t="s">
        <v>26</v>
      </c>
      <c r="D125" s="464" t="s">
        <v>11</v>
      </c>
      <c r="E125" s="466" t="s">
        <v>924</v>
      </c>
      <c r="F125" s="464" t="s">
        <v>795</v>
      </c>
      <c r="G125" s="464" t="s">
        <v>841</v>
      </c>
      <c r="H125" s="457" t="s">
        <v>841</v>
      </c>
      <c r="I125" s="457" t="s">
        <v>842</v>
      </c>
      <c r="J125" s="458" t="s">
        <v>82</v>
      </c>
    </row>
    <row r="126" spans="1:10" ht="14.25" customHeight="1">
      <c r="A126" s="454" t="s">
        <v>418</v>
      </c>
      <c r="B126" s="464" t="s">
        <v>978</v>
      </c>
      <c r="C126" s="465" t="s">
        <v>26</v>
      </c>
      <c r="D126" s="464" t="s">
        <v>11</v>
      </c>
      <c r="E126" s="466" t="s">
        <v>979</v>
      </c>
      <c r="F126" s="464" t="s">
        <v>795</v>
      </c>
      <c r="G126" s="469" t="s">
        <v>980</v>
      </c>
      <c r="H126" s="457" t="s">
        <v>841</v>
      </c>
      <c r="I126" s="457" t="s">
        <v>842</v>
      </c>
      <c r="J126" s="458" t="s">
        <v>82</v>
      </c>
    </row>
    <row r="127" spans="1:10" ht="14.25" customHeight="1">
      <c r="A127" s="454" t="s">
        <v>418</v>
      </c>
      <c r="B127" s="464" t="s">
        <v>981</v>
      </c>
      <c r="C127" s="465" t="s">
        <v>26</v>
      </c>
      <c r="D127" s="464" t="s">
        <v>11</v>
      </c>
      <c r="E127" s="466" t="s">
        <v>982</v>
      </c>
      <c r="F127" s="464" t="s">
        <v>570</v>
      </c>
      <c r="G127" s="464" t="s">
        <v>841</v>
      </c>
      <c r="H127" s="457" t="s">
        <v>841</v>
      </c>
      <c r="I127" s="457" t="s">
        <v>842</v>
      </c>
      <c r="J127" s="458" t="s">
        <v>82</v>
      </c>
    </row>
    <row r="128" spans="1:10" ht="14.25" customHeight="1">
      <c r="A128" s="454" t="s">
        <v>418</v>
      </c>
      <c r="B128" s="464" t="s">
        <v>833</v>
      </c>
      <c r="C128" s="465" t="s">
        <v>26</v>
      </c>
      <c r="D128" s="464" t="s">
        <v>11</v>
      </c>
      <c r="E128" s="466" t="s">
        <v>834</v>
      </c>
      <c r="F128" s="464" t="s">
        <v>795</v>
      </c>
      <c r="G128" s="469" t="s">
        <v>156</v>
      </c>
      <c r="H128" s="457" t="s">
        <v>841</v>
      </c>
      <c r="I128" s="457" t="s">
        <v>842</v>
      </c>
      <c r="J128" s="458" t="s">
        <v>82</v>
      </c>
    </row>
    <row r="129" spans="1:10" ht="14.25" customHeight="1">
      <c r="A129" s="454" t="s">
        <v>418</v>
      </c>
      <c r="B129" s="464" t="s">
        <v>983</v>
      </c>
      <c r="C129" s="465" t="s">
        <v>26</v>
      </c>
      <c r="D129" s="464" t="s">
        <v>11</v>
      </c>
      <c r="E129" s="466" t="s">
        <v>879</v>
      </c>
      <c r="F129" s="464" t="s">
        <v>570</v>
      </c>
      <c r="G129" s="464" t="s">
        <v>841</v>
      </c>
      <c r="H129" s="457" t="s">
        <v>841</v>
      </c>
      <c r="I129" s="457" t="s">
        <v>842</v>
      </c>
      <c r="J129" s="458" t="s">
        <v>82</v>
      </c>
    </row>
    <row r="130" spans="1:10" ht="14.25" customHeight="1">
      <c r="A130" s="454" t="s">
        <v>418</v>
      </c>
      <c r="B130" s="464" t="s">
        <v>984</v>
      </c>
      <c r="C130" s="465" t="s">
        <v>26</v>
      </c>
      <c r="D130" s="464" t="s">
        <v>11</v>
      </c>
      <c r="E130" s="466" t="s">
        <v>985</v>
      </c>
      <c r="F130" s="464" t="s">
        <v>795</v>
      </c>
      <c r="G130" s="464" t="s">
        <v>841</v>
      </c>
      <c r="H130" s="457" t="s">
        <v>841</v>
      </c>
      <c r="I130" s="457" t="s">
        <v>842</v>
      </c>
      <c r="J130" s="458" t="s">
        <v>82</v>
      </c>
    </row>
    <row r="131" spans="1:10" ht="14.25" customHeight="1">
      <c r="A131" s="454" t="s">
        <v>418</v>
      </c>
      <c r="B131" s="464" t="s">
        <v>986</v>
      </c>
      <c r="C131" s="465" t="s">
        <v>26</v>
      </c>
      <c r="D131" s="464" t="s">
        <v>11</v>
      </c>
      <c r="E131" s="466" t="s">
        <v>987</v>
      </c>
      <c r="F131" s="464" t="s">
        <v>795</v>
      </c>
      <c r="G131" s="464" t="s">
        <v>841</v>
      </c>
      <c r="H131" s="457" t="s">
        <v>841</v>
      </c>
      <c r="I131" s="457" t="s">
        <v>842</v>
      </c>
      <c r="J131" s="458" t="s">
        <v>82</v>
      </c>
    </row>
    <row r="132" spans="1:10" ht="14.25" customHeight="1">
      <c r="A132" s="454" t="s">
        <v>418</v>
      </c>
      <c r="B132" s="464" t="s">
        <v>988</v>
      </c>
      <c r="C132" s="465" t="s">
        <v>26</v>
      </c>
      <c r="D132" s="464" t="s">
        <v>909</v>
      </c>
      <c r="E132" s="466" t="s">
        <v>914</v>
      </c>
      <c r="F132" s="464" t="s">
        <v>795</v>
      </c>
      <c r="G132" s="464" t="s">
        <v>841</v>
      </c>
      <c r="H132" s="457" t="s">
        <v>841</v>
      </c>
      <c r="I132" s="457" t="s">
        <v>842</v>
      </c>
      <c r="J132" s="458" t="s">
        <v>82</v>
      </c>
    </row>
    <row r="133" spans="1:10" ht="14.25" customHeight="1">
      <c r="A133" s="454" t="s">
        <v>418</v>
      </c>
      <c r="B133" s="464" t="s">
        <v>989</v>
      </c>
      <c r="C133" s="465" t="s">
        <v>26</v>
      </c>
      <c r="D133" s="464" t="s">
        <v>909</v>
      </c>
      <c r="E133" s="466" t="s">
        <v>990</v>
      </c>
      <c r="F133" s="464" t="s">
        <v>795</v>
      </c>
      <c r="G133" s="464" t="s">
        <v>841</v>
      </c>
      <c r="H133" s="457" t="s">
        <v>841</v>
      </c>
      <c r="I133" s="457" t="s">
        <v>842</v>
      </c>
      <c r="J133" s="458" t="s">
        <v>82</v>
      </c>
    </row>
    <row r="134" spans="1:10" ht="14.25" customHeight="1">
      <c r="A134" s="454" t="s">
        <v>418</v>
      </c>
      <c r="B134" s="464" t="s">
        <v>989</v>
      </c>
      <c r="C134" s="465" t="s">
        <v>26</v>
      </c>
      <c r="D134" s="464" t="s">
        <v>909</v>
      </c>
      <c r="E134" s="466" t="s">
        <v>911</v>
      </c>
      <c r="F134" s="464" t="s">
        <v>795</v>
      </c>
      <c r="G134" s="464" t="s">
        <v>841</v>
      </c>
      <c r="H134" s="457" t="s">
        <v>841</v>
      </c>
      <c r="I134" s="457" t="s">
        <v>842</v>
      </c>
      <c r="J134" s="458" t="s">
        <v>82</v>
      </c>
    </row>
    <row r="135" spans="1:10" ht="14.25" customHeight="1">
      <c r="A135" s="454" t="s">
        <v>418</v>
      </c>
      <c r="B135" s="464" t="s">
        <v>989</v>
      </c>
      <c r="C135" s="465" t="s">
        <v>26</v>
      </c>
      <c r="D135" s="464" t="s">
        <v>909</v>
      </c>
      <c r="E135" s="466" t="s">
        <v>991</v>
      </c>
      <c r="F135" s="464" t="s">
        <v>795</v>
      </c>
      <c r="G135" s="464" t="s">
        <v>841</v>
      </c>
      <c r="H135" s="457" t="s">
        <v>841</v>
      </c>
      <c r="I135" s="457" t="s">
        <v>842</v>
      </c>
      <c r="J135" s="458" t="s">
        <v>82</v>
      </c>
    </row>
    <row r="136" spans="1:10" ht="14.25" customHeight="1">
      <c r="A136" s="454" t="s">
        <v>418</v>
      </c>
      <c r="B136" s="464" t="s">
        <v>992</v>
      </c>
      <c r="C136" s="465" t="s">
        <v>26</v>
      </c>
      <c r="D136" s="464" t="s">
        <v>11</v>
      </c>
      <c r="E136" s="466" t="s">
        <v>879</v>
      </c>
      <c r="F136" s="464" t="s">
        <v>570</v>
      </c>
      <c r="G136" s="464" t="s">
        <v>841</v>
      </c>
      <c r="H136" s="457" t="s">
        <v>841</v>
      </c>
      <c r="I136" s="457" t="s">
        <v>842</v>
      </c>
      <c r="J136" s="458" t="s">
        <v>82</v>
      </c>
    </row>
    <row r="137" spans="1:10" ht="14.25" customHeight="1">
      <c r="A137" s="454" t="s">
        <v>418</v>
      </c>
      <c r="B137" s="464" t="s">
        <v>835</v>
      </c>
      <c r="C137" s="465" t="s">
        <v>26</v>
      </c>
      <c r="D137" s="464" t="s">
        <v>11</v>
      </c>
      <c r="E137" s="466" t="s">
        <v>993</v>
      </c>
      <c r="F137" s="464" t="s">
        <v>795</v>
      </c>
      <c r="G137" s="464" t="s">
        <v>841</v>
      </c>
      <c r="H137" s="457" t="s">
        <v>841</v>
      </c>
      <c r="I137" s="457" t="s">
        <v>842</v>
      </c>
      <c r="J137" s="458" t="s">
        <v>82</v>
      </c>
    </row>
    <row r="138" spans="1:10" ht="14.25" customHeight="1">
      <c r="A138" s="454" t="s">
        <v>418</v>
      </c>
      <c r="B138" s="464" t="s">
        <v>835</v>
      </c>
      <c r="C138" s="465" t="s">
        <v>26</v>
      </c>
      <c r="D138" s="464" t="s">
        <v>11</v>
      </c>
      <c r="E138" s="466" t="s">
        <v>994</v>
      </c>
      <c r="F138" s="464" t="s">
        <v>795</v>
      </c>
      <c r="G138" s="464" t="s">
        <v>841</v>
      </c>
      <c r="H138" s="457" t="s">
        <v>841</v>
      </c>
      <c r="I138" s="457" t="s">
        <v>842</v>
      </c>
      <c r="J138" s="458" t="s">
        <v>82</v>
      </c>
    </row>
    <row r="139" spans="1:10" ht="14.25" customHeight="1">
      <c r="A139" s="454" t="s">
        <v>418</v>
      </c>
      <c r="B139" s="464" t="s">
        <v>835</v>
      </c>
      <c r="C139" s="465" t="s">
        <v>26</v>
      </c>
      <c r="D139" s="464" t="s">
        <v>11</v>
      </c>
      <c r="E139" s="466" t="s">
        <v>153</v>
      </c>
      <c r="F139" s="464" t="s">
        <v>795</v>
      </c>
      <c r="G139" s="464" t="s">
        <v>841</v>
      </c>
      <c r="H139" s="457" t="s">
        <v>841</v>
      </c>
      <c r="I139" s="457" t="s">
        <v>842</v>
      </c>
      <c r="J139" s="458" t="s">
        <v>82</v>
      </c>
    </row>
    <row r="140" spans="1:10" ht="14.25" customHeight="1">
      <c r="A140" s="454" t="s">
        <v>418</v>
      </c>
      <c r="B140" s="464" t="s">
        <v>835</v>
      </c>
      <c r="C140" s="465" t="s">
        <v>26</v>
      </c>
      <c r="D140" s="464" t="s">
        <v>11</v>
      </c>
      <c r="E140" s="466" t="s">
        <v>995</v>
      </c>
      <c r="F140" s="464" t="s">
        <v>795</v>
      </c>
      <c r="G140" s="464" t="s">
        <v>841</v>
      </c>
      <c r="H140" s="457" t="s">
        <v>841</v>
      </c>
      <c r="I140" s="457" t="s">
        <v>842</v>
      </c>
      <c r="J140" s="458" t="s">
        <v>82</v>
      </c>
    </row>
    <row r="141" spans="1:10" ht="14.25" customHeight="1">
      <c r="A141" s="454" t="s">
        <v>418</v>
      </c>
      <c r="B141" s="464" t="s">
        <v>996</v>
      </c>
      <c r="C141" s="465" t="s">
        <v>26</v>
      </c>
      <c r="D141" s="464" t="s">
        <v>11</v>
      </c>
      <c r="E141" s="466" t="s">
        <v>879</v>
      </c>
      <c r="F141" s="464" t="s">
        <v>570</v>
      </c>
      <c r="G141" s="464" t="s">
        <v>841</v>
      </c>
      <c r="H141" s="457" t="s">
        <v>841</v>
      </c>
      <c r="I141" s="457" t="s">
        <v>842</v>
      </c>
      <c r="J141" s="458" t="s">
        <v>82</v>
      </c>
    </row>
    <row r="142" spans="1:10" ht="14.25" customHeight="1">
      <c r="A142" s="454" t="s">
        <v>418</v>
      </c>
      <c r="B142" s="464" t="s">
        <v>997</v>
      </c>
      <c r="C142" s="465" t="s">
        <v>26</v>
      </c>
      <c r="D142" s="464" t="s">
        <v>11</v>
      </c>
      <c r="E142" s="466" t="s">
        <v>879</v>
      </c>
      <c r="F142" s="464" t="s">
        <v>795</v>
      </c>
      <c r="G142" s="469" t="s">
        <v>841</v>
      </c>
      <c r="H142" s="457" t="s">
        <v>841</v>
      </c>
      <c r="I142" s="457" t="s">
        <v>842</v>
      </c>
      <c r="J142" s="458" t="s">
        <v>82</v>
      </c>
    </row>
    <row r="143" spans="1:10" ht="14.25" customHeight="1">
      <c r="A143" s="454" t="s">
        <v>418</v>
      </c>
      <c r="B143" s="464" t="s">
        <v>998</v>
      </c>
      <c r="C143" s="465" t="s">
        <v>26</v>
      </c>
      <c r="D143" s="464" t="s">
        <v>11</v>
      </c>
      <c r="E143" s="466" t="s">
        <v>982</v>
      </c>
      <c r="F143" s="464" t="s">
        <v>570</v>
      </c>
      <c r="G143" s="464" t="s">
        <v>841</v>
      </c>
      <c r="H143" s="457" t="s">
        <v>841</v>
      </c>
      <c r="I143" s="457" t="s">
        <v>842</v>
      </c>
      <c r="J143" s="458" t="s">
        <v>82</v>
      </c>
    </row>
    <row r="144" spans="1:10" ht="14.25" customHeight="1">
      <c r="A144" s="454" t="s">
        <v>418</v>
      </c>
      <c r="B144" s="464" t="s">
        <v>999</v>
      </c>
      <c r="C144" s="465" t="s">
        <v>26</v>
      </c>
      <c r="D144" s="464" t="s">
        <v>11</v>
      </c>
      <c r="E144" s="466" t="s">
        <v>10</v>
      </c>
      <c r="F144" s="464" t="s">
        <v>570</v>
      </c>
      <c r="G144" s="464" t="s">
        <v>841</v>
      </c>
      <c r="H144" s="457" t="s">
        <v>841</v>
      </c>
      <c r="I144" s="457" t="s">
        <v>842</v>
      </c>
      <c r="J144" s="458" t="s">
        <v>82</v>
      </c>
    </row>
    <row r="145" spans="1:10" ht="14.25" customHeight="1">
      <c r="A145" s="454" t="s">
        <v>418</v>
      </c>
      <c r="B145" s="464" t="s">
        <v>1000</v>
      </c>
      <c r="C145" s="465" t="s">
        <v>26</v>
      </c>
      <c r="D145" s="464" t="s">
        <v>11</v>
      </c>
      <c r="E145" s="466" t="s">
        <v>10</v>
      </c>
      <c r="F145" s="464" t="s">
        <v>570</v>
      </c>
      <c r="G145" s="464" t="s">
        <v>841</v>
      </c>
      <c r="H145" s="457" t="s">
        <v>841</v>
      </c>
      <c r="I145" s="457" t="s">
        <v>842</v>
      </c>
      <c r="J145" s="458" t="s">
        <v>82</v>
      </c>
    </row>
    <row r="146" spans="1:10" ht="14.25" customHeight="1">
      <c r="A146" s="454" t="s">
        <v>418</v>
      </c>
      <c r="B146" s="464" t="s">
        <v>1000</v>
      </c>
      <c r="C146" s="465" t="s">
        <v>26</v>
      </c>
      <c r="D146" s="464" t="s">
        <v>11</v>
      </c>
      <c r="E146" s="466" t="s">
        <v>924</v>
      </c>
      <c r="F146" s="464" t="s">
        <v>570</v>
      </c>
      <c r="G146" s="464" t="s">
        <v>841</v>
      </c>
      <c r="H146" s="457" t="s">
        <v>841</v>
      </c>
      <c r="I146" s="457" t="s">
        <v>842</v>
      </c>
      <c r="J146" s="458" t="s">
        <v>82</v>
      </c>
    </row>
    <row r="147" spans="1:10" ht="14.25" customHeight="1">
      <c r="A147" s="454" t="s">
        <v>418</v>
      </c>
      <c r="B147" s="464" t="s">
        <v>1000</v>
      </c>
      <c r="C147" s="465" t="s">
        <v>26</v>
      </c>
      <c r="D147" s="464" t="s">
        <v>11</v>
      </c>
      <c r="E147" s="466" t="s">
        <v>1001</v>
      </c>
      <c r="F147" s="464" t="s">
        <v>570</v>
      </c>
      <c r="G147" s="470">
        <v>6208</v>
      </c>
      <c r="H147" s="457" t="s">
        <v>1002</v>
      </c>
      <c r="I147" s="455"/>
      <c r="J147" s="458" t="s">
        <v>82</v>
      </c>
    </row>
    <row r="148" spans="1:10" ht="14.25" customHeight="1">
      <c r="A148" s="454" t="s">
        <v>418</v>
      </c>
      <c r="B148" s="464" t="s">
        <v>1003</v>
      </c>
      <c r="C148" s="465" t="s">
        <v>26</v>
      </c>
      <c r="D148" s="464" t="s">
        <v>11</v>
      </c>
      <c r="E148" s="466" t="s">
        <v>879</v>
      </c>
      <c r="F148" s="464" t="s">
        <v>570</v>
      </c>
      <c r="G148" s="469" t="s">
        <v>841</v>
      </c>
      <c r="H148" s="457" t="s">
        <v>841</v>
      </c>
      <c r="I148" s="457" t="s">
        <v>842</v>
      </c>
      <c r="J148" s="458" t="s">
        <v>82</v>
      </c>
    </row>
    <row r="149" spans="1:10" ht="14.25" customHeight="1">
      <c r="A149" s="454" t="s">
        <v>418</v>
      </c>
      <c r="B149" s="464" t="s">
        <v>1004</v>
      </c>
      <c r="C149" s="465" t="s">
        <v>26</v>
      </c>
      <c r="D149" s="464" t="s">
        <v>11</v>
      </c>
      <c r="E149" s="466" t="s">
        <v>879</v>
      </c>
      <c r="F149" s="464" t="s">
        <v>570</v>
      </c>
      <c r="G149" s="464" t="s">
        <v>841</v>
      </c>
      <c r="H149" s="457" t="s">
        <v>841</v>
      </c>
      <c r="I149" s="457" t="s">
        <v>842</v>
      </c>
      <c r="J149" s="458" t="s">
        <v>82</v>
      </c>
    </row>
    <row r="150" spans="1:10" ht="14.25" customHeight="1">
      <c r="A150" s="429" t="s">
        <v>418</v>
      </c>
      <c r="B150" s="212" t="s">
        <v>806</v>
      </c>
      <c r="C150" s="171" t="s">
        <v>24</v>
      </c>
      <c r="D150" s="212" t="s">
        <v>11</v>
      </c>
      <c r="E150" s="184" t="s">
        <v>167</v>
      </c>
      <c r="F150" s="212" t="s">
        <v>570</v>
      </c>
      <c r="G150" s="460" t="s">
        <v>1005</v>
      </c>
      <c r="H150" s="921" t="s">
        <v>1006</v>
      </c>
      <c r="I150" s="921" t="s">
        <v>1007</v>
      </c>
      <c r="J150" s="922" t="s">
        <v>81</v>
      </c>
    </row>
    <row r="151" spans="1:10" ht="14.25" customHeight="1">
      <c r="A151" s="429" t="s">
        <v>418</v>
      </c>
      <c r="B151" s="212" t="s">
        <v>806</v>
      </c>
      <c r="C151" s="171" t="s">
        <v>24</v>
      </c>
      <c r="D151" s="212" t="s">
        <v>11</v>
      </c>
      <c r="E151" s="184" t="s">
        <v>584</v>
      </c>
      <c r="F151" s="212" t="s">
        <v>570</v>
      </c>
      <c r="G151" s="460" t="s">
        <v>1008</v>
      </c>
      <c r="H151" s="921"/>
      <c r="I151" s="921"/>
      <c r="J151" s="922"/>
    </row>
    <row r="152" spans="1:10" ht="14.25" customHeight="1">
      <c r="A152" s="454" t="s">
        <v>418</v>
      </c>
      <c r="B152" s="457" t="s">
        <v>1009</v>
      </c>
      <c r="C152" s="465" t="s">
        <v>24</v>
      </c>
      <c r="D152" s="455" t="s">
        <v>11</v>
      </c>
      <c r="E152" s="456" t="s">
        <v>167</v>
      </c>
      <c r="F152" s="455" t="s">
        <v>570</v>
      </c>
      <c r="G152" s="457" t="s">
        <v>1010</v>
      </c>
      <c r="H152" s="457" t="s">
        <v>1011</v>
      </c>
      <c r="I152" s="457" t="s">
        <v>1012</v>
      </c>
      <c r="J152" s="458" t="s">
        <v>82</v>
      </c>
    </row>
    <row r="153" spans="1:10" ht="14.25" customHeight="1">
      <c r="A153" s="454" t="s">
        <v>418</v>
      </c>
      <c r="B153" s="455" t="s">
        <v>878</v>
      </c>
      <c r="C153" s="465" t="s">
        <v>24</v>
      </c>
      <c r="D153" s="455" t="s">
        <v>11</v>
      </c>
      <c r="E153" s="456" t="s">
        <v>1013</v>
      </c>
      <c r="F153" s="455" t="s">
        <v>795</v>
      </c>
      <c r="G153" s="457" t="s">
        <v>841</v>
      </c>
      <c r="H153" s="457"/>
      <c r="I153" s="457" t="s">
        <v>842</v>
      </c>
      <c r="J153" s="458" t="s">
        <v>82</v>
      </c>
    </row>
    <row r="154" spans="1:10" ht="14.25" customHeight="1">
      <c r="A154" s="454" t="s">
        <v>418</v>
      </c>
      <c r="B154" s="455" t="s">
        <v>878</v>
      </c>
      <c r="C154" s="465" t="s">
        <v>24</v>
      </c>
      <c r="D154" s="455" t="s">
        <v>11</v>
      </c>
      <c r="E154" s="456" t="s">
        <v>584</v>
      </c>
      <c r="F154" s="455" t="s">
        <v>795</v>
      </c>
      <c r="G154" s="457" t="s">
        <v>1002</v>
      </c>
      <c r="H154" s="455"/>
      <c r="I154" s="457" t="s">
        <v>221</v>
      </c>
      <c r="J154" s="458" t="s">
        <v>82</v>
      </c>
    </row>
    <row r="155" spans="1:10" ht="14.25" customHeight="1">
      <c r="A155" s="454" t="s">
        <v>418</v>
      </c>
      <c r="B155" s="455" t="s">
        <v>878</v>
      </c>
      <c r="C155" s="465" t="s">
        <v>24</v>
      </c>
      <c r="D155" s="455" t="s">
        <v>11</v>
      </c>
      <c r="E155" s="456" t="s">
        <v>79</v>
      </c>
      <c r="F155" s="455" t="s">
        <v>795</v>
      </c>
      <c r="G155" s="457" t="s">
        <v>848</v>
      </c>
      <c r="H155" s="455"/>
      <c r="I155" s="457" t="s">
        <v>1014</v>
      </c>
      <c r="J155" s="458" t="s">
        <v>82</v>
      </c>
    </row>
    <row r="156" spans="1:10" ht="14.25" customHeight="1">
      <c r="A156" s="454" t="s">
        <v>418</v>
      </c>
      <c r="B156" s="455" t="s">
        <v>881</v>
      </c>
      <c r="C156" s="465" t="s">
        <v>24</v>
      </c>
      <c r="D156" s="455" t="s">
        <v>11</v>
      </c>
      <c r="E156" s="456" t="s">
        <v>167</v>
      </c>
      <c r="F156" s="455" t="s">
        <v>570</v>
      </c>
      <c r="G156" s="457" t="s">
        <v>1010</v>
      </c>
      <c r="H156" s="457" t="s">
        <v>1015</v>
      </c>
      <c r="I156" s="457" t="s">
        <v>138</v>
      </c>
      <c r="J156" s="458" t="s">
        <v>82</v>
      </c>
    </row>
    <row r="157" spans="1:10" ht="14.25" customHeight="1">
      <c r="A157" s="454" t="s">
        <v>418</v>
      </c>
      <c r="B157" s="455" t="s">
        <v>883</v>
      </c>
      <c r="C157" s="465" t="s">
        <v>24</v>
      </c>
      <c r="D157" s="455" t="s">
        <v>11</v>
      </c>
      <c r="E157" s="456" t="s">
        <v>167</v>
      </c>
      <c r="F157" s="455" t="s">
        <v>570</v>
      </c>
      <c r="G157" s="457" t="s">
        <v>841</v>
      </c>
      <c r="H157" s="457" t="s">
        <v>841</v>
      </c>
      <c r="I157" s="457" t="s">
        <v>842</v>
      </c>
      <c r="J157" s="458" t="s">
        <v>82</v>
      </c>
    </row>
    <row r="158" spans="1:10" ht="14.25" customHeight="1">
      <c r="A158" s="454" t="s">
        <v>418</v>
      </c>
      <c r="B158" s="455" t="s">
        <v>1016</v>
      </c>
      <c r="C158" s="465" t="s">
        <v>24</v>
      </c>
      <c r="D158" s="455" t="s">
        <v>11</v>
      </c>
      <c r="E158" s="456" t="s">
        <v>1013</v>
      </c>
      <c r="F158" s="455" t="s">
        <v>570</v>
      </c>
      <c r="G158" s="457" t="s">
        <v>841</v>
      </c>
      <c r="H158" s="457" t="s">
        <v>841</v>
      </c>
      <c r="I158" s="457" t="s">
        <v>842</v>
      </c>
      <c r="J158" s="458" t="s">
        <v>82</v>
      </c>
    </row>
    <row r="159" spans="1:10" ht="14.25" customHeight="1">
      <c r="A159" s="454" t="s">
        <v>418</v>
      </c>
      <c r="B159" s="455" t="s">
        <v>1016</v>
      </c>
      <c r="C159" s="465" t="s">
        <v>24</v>
      </c>
      <c r="D159" s="455" t="s">
        <v>11</v>
      </c>
      <c r="E159" s="456" t="s">
        <v>826</v>
      </c>
      <c r="F159" s="455" t="s">
        <v>570</v>
      </c>
      <c r="G159" s="457" t="s">
        <v>1017</v>
      </c>
      <c r="H159" s="457" t="s">
        <v>1018</v>
      </c>
      <c r="I159" s="457" t="s">
        <v>1019</v>
      </c>
      <c r="J159" s="458" t="s">
        <v>82</v>
      </c>
    </row>
    <row r="160" spans="1:10" ht="14.25" customHeight="1">
      <c r="A160" s="429" t="s">
        <v>418</v>
      </c>
      <c r="B160" s="212" t="s">
        <v>807</v>
      </c>
      <c r="C160" s="171" t="s">
        <v>24</v>
      </c>
      <c r="D160" s="212" t="s">
        <v>11</v>
      </c>
      <c r="E160" s="438" t="s">
        <v>808</v>
      </c>
      <c r="F160" s="212" t="s">
        <v>795</v>
      </c>
      <c r="G160" s="460" t="s">
        <v>1020</v>
      </c>
      <c r="H160" s="460" t="s">
        <v>1021</v>
      </c>
      <c r="I160" s="460" t="s">
        <v>1022</v>
      </c>
      <c r="J160" s="461" t="s">
        <v>81</v>
      </c>
    </row>
    <row r="161" spans="1:10" ht="14.25" customHeight="1">
      <c r="A161" s="429" t="s">
        <v>418</v>
      </c>
      <c r="B161" s="212" t="s">
        <v>807</v>
      </c>
      <c r="C161" s="171" t="s">
        <v>24</v>
      </c>
      <c r="D161" s="212" t="s">
        <v>11</v>
      </c>
      <c r="E161" s="438" t="s">
        <v>809</v>
      </c>
      <c r="F161" s="212" t="s">
        <v>795</v>
      </c>
      <c r="G161" s="460" t="s">
        <v>1023</v>
      </c>
      <c r="H161" s="460" t="s">
        <v>1024</v>
      </c>
      <c r="I161" s="460" t="s">
        <v>1019</v>
      </c>
      <c r="J161" s="461" t="s">
        <v>81</v>
      </c>
    </row>
    <row r="162" spans="1:10" ht="14.25" customHeight="1">
      <c r="A162" s="429" t="s">
        <v>418</v>
      </c>
      <c r="B162" s="212" t="s">
        <v>807</v>
      </c>
      <c r="C162" s="171" t="s">
        <v>24</v>
      </c>
      <c r="D162" s="212" t="s">
        <v>11</v>
      </c>
      <c r="E162" s="438" t="s">
        <v>810</v>
      </c>
      <c r="F162" s="212" t="s">
        <v>795</v>
      </c>
      <c r="G162" s="460" t="s">
        <v>1025</v>
      </c>
      <c r="H162" s="460" t="s">
        <v>1026</v>
      </c>
      <c r="I162" s="460" t="s">
        <v>863</v>
      </c>
      <c r="J162" s="461" t="s">
        <v>81</v>
      </c>
    </row>
    <row r="163" spans="1:10" ht="14.25" customHeight="1">
      <c r="A163" s="454" t="s">
        <v>418</v>
      </c>
      <c r="B163" s="455" t="s">
        <v>896</v>
      </c>
      <c r="C163" s="465" t="s">
        <v>24</v>
      </c>
      <c r="D163" s="455" t="s">
        <v>11</v>
      </c>
      <c r="E163" s="456" t="s">
        <v>584</v>
      </c>
      <c r="F163" s="455" t="s">
        <v>570</v>
      </c>
      <c r="G163" s="457" t="s">
        <v>841</v>
      </c>
      <c r="H163" s="457" t="s">
        <v>841</v>
      </c>
      <c r="I163" s="457" t="s">
        <v>842</v>
      </c>
      <c r="J163" s="458" t="s">
        <v>82</v>
      </c>
    </row>
    <row r="164" spans="1:10" ht="14.25" customHeight="1">
      <c r="A164" s="429" t="s">
        <v>418</v>
      </c>
      <c r="B164" s="212" t="s">
        <v>811</v>
      </c>
      <c r="C164" s="171" t="s">
        <v>24</v>
      </c>
      <c r="D164" s="212" t="s">
        <v>11</v>
      </c>
      <c r="E164" s="184" t="s">
        <v>79</v>
      </c>
      <c r="F164" s="212" t="s">
        <v>570</v>
      </c>
      <c r="G164" s="460" t="s">
        <v>1027</v>
      </c>
      <c r="H164" s="460" t="s">
        <v>841</v>
      </c>
      <c r="I164" s="460" t="s">
        <v>1002</v>
      </c>
      <c r="J164" s="461" t="s">
        <v>81</v>
      </c>
    </row>
    <row r="165" spans="1:10" ht="14.25" customHeight="1">
      <c r="A165" s="454" t="s">
        <v>418</v>
      </c>
      <c r="B165" s="455" t="s">
        <v>898</v>
      </c>
      <c r="C165" s="465" t="s">
        <v>24</v>
      </c>
      <c r="D165" s="455" t="s">
        <v>11</v>
      </c>
      <c r="E165" s="456" t="s">
        <v>79</v>
      </c>
      <c r="F165" s="455" t="s">
        <v>570</v>
      </c>
      <c r="G165" s="457" t="s">
        <v>841</v>
      </c>
      <c r="H165" s="457" t="s">
        <v>841</v>
      </c>
      <c r="I165" s="457" t="s">
        <v>842</v>
      </c>
      <c r="J165" s="458" t="s">
        <v>82</v>
      </c>
    </row>
    <row r="166" spans="1:10" ht="14.25" customHeight="1">
      <c r="A166" s="454" t="s">
        <v>418</v>
      </c>
      <c r="B166" s="455" t="s">
        <v>906</v>
      </c>
      <c r="C166" s="465" t="s">
        <v>24</v>
      </c>
      <c r="D166" s="455" t="s">
        <v>11</v>
      </c>
      <c r="E166" s="456" t="s">
        <v>167</v>
      </c>
      <c r="F166" s="455" t="s">
        <v>570</v>
      </c>
      <c r="G166" s="457" t="s">
        <v>1028</v>
      </c>
      <c r="H166" s="457" t="s">
        <v>841</v>
      </c>
      <c r="I166" s="457" t="s">
        <v>152</v>
      </c>
      <c r="J166" s="458" t="s">
        <v>82</v>
      </c>
    </row>
    <row r="167" spans="1:10" ht="14.25" customHeight="1">
      <c r="A167" s="454" t="s">
        <v>418</v>
      </c>
      <c r="B167" s="455" t="s">
        <v>906</v>
      </c>
      <c r="C167" s="465" t="s">
        <v>24</v>
      </c>
      <c r="D167" s="455" t="s">
        <v>11</v>
      </c>
      <c r="E167" s="456" t="s">
        <v>584</v>
      </c>
      <c r="F167" s="455" t="s">
        <v>570</v>
      </c>
      <c r="G167" s="457" t="s">
        <v>1029</v>
      </c>
      <c r="H167" s="457" t="s">
        <v>841</v>
      </c>
      <c r="I167" s="457" t="s">
        <v>1030</v>
      </c>
      <c r="J167" s="458" t="s">
        <v>82</v>
      </c>
    </row>
    <row r="168" spans="1:10" ht="14.25" customHeight="1">
      <c r="A168" s="454" t="s">
        <v>418</v>
      </c>
      <c r="B168" s="455" t="s">
        <v>812</v>
      </c>
      <c r="C168" s="465" t="s">
        <v>24</v>
      </c>
      <c r="D168" s="455" t="s">
        <v>11</v>
      </c>
      <c r="E168" s="456" t="s">
        <v>1013</v>
      </c>
      <c r="F168" s="455" t="s">
        <v>795</v>
      </c>
      <c r="G168" s="457" t="s">
        <v>841</v>
      </c>
      <c r="H168" s="457" t="s">
        <v>841</v>
      </c>
      <c r="I168" s="457" t="s">
        <v>842</v>
      </c>
      <c r="J168" s="458" t="s">
        <v>82</v>
      </c>
    </row>
    <row r="169" spans="1:10" ht="14.25" customHeight="1">
      <c r="A169" s="429" t="s">
        <v>418</v>
      </c>
      <c r="B169" s="212" t="s">
        <v>812</v>
      </c>
      <c r="C169" s="171" t="s">
        <v>24</v>
      </c>
      <c r="D169" s="212" t="s">
        <v>11</v>
      </c>
      <c r="E169" s="438" t="s">
        <v>813</v>
      </c>
      <c r="F169" s="212" t="s">
        <v>795</v>
      </c>
      <c r="G169" s="460" t="s">
        <v>1031</v>
      </c>
      <c r="H169" s="460" t="s">
        <v>1032</v>
      </c>
      <c r="I169" s="460" t="s">
        <v>864</v>
      </c>
      <c r="J169" s="461" t="s">
        <v>81</v>
      </c>
    </row>
    <row r="170" spans="1:10" ht="14.25" customHeight="1">
      <c r="A170" s="429" t="s">
        <v>418</v>
      </c>
      <c r="B170" s="212" t="s">
        <v>812</v>
      </c>
      <c r="C170" s="171" t="s">
        <v>24</v>
      </c>
      <c r="D170" s="212" t="s">
        <v>11</v>
      </c>
      <c r="E170" s="438" t="s">
        <v>814</v>
      </c>
      <c r="F170" s="212" t="s">
        <v>795</v>
      </c>
      <c r="G170" s="460" t="s">
        <v>1033</v>
      </c>
      <c r="H170" s="460" t="s">
        <v>1030</v>
      </c>
      <c r="I170" s="923" t="s">
        <v>1034</v>
      </c>
      <c r="J170" s="461" t="s">
        <v>81</v>
      </c>
    </row>
    <row r="171" spans="1:10" ht="14.25" customHeight="1">
      <c r="A171" s="429" t="s">
        <v>418</v>
      </c>
      <c r="B171" s="212" t="s">
        <v>812</v>
      </c>
      <c r="C171" s="171" t="s">
        <v>24</v>
      </c>
      <c r="D171" s="212" t="s">
        <v>11</v>
      </c>
      <c r="E171" s="438" t="s">
        <v>815</v>
      </c>
      <c r="F171" s="212" t="s">
        <v>795</v>
      </c>
      <c r="G171" s="460" t="s">
        <v>1035</v>
      </c>
      <c r="H171" s="460" t="s">
        <v>1036</v>
      </c>
      <c r="I171" s="924"/>
      <c r="J171" s="461" t="s">
        <v>81</v>
      </c>
    </row>
    <row r="172" spans="1:10" ht="14.25" customHeight="1">
      <c r="A172" s="429" t="s">
        <v>418</v>
      </c>
      <c r="B172" s="460" t="s">
        <v>816</v>
      </c>
      <c r="C172" s="171" t="s">
        <v>24</v>
      </c>
      <c r="D172" s="212" t="s">
        <v>11</v>
      </c>
      <c r="E172" s="212" t="s">
        <v>167</v>
      </c>
      <c r="F172" s="460" t="s">
        <v>570</v>
      </c>
      <c r="G172" s="460" t="s">
        <v>1037</v>
      </c>
      <c r="H172" s="460" t="s">
        <v>1038</v>
      </c>
      <c r="I172" s="921" t="s">
        <v>862</v>
      </c>
      <c r="J172" s="922" t="s">
        <v>81</v>
      </c>
    </row>
    <row r="173" spans="1:10" ht="14.25" customHeight="1">
      <c r="A173" s="429" t="s">
        <v>418</v>
      </c>
      <c r="B173" s="460" t="s">
        <v>817</v>
      </c>
      <c r="C173" s="171" t="s">
        <v>24</v>
      </c>
      <c r="D173" s="212" t="s">
        <v>11</v>
      </c>
      <c r="E173" s="212" t="s">
        <v>167</v>
      </c>
      <c r="F173" s="460" t="s">
        <v>570</v>
      </c>
      <c r="G173" s="460" t="s">
        <v>1039</v>
      </c>
      <c r="H173" s="460" t="s">
        <v>1038</v>
      </c>
      <c r="I173" s="911"/>
      <c r="J173" s="925"/>
    </row>
    <row r="174" spans="1:10" ht="14.25" customHeight="1">
      <c r="A174" s="454" t="s">
        <v>418</v>
      </c>
      <c r="B174" s="455" t="s">
        <v>916</v>
      </c>
      <c r="C174" s="465" t="s">
        <v>24</v>
      </c>
      <c r="D174" s="455" t="s">
        <v>11</v>
      </c>
      <c r="E174" s="456" t="s">
        <v>167</v>
      </c>
      <c r="F174" s="455" t="s">
        <v>570</v>
      </c>
      <c r="G174" s="457" t="s">
        <v>841</v>
      </c>
      <c r="H174" s="457" t="s">
        <v>841</v>
      </c>
      <c r="I174" s="457" t="s">
        <v>842</v>
      </c>
      <c r="J174" s="458" t="s">
        <v>82</v>
      </c>
    </row>
    <row r="175" spans="1:10" ht="14.25" customHeight="1">
      <c r="A175" s="454" t="s">
        <v>418</v>
      </c>
      <c r="B175" s="455" t="s">
        <v>923</v>
      </c>
      <c r="C175" s="465" t="s">
        <v>24</v>
      </c>
      <c r="D175" s="455" t="s">
        <v>11</v>
      </c>
      <c r="E175" s="456" t="s">
        <v>79</v>
      </c>
      <c r="F175" s="455" t="s">
        <v>570</v>
      </c>
      <c r="G175" s="457" t="s">
        <v>841</v>
      </c>
      <c r="H175" s="457" t="s">
        <v>841</v>
      </c>
      <c r="I175" s="457" t="s">
        <v>842</v>
      </c>
      <c r="J175" s="458" t="s">
        <v>82</v>
      </c>
    </row>
    <row r="176" spans="1:10" ht="14.25" customHeight="1">
      <c r="A176" s="454" t="s">
        <v>418</v>
      </c>
      <c r="B176" s="455" t="s">
        <v>925</v>
      </c>
      <c r="C176" s="465" t="s">
        <v>24</v>
      </c>
      <c r="D176" s="455" t="s">
        <v>11</v>
      </c>
      <c r="E176" s="456" t="s">
        <v>79</v>
      </c>
      <c r="F176" s="455" t="s">
        <v>570</v>
      </c>
      <c r="G176" s="457" t="s">
        <v>862</v>
      </c>
      <c r="H176" s="457" t="s">
        <v>842</v>
      </c>
      <c r="I176" s="457" t="s">
        <v>873</v>
      </c>
      <c r="J176" s="458" t="s">
        <v>82</v>
      </c>
    </row>
    <row r="177" spans="1:10" ht="14.25" customHeight="1">
      <c r="A177" s="429" t="s">
        <v>418</v>
      </c>
      <c r="B177" s="460" t="s">
        <v>818</v>
      </c>
      <c r="C177" s="171" t="s">
        <v>24</v>
      </c>
      <c r="D177" s="212" t="s">
        <v>11</v>
      </c>
      <c r="E177" s="460" t="s">
        <v>167</v>
      </c>
      <c r="F177" s="212" t="s">
        <v>570</v>
      </c>
      <c r="G177" s="460" t="s">
        <v>1040</v>
      </c>
      <c r="H177" s="460" t="s">
        <v>1041</v>
      </c>
      <c r="I177" s="460" t="s">
        <v>150</v>
      </c>
      <c r="J177" s="461" t="s">
        <v>81</v>
      </c>
    </row>
    <row r="178" spans="1:10" ht="14.25" customHeight="1">
      <c r="A178" s="454" t="s">
        <v>418</v>
      </c>
      <c r="B178" s="457" t="s">
        <v>705</v>
      </c>
      <c r="C178" s="465" t="s">
        <v>24</v>
      </c>
      <c r="D178" s="455" t="s">
        <v>11</v>
      </c>
      <c r="E178" s="457" t="s">
        <v>167</v>
      </c>
      <c r="F178" s="455" t="s">
        <v>1042</v>
      </c>
      <c r="G178" s="457" t="s">
        <v>160</v>
      </c>
      <c r="H178" s="457" t="s">
        <v>1041</v>
      </c>
      <c r="I178" s="457" t="s">
        <v>150</v>
      </c>
      <c r="J178" s="458" t="s">
        <v>82</v>
      </c>
    </row>
    <row r="179" spans="1:10" ht="14.25" customHeight="1">
      <c r="A179" s="454" t="s">
        <v>418</v>
      </c>
      <c r="B179" s="455" t="s">
        <v>818</v>
      </c>
      <c r="C179" s="465" t="s">
        <v>24</v>
      </c>
      <c r="D179" s="455" t="s">
        <v>11</v>
      </c>
      <c r="E179" s="456" t="s">
        <v>584</v>
      </c>
      <c r="F179" s="455" t="s">
        <v>570</v>
      </c>
      <c r="G179" s="457" t="s">
        <v>1043</v>
      </c>
      <c r="H179" s="457" t="s">
        <v>841</v>
      </c>
      <c r="I179" s="457" t="s">
        <v>1044</v>
      </c>
      <c r="J179" s="458" t="s">
        <v>82</v>
      </c>
    </row>
    <row r="180" spans="1:10" ht="14.25" customHeight="1">
      <c r="A180" s="454" t="s">
        <v>418</v>
      </c>
      <c r="B180" s="455" t="s">
        <v>931</v>
      </c>
      <c r="C180" s="465" t="s">
        <v>24</v>
      </c>
      <c r="D180" s="455" t="s">
        <v>11</v>
      </c>
      <c r="E180" s="456" t="s">
        <v>79</v>
      </c>
      <c r="F180" s="455" t="s">
        <v>795</v>
      </c>
      <c r="G180" s="457" t="s">
        <v>841</v>
      </c>
      <c r="H180" s="457" t="s">
        <v>841</v>
      </c>
      <c r="I180" s="457" t="s">
        <v>842</v>
      </c>
      <c r="J180" s="458" t="s">
        <v>82</v>
      </c>
    </row>
    <row r="181" spans="1:10" ht="14.25" customHeight="1">
      <c r="A181" s="429" t="s">
        <v>418</v>
      </c>
      <c r="B181" s="212" t="s">
        <v>819</v>
      </c>
      <c r="C181" s="171" t="s">
        <v>24</v>
      </c>
      <c r="D181" s="212" t="s">
        <v>11</v>
      </c>
      <c r="E181" s="438" t="s">
        <v>820</v>
      </c>
      <c r="F181" s="212" t="s">
        <v>795</v>
      </c>
      <c r="G181" s="460" t="s">
        <v>1045</v>
      </c>
      <c r="H181" s="460" t="s">
        <v>152</v>
      </c>
      <c r="I181" s="460" t="s">
        <v>1046</v>
      </c>
      <c r="J181" s="461" t="s">
        <v>81</v>
      </c>
    </row>
    <row r="182" spans="1:10" ht="14.25" customHeight="1">
      <c r="A182" s="454" t="s">
        <v>418</v>
      </c>
      <c r="B182" s="455" t="s">
        <v>1047</v>
      </c>
      <c r="C182" s="465" t="s">
        <v>24</v>
      </c>
      <c r="D182" s="455" t="s">
        <v>11</v>
      </c>
      <c r="E182" s="456" t="s">
        <v>826</v>
      </c>
      <c r="F182" s="455" t="s">
        <v>570</v>
      </c>
      <c r="G182" s="457" t="s">
        <v>841</v>
      </c>
      <c r="H182" s="457" t="s">
        <v>841</v>
      </c>
      <c r="I182" s="457" t="s">
        <v>842</v>
      </c>
      <c r="J182" s="458" t="s">
        <v>82</v>
      </c>
    </row>
    <row r="183" spans="1:10" ht="14.25" customHeight="1">
      <c r="A183" s="454" t="s">
        <v>418</v>
      </c>
      <c r="B183" s="455" t="s">
        <v>936</v>
      </c>
      <c r="C183" s="465" t="s">
        <v>24</v>
      </c>
      <c r="D183" s="455" t="s">
        <v>11</v>
      </c>
      <c r="E183" s="456" t="s">
        <v>1013</v>
      </c>
      <c r="F183" s="455" t="s">
        <v>570</v>
      </c>
      <c r="G183" s="457" t="s">
        <v>841</v>
      </c>
      <c r="H183" s="457" t="s">
        <v>841</v>
      </c>
      <c r="I183" s="457" t="s">
        <v>842</v>
      </c>
      <c r="J183" s="458" t="s">
        <v>82</v>
      </c>
    </row>
    <row r="184" spans="1:10" ht="14.25" customHeight="1">
      <c r="A184" s="439" t="s">
        <v>418</v>
      </c>
      <c r="B184" s="290" t="s">
        <v>821</v>
      </c>
      <c r="C184" s="124" t="s">
        <v>24</v>
      </c>
      <c r="D184" s="290" t="s">
        <v>11</v>
      </c>
      <c r="E184" s="440" t="s">
        <v>810</v>
      </c>
      <c r="F184" s="290" t="s">
        <v>795</v>
      </c>
      <c r="G184" s="291" t="s">
        <v>1048</v>
      </c>
      <c r="H184" s="291" t="s">
        <v>1049</v>
      </c>
      <c r="I184" s="291" t="s">
        <v>1050</v>
      </c>
      <c r="J184" s="471" t="s">
        <v>81</v>
      </c>
    </row>
    <row r="185" spans="1:10" ht="14.25" customHeight="1">
      <c r="A185" s="454" t="s">
        <v>418</v>
      </c>
      <c r="B185" s="455" t="s">
        <v>821</v>
      </c>
      <c r="C185" s="465" t="s">
        <v>24</v>
      </c>
      <c r="D185" s="455" t="s">
        <v>11</v>
      </c>
      <c r="E185" s="463" t="s">
        <v>1051</v>
      </c>
      <c r="F185" s="455" t="s">
        <v>795</v>
      </c>
      <c r="G185" s="457" t="s">
        <v>1052</v>
      </c>
      <c r="H185" s="457" t="s">
        <v>48</v>
      </c>
      <c r="I185" s="457" t="s">
        <v>848</v>
      </c>
      <c r="J185" s="458" t="s">
        <v>82</v>
      </c>
    </row>
    <row r="186" spans="1:10" ht="14.25" customHeight="1">
      <c r="A186" s="454" t="s">
        <v>418</v>
      </c>
      <c r="B186" s="455" t="s">
        <v>822</v>
      </c>
      <c r="C186" s="465" t="s">
        <v>24</v>
      </c>
      <c r="D186" s="455" t="s">
        <v>11</v>
      </c>
      <c r="E186" s="456" t="s">
        <v>79</v>
      </c>
      <c r="F186" s="455" t="s">
        <v>795</v>
      </c>
      <c r="G186" s="457" t="s">
        <v>1053</v>
      </c>
      <c r="H186" s="457" t="s">
        <v>1002</v>
      </c>
      <c r="I186" s="457" t="s">
        <v>842</v>
      </c>
      <c r="J186" s="458" t="s">
        <v>82</v>
      </c>
    </row>
    <row r="187" spans="1:10" ht="14.25" customHeight="1">
      <c r="A187" s="429" t="s">
        <v>418</v>
      </c>
      <c r="B187" s="212" t="s">
        <v>822</v>
      </c>
      <c r="C187" s="171" t="s">
        <v>24</v>
      </c>
      <c r="D187" s="212" t="s">
        <v>11</v>
      </c>
      <c r="E187" s="184" t="s">
        <v>584</v>
      </c>
      <c r="F187" s="212" t="s">
        <v>570</v>
      </c>
      <c r="G187" s="460" t="s">
        <v>1054</v>
      </c>
      <c r="H187" s="460" t="s">
        <v>1046</v>
      </c>
      <c r="I187" s="460" t="s">
        <v>863</v>
      </c>
      <c r="J187" s="461" t="s">
        <v>81</v>
      </c>
    </row>
    <row r="188" spans="1:10" ht="14.25" customHeight="1">
      <c r="A188" s="429" t="s">
        <v>418</v>
      </c>
      <c r="B188" s="212" t="s">
        <v>823</v>
      </c>
      <c r="C188" s="171" t="s">
        <v>24</v>
      </c>
      <c r="D188" s="212" t="s">
        <v>11</v>
      </c>
      <c r="E188" s="438" t="s">
        <v>824</v>
      </c>
      <c r="F188" s="212" t="s">
        <v>795</v>
      </c>
      <c r="G188" s="460" t="s">
        <v>1055</v>
      </c>
      <c r="H188" s="460" t="s">
        <v>1050</v>
      </c>
      <c r="I188" s="460" t="s">
        <v>844</v>
      </c>
      <c r="J188" s="461" t="s">
        <v>81</v>
      </c>
    </row>
    <row r="189" spans="1:10" ht="14.25" customHeight="1">
      <c r="A189" s="429" t="s">
        <v>418</v>
      </c>
      <c r="B189" s="460" t="s">
        <v>804</v>
      </c>
      <c r="C189" s="171" t="s">
        <v>24</v>
      </c>
      <c r="D189" s="212" t="s">
        <v>11</v>
      </c>
      <c r="E189" s="184" t="s">
        <v>805</v>
      </c>
      <c r="F189" s="212" t="s">
        <v>795</v>
      </c>
      <c r="G189" s="460" t="s">
        <v>1056</v>
      </c>
      <c r="H189" s="460" t="s">
        <v>1057</v>
      </c>
      <c r="I189" s="460" t="s">
        <v>1058</v>
      </c>
      <c r="J189" s="461" t="s">
        <v>81</v>
      </c>
    </row>
    <row r="190" spans="1:10" ht="14.25" customHeight="1">
      <c r="A190" s="454" t="s">
        <v>418</v>
      </c>
      <c r="B190" s="455" t="s">
        <v>945</v>
      </c>
      <c r="C190" s="465" t="s">
        <v>24</v>
      </c>
      <c r="D190" s="455" t="s">
        <v>11</v>
      </c>
      <c r="E190" s="456" t="s">
        <v>826</v>
      </c>
      <c r="F190" s="455" t="s">
        <v>795</v>
      </c>
      <c r="G190" s="457" t="s">
        <v>154</v>
      </c>
      <c r="H190" s="457" t="s">
        <v>841</v>
      </c>
      <c r="I190" s="457" t="s">
        <v>1059</v>
      </c>
      <c r="J190" s="458" t="s">
        <v>82</v>
      </c>
    </row>
    <row r="191" spans="1:10" ht="14.25" customHeight="1">
      <c r="A191" s="429" t="s">
        <v>418</v>
      </c>
      <c r="B191" s="212" t="s">
        <v>825</v>
      </c>
      <c r="C191" s="171" t="s">
        <v>24</v>
      </c>
      <c r="D191" s="212" t="s">
        <v>11</v>
      </c>
      <c r="E191" s="184" t="s">
        <v>826</v>
      </c>
      <c r="F191" s="212" t="s">
        <v>570</v>
      </c>
      <c r="G191" s="460" t="s">
        <v>1060</v>
      </c>
      <c r="H191" s="460" t="s">
        <v>1021</v>
      </c>
      <c r="I191" s="460" t="s">
        <v>864</v>
      </c>
      <c r="J191" s="461" t="s">
        <v>81</v>
      </c>
    </row>
    <row r="192" spans="1:10" ht="14.25" customHeight="1">
      <c r="A192" s="454" t="s">
        <v>418</v>
      </c>
      <c r="B192" s="455" t="s">
        <v>1061</v>
      </c>
      <c r="C192" s="465" t="s">
        <v>24</v>
      </c>
      <c r="D192" s="455" t="s">
        <v>11</v>
      </c>
      <c r="E192" s="456" t="s">
        <v>79</v>
      </c>
      <c r="F192" s="455" t="s">
        <v>570</v>
      </c>
      <c r="G192" s="457" t="s">
        <v>841</v>
      </c>
      <c r="H192" s="457" t="s">
        <v>841</v>
      </c>
      <c r="I192" s="457" t="s">
        <v>842</v>
      </c>
      <c r="J192" s="458" t="s">
        <v>82</v>
      </c>
    </row>
    <row r="193" spans="1:10" ht="14.25" customHeight="1">
      <c r="A193" s="454" t="s">
        <v>418</v>
      </c>
      <c r="B193" s="455" t="s">
        <v>946</v>
      </c>
      <c r="C193" s="465" t="s">
        <v>24</v>
      </c>
      <c r="D193" s="455" t="s">
        <v>11</v>
      </c>
      <c r="E193" s="456" t="s">
        <v>79</v>
      </c>
      <c r="F193" s="455" t="s">
        <v>570</v>
      </c>
      <c r="G193" s="457" t="s">
        <v>866</v>
      </c>
      <c r="H193" s="457" t="s">
        <v>841</v>
      </c>
      <c r="I193" s="457" t="s">
        <v>842</v>
      </c>
      <c r="J193" s="458" t="s">
        <v>82</v>
      </c>
    </row>
    <row r="194" spans="1:10" ht="14.25" customHeight="1">
      <c r="A194" s="429" t="s">
        <v>418</v>
      </c>
      <c r="B194" s="212" t="s">
        <v>827</v>
      </c>
      <c r="C194" s="171" t="s">
        <v>24</v>
      </c>
      <c r="D194" s="212" t="s">
        <v>11</v>
      </c>
      <c r="E194" s="438" t="s">
        <v>810</v>
      </c>
      <c r="F194" s="212" t="s">
        <v>795</v>
      </c>
      <c r="G194" s="460" t="s">
        <v>1062</v>
      </c>
      <c r="H194" s="460" t="s">
        <v>1050</v>
      </c>
      <c r="I194" s="460" t="s">
        <v>1059</v>
      </c>
      <c r="J194" s="461" t="s">
        <v>81</v>
      </c>
    </row>
    <row r="195" spans="1:10" ht="14.25" customHeight="1">
      <c r="A195" s="429" t="s">
        <v>418</v>
      </c>
      <c r="B195" s="212" t="s">
        <v>827</v>
      </c>
      <c r="C195" s="171" t="s">
        <v>24</v>
      </c>
      <c r="D195" s="212" t="s">
        <v>11</v>
      </c>
      <c r="E195" s="438" t="s">
        <v>820</v>
      </c>
      <c r="F195" s="212" t="s">
        <v>795</v>
      </c>
      <c r="G195" s="460" t="s">
        <v>1063</v>
      </c>
      <c r="H195" s="460" t="s">
        <v>1002</v>
      </c>
      <c r="I195" s="460" t="s">
        <v>48</v>
      </c>
      <c r="J195" s="461" t="s">
        <v>81</v>
      </c>
    </row>
    <row r="196" spans="1:10" ht="14.25" customHeight="1">
      <c r="A196" s="454" t="s">
        <v>418</v>
      </c>
      <c r="B196" s="455" t="s">
        <v>828</v>
      </c>
      <c r="C196" s="465" t="s">
        <v>24</v>
      </c>
      <c r="D196" s="455" t="s">
        <v>11</v>
      </c>
      <c r="E196" s="456" t="s">
        <v>1013</v>
      </c>
      <c r="F196" s="455" t="s">
        <v>795</v>
      </c>
      <c r="G196" s="457" t="s">
        <v>841</v>
      </c>
      <c r="H196" s="457" t="s">
        <v>841</v>
      </c>
      <c r="I196" s="457" t="s">
        <v>842</v>
      </c>
      <c r="J196" s="458" t="s">
        <v>82</v>
      </c>
    </row>
    <row r="197" spans="1:10" ht="14.25" customHeight="1">
      <c r="A197" s="429" t="s">
        <v>418</v>
      </c>
      <c r="B197" s="212" t="s">
        <v>828</v>
      </c>
      <c r="C197" s="171" t="s">
        <v>24</v>
      </c>
      <c r="D197" s="212" t="s">
        <v>11</v>
      </c>
      <c r="E197" s="440" t="s">
        <v>810</v>
      </c>
      <c r="F197" s="212" t="s">
        <v>795</v>
      </c>
      <c r="G197" s="460" t="s">
        <v>1064</v>
      </c>
      <c r="H197" s="460" t="s">
        <v>1065</v>
      </c>
      <c r="I197" s="460" t="s">
        <v>1066</v>
      </c>
      <c r="J197" s="461" t="s">
        <v>81</v>
      </c>
    </row>
    <row r="198" spans="1:10" ht="14.25" customHeight="1">
      <c r="A198" s="454" t="s">
        <v>418</v>
      </c>
      <c r="B198" s="455" t="s">
        <v>828</v>
      </c>
      <c r="C198" s="465" t="s">
        <v>24</v>
      </c>
      <c r="D198" s="455" t="s">
        <v>11</v>
      </c>
      <c r="E198" s="456" t="s">
        <v>167</v>
      </c>
      <c r="F198" s="455" t="s">
        <v>795</v>
      </c>
      <c r="G198" s="457" t="s">
        <v>1067</v>
      </c>
      <c r="H198" s="457" t="s">
        <v>1050</v>
      </c>
      <c r="I198" s="457" t="s">
        <v>839</v>
      </c>
      <c r="J198" s="458" t="s">
        <v>82</v>
      </c>
    </row>
    <row r="199" spans="1:10" ht="14.25" customHeight="1">
      <c r="A199" s="454" t="s">
        <v>418</v>
      </c>
      <c r="B199" s="455" t="s">
        <v>1068</v>
      </c>
      <c r="C199" s="465" t="s">
        <v>24</v>
      </c>
      <c r="D199" s="455" t="s">
        <v>11</v>
      </c>
      <c r="E199" s="456" t="s">
        <v>1069</v>
      </c>
      <c r="F199" s="455" t="s">
        <v>570</v>
      </c>
      <c r="G199" s="457" t="s">
        <v>841</v>
      </c>
      <c r="H199" s="457" t="s">
        <v>841</v>
      </c>
      <c r="I199" s="457" t="s">
        <v>842</v>
      </c>
      <c r="J199" s="458" t="s">
        <v>82</v>
      </c>
    </row>
    <row r="200" spans="1:10" ht="14.25" customHeight="1">
      <c r="A200" s="454" t="s">
        <v>418</v>
      </c>
      <c r="B200" s="455" t="s">
        <v>957</v>
      </c>
      <c r="C200" s="465" t="s">
        <v>24</v>
      </c>
      <c r="D200" s="455" t="s">
        <v>11</v>
      </c>
      <c r="E200" s="456" t="s">
        <v>167</v>
      </c>
      <c r="F200" s="455" t="s">
        <v>570</v>
      </c>
      <c r="G200" s="457" t="s">
        <v>841</v>
      </c>
      <c r="H200" s="457" t="s">
        <v>841</v>
      </c>
      <c r="I200" s="457" t="s">
        <v>842</v>
      </c>
      <c r="J200" s="458" t="s">
        <v>82</v>
      </c>
    </row>
    <row r="201" spans="1:10" ht="14.25" customHeight="1">
      <c r="A201" s="454" t="s">
        <v>418</v>
      </c>
      <c r="B201" s="455" t="s">
        <v>958</v>
      </c>
      <c r="C201" s="465" t="s">
        <v>24</v>
      </c>
      <c r="D201" s="455" t="s">
        <v>11</v>
      </c>
      <c r="E201" s="456" t="s">
        <v>167</v>
      </c>
      <c r="F201" s="455" t="s">
        <v>570</v>
      </c>
      <c r="G201" s="457" t="s">
        <v>841</v>
      </c>
      <c r="H201" s="457" t="s">
        <v>841</v>
      </c>
      <c r="I201" s="457" t="s">
        <v>842</v>
      </c>
      <c r="J201" s="458" t="s">
        <v>82</v>
      </c>
    </row>
    <row r="202" spans="1:10" ht="14.25" customHeight="1">
      <c r="A202" s="454" t="s">
        <v>418</v>
      </c>
      <c r="B202" s="455" t="s">
        <v>829</v>
      </c>
      <c r="C202" s="465" t="s">
        <v>24</v>
      </c>
      <c r="D202" s="455" t="s">
        <v>11</v>
      </c>
      <c r="E202" s="456" t="s">
        <v>1069</v>
      </c>
      <c r="F202" s="455" t="s">
        <v>795</v>
      </c>
      <c r="G202" s="457" t="s">
        <v>841</v>
      </c>
      <c r="H202" s="457" t="s">
        <v>841</v>
      </c>
      <c r="I202" s="457" t="s">
        <v>842</v>
      </c>
      <c r="J202" s="458" t="s">
        <v>82</v>
      </c>
    </row>
    <row r="203" spans="1:10" ht="14.25" customHeight="1">
      <c r="A203" s="429" t="s">
        <v>418</v>
      </c>
      <c r="B203" s="212" t="s">
        <v>829</v>
      </c>
      <c r="C203" s="171" t="s">
        <v>24</v>
      </c>
      <c r="D203" s="212" t="s">
        <v>11</v>
      </c>
      <c r="E203" s="184" t="s">
        <v>167</v>
      </c>
      <c r="F203" s="212" t="s">
        <v>795</v>
      </c>
      <c r="G203" s="460" t="s">
        <v>1070</v>
      </c>
      <c r="H203" s="460" t="s">
        <v>1032</v>
      </c>
      <c r="I203" s="460" t="s">
        <v>1071</v>
      </c>
      <c r="J203" s="461" t="s">
        <v>81</v>
      </c>
    </row>
    <row r="204" spans="1:10" ht="14.25" customHeight="1">
      <c r="A204" s="429" t="s">
        <v>418</v>
      </c>
      <c r="B204" s="212" t="s">
        <v>829</v>
      </c>
      <c r="C204" s="171" t="s">
        <v>24</v>
      </c>
      <c r="D204" s="212" t="s">
        <v>11</v>
      </c>
      <c r="E204" s="184" t="s">
        <v>584</v>
      </c>
      <c r="F204" s="212" t="s">
        <v>795</v>
      </c>
      <c r="G204" s="460" t="s">
        <v>1072</v>
      </c>
      <c r="H204" s="460" t="s">
        <v>1073</v>
      </c>
      <c r="I204" s="460" t="s">
        <v>1044</v>
      </c>
      <c r="J204" s="461" t="s">
        <v>81</v>
      </c>
    </row>
    <row r="205" spans="1:10" ht="14.25" customHeight="1">
      <c r="A205" s="429" t="s">
        <v>418</v>
      </c>
      <c r="B205" s="212" t="s">
        <v>830</v>
      </c>
      <c r="C205" s="171" t="s">
        <v>24</v>
      </c>
      <c r="D205" s="212" t="s">
        <v>11</v>
      </c>
      <c r="E205" s="184" t="s">
        <v>831</v>
      </c>
      <c r="F205" s="212" t="s">
        <v>795</v>
      </c>
      <c r="G205" s="460" t="s">
        <v>1074</v>
      </c>
      <c r="H205" s="460" t="s">
        <v>1002</v>
      </c>
      <c r="I205" s="460" t="s">
        <v>157</v>
      </c>
      <c r="J205" s="461" t="s">
        <v>81</v>
      </c>
    </row>
    <row r="206" spans="1:10" ht="14.25" customHeight="1">
      <c r="A206" s="454" t="s">
        <v>418</v>
      </c>
      <c r="B206" s="455" t="s">
        <v>830</v>
      </c>
      <c r="C206" s="465" t="s">
        <v>24</v>
      </c>
      <c r="D206" s="455" t="s">
        <v>11</v>
      </c>
      <c r="E206" s="456" t="s">
        <v>1013</v>
      </c>
      <c r="F206" s="455" t="s">
        <v>795</v>
      </c>
      <c r="G206" s="457" t="s">
        <v>227</v>
      </c>
      <c r="H206" s="457" t="s">
        <v>841</v>
      </c>
      <c r="I206" s="457" t="s">
        <v>842</v>
      </c>
      <c r="J206" s="458" t="s">
        <v>82</v>
      </c>
    </row>
    <row r="207" spans="1:10" ht="14.25" customHeight="1">
      <c r="A207" s="454" t="s">
        <v>418</v>
      </c>
      <c r="B207" s="455" t="s">
        <v>708</v>
      </c>
      <c r="C207" s="465" t="s">
        <v>24</v>
      </c>
      <c r="D207" s="455" t="s">
        <v>11</v>
      </c>
      <c r="E207" s="456" t="s">
        <v>584</v>
      </c>
      <c r="F207" s="455" t="s">
        <v>570</v>
      </c>
      <c r="G207" s="457" t="s">
        <v>1075</v>
      </c>
      <c r="H207" s="457" t="s">
        <v>841</v>
      </c>
      <c r="I207" s="457" t="s">
        <v>842</v>
      </c>
      <c r="J207" s="458" t="s">
        <v>82</v>
      </c>
    </row>
    <row r="208" spans="1:10" ht="14.25" customHeight="1">
      <c r="A208" s="454" t="s">
        <v>418</v>
      </c>
      <c r="B208" s="455" t="s">
        <v>983</v>
      </c>
      <c r="C208" s="465" t="s">
        <v>24</v>
      </c>
      <c r="D208" s="455" t="s">
        <v>11</v>
      </c>
      <c r="E208" s="463" t="s">
        <v>584</v>
      </c>
      <c r="F208" s="457" t="s">
        <v>570</v>
      </c>
      <c r="G208" s="457" t="s">
        <v>1076</v>
      </c>
      <c r="H208" s="457" t="s">
        <v>841</v>
      </c>
      <c r="I208" s="457" t="s">
        <v>842</v>
      </c>
      <c r="J208" s="458" t="s">
        <v>82</v>
      </c>
    </row>
    <row r="209" spans="1:10" ht="14.25" customHeight="1">
      <c r="A209" s="429" t="s">
        <v>418</v>
      </c>
      <c r="B209" s="460" t="s">
        <v>832</v>
      </c>
      <c r="C209" s="171" t="s">
        <v>24</v>
      </c>
      <c r="D209" s="212" t="s">
        <v>11</v>
      </c>
      <c r="E209" s="184" t="s">
        <v>79</v>
      </c>
      <c r="F209" s="212" t="s">
        <v>570</v>
      </c>
      <c r="G209" s="460" t="s">
        <v>1077</v>
      </c>
      <c r="H209" s="460" t="s">
        <v>1078</v>
      </c>
      <c r="I209" s="460" t="s">
        <v>229</v>
      </c>
      <c r="J209" s="461" t="s">
        <v>81</v>
      </c>
    </row>
    <row r="210" spans="1:10" ht="14.25" customHeight="1">
      <c r="A210" s="454" t="s">
        <v>418</v>
      </c>
      <c r="B210" s="457" t="s">
        <v>983</v>
      </c>
      <c r="C210" s="465" t="s">
        <v>24</v>
      </c>
      <c r="D210" s="455" t="s">
        <v>11</v>
      </c>
      <c r="E210" s="456" t="s">
        <v>79</v>
      </c>
      <c r="F210" s="457" t="s">
        <v>570</v>
      </c>
      <c r="G210" s="457" t="s">
        <v>1079</v>
      </c>
      <c r="H210" s="457" t="s">
        <v>1078</v>
      </c>
      <c r="I210" s="457" t="s">
        <v>157</v>
      </c>
      <c r="J210" s="458" t="s">
        <v>82</v>
      </c>
    </row>
    <row r="211" spans="1:10" ht="14.25" customHeight="1">
      <c r="A211" s="454" t="s">
        <v>418</v>
      </c>
      <c r="B211" s="455" t="s">
        <v>967</v>
      </c>
      <c r="C211" s="465" t="s">
        <v>24</v>
      </c>
      <c r="D211" s="455" t="s">
        <v>11</v>
      </c>
      <c r="E211" s="456" t="s">
        <v>79</v>
      </c>
      <c r="F211" s="455" t="s">
        <v>795</v>
      </c>
      <c r="G211" s="457" t="s">
        <v>841</v>
      </c>
      <c r="H211" s="457" t="s">
        <v>841</v>
      </c>
      <c r="I211" s="457" t="s">
        <v>842</v>
      </c>
      <c r="J211" s="458" t="s">
        <v>82</v>
      </c>
    </row>
    <row r="212" spans="1:10" ht="14.25" customHeight="1">
      <c r="A212" s="454" t="s">
        <v>418</v>
      </c>
      <c r="B212" s="455" t="s">
        <v>968</v>
      </c>
      <c r="C212" s="465" t="s">
        <v>24</v>
      </c>
      <c r="D212" s="455" t="s">
        <v>11</v>
      </c>
      <c r="E212" s="456" t="s">
        <v>79</v>
      </c>
      <c r="F212" s="455" t="s">
        <v>795</v>
      </c>
      <c r="G212" s="457" t="s">
        <v>841</v>
      </c>
      <c r="H212" s="457" t="s">
        <v>841</v>
      </c>
      <c r="I212" s="457" t="s">
        <v>842</v>
      </c>
      <c r="J212" s="458" t="s">
        <v>82</v>
      </c>
    </row>
    <row r="213" spans="1:10" ht="14.25" customHeight="1">
      <c r="A213" s="454" t="s">
        <v>418</v>
      </c>
      <c r="B213" s="455" t="s">
        <v>969</v>
      </c>
      <c r="C213" s="465" t="s">
        <v>24</v>
      </c>
      <c r="D213" s="455" t="s">
        <v>11</v>
      </c>
      <c r="E213" s="456" t="s">
        <v>79</v>
      </c>
      <c r="F213" s="455" t="s">
        <v>795</v>
      </c>
      <c r="G213" s="457" t="s">
        <v>841</v>
      </c>
      <c r="H213" s="457" t="s">
        <v>841</v>
      </c>
      <c r="I213" s="457" t="s">
        <v>842</v>
      </c>
      <c r="J213" s="458" t="s">
        <v>82</v>
      </c>
    </row>
    <row r="214" spans="1:10" ht="14.25" customHeight="1">
      <c r="A214" s="454" t="s">
        <v>418</v>
      </c>
      <c r="B214" s="455" t="s">
        <v>1080</v>
      </c>
      <c r="C214" s="465" t="s">
        <v>24</v>
      </c>
      <c r="D214" s="455" t="s">
        <v>11</v>
      </c>
      <c r="E214" s="456" t="s">
        <v>79</v>
      </c>
      <c r="F214" s="455" t="s">
        <v>795</v>
      </c>
      <c r="G214" s="457" t="s">
        <v>841</v>
      </c>
      <c r="H214" s="457" t="s">
        <v>841</v>
      </c>
      <c r="I214" s="457" t="s">
        <v>842</v>
      </c>
      <c r="J214" s="458" t="s">
        <v>82</v>
      </c>
    </row>
    <row r="215" spans="1:10" ht="14.25" customHeight="1">
      <c r="A215" s="454" t="s">
        <v>418</v>
      </c>
      <c r="B215" s="455" t="s">
        <v>972</v>
      </c>
      <c r="C215" s="465" t="s">
        <v>24</v>
      </c>
      <c r="D215" s="455" t="s">
        <v>11</v>
      </c>
      <c r="E215" s="456" t="s">
        <v>79</v>
      </c>
      <c r="F215" s="455" t="s">
        <v>795</v>
      </c>
      <c r="G215" s="457" t="s">
        <v>1021</v>
      </c>
      <c r="H215" s="457" t="s">
        <v>159</v>
      </c>
      <c r="I215" s="457" t="s">
        <v>159</v>
      </c>
      <c r="J215" s="458" t="s">
        <v>82</v>
      </c>
    </row>
    <row r="216" spans="1:10" ht="14.25" customHeight="1">
      <c r="A216" s="454" t="s">
        <v>418</v>
      </c>
      <c r="B216" s="455" t="s">
        <v>973</v>
      </c>
      <c r="C216" s="465" t="s">
        <v>24</v>
      </c>
      <c r="D216" s="455" t="s">
        <v>11</v>
      </c>
      <c r="E216" s="456" t="s">
        <v>1013</v>
      </c>
      <c r="F216" s="455" t="s">
        <v>795</v>
      </c>
      <c r="G216" s="457" t="s">
        <v>841</v>
      </c>
      <c r="H216" s="457" t="s">
        <v>841</v>
      </c>
      <c r="I216" s="457" t="s">
        <v>842</v>
      </c>
      <c r="J216" s="458" t="s">
        <v>82</v>
      </c>
    </row>
    <row r="217" spans="1:10" ht="14.25" customHeight="1">
      <c r="A217" s="454" t="s">
        <v>418</v>
      </c>
      <c r="B217" s="455" t="s">
        <v>973</v>
      </c>
      <c r="C217" s="465" t="s">
        <v>24</v>
      </c>
      <c r="D217" s="455" t="s">
        <v>11</v>
      </c>
      <c r="E217" s="456" t="s">
        <v>167</v>
      </c>
      <c r="F217" s="455" t="s">
        <v>570</v>
      </c>
      <c r="G217" s="457" t="s">
        <v>841</v>
      </c>
      <c r="H217" s="457" t="s">
        <v>841</v>
      </c>
      <c r="I217" s="457" t="s">
        <v>842</v>
      </c>
      <c r="J217" s="458" t="s">
        <v>82</v>
      </c>
    </row>
    <row r="218" spans="1:10" ht="14.25" customHeight="1">
      <c r="A218" s="454" t="s">
        <v>418</v>
      </c>
      <c r="B218" s="455" t="s">
        <v>976</v>
      </c>
      <c r="C218" s="465" t="s">
        <v>24</v>
      </c>
      <c r="D218" s="455" t="s">
        <v>11</v>
      </c>
      <c r="E218" s="456" t="s">
        <v>1013</v>
      </c>
      <c r="F218" s="455" t="s">
        <v>795</v>
      </c>
      <c r="G218" s="457" t="s">
        <v>841</v>
      </c>
      <c r="H218" s="457" t="s">
        <v>841</v>
      </c>
      <c r="I218" s="457" t="s">
        <v>842</v>
      </c>
      <c r="J218" s="458" t="s">
        <v>82</v>
      </c>
    </row>
    <row r="219" spans="1:10" ht="14.25" customHeight="1">
      <c r="A219" s="454" t="s">
        <v>418</v>
      </c>
      <c r="B219" s="455" t="s">
        <v>976</v>
      </c>
      <c r="C219" s="465" t="s">
        <v>24</v>
      </c>
      <c r="D219" s="455" t="s">
        <v>11</v>
      </c>
      <c r="E219" s="456" t="s">
        <v>167</v>
      </c>
      <c r="F219" s="455" t="s">
        <v>795</v>
      </c>
      <c r="G219" s="457" t="s">
        <v>841</v>
      </c>
      <c r="H219" s="457" t="s">
        <v>841</v>
      </c>
      <c r="I219" s="457" t="s">
        <v>842</v>
      </c>
      <c r="J219" s="458" t="s">
        <v>82</v>
      </c>
    </row>
    <row r="220" spans="1:10" ht="14.25" customHeight="1">
      <c r="A220" s="429" t="s">
        <v>418</v>
      </c>
      <c r="B220" s="212" t="s">
        <v>833</v>
      </c>
      <c r="C220" s="171" t="s">
        <v>24</v>
      </c>
      <c r="D220" s="212" t="s">
        <v>11</v>
      </c>
      <c r="E220" s="184" t="s">
        <v>834</v>
      </c>
      <c r="F220" s="212" t="s">
        <v>795</v>
      </c>
      <c r="G220" s="460" t="s">
        <v>1081</v>
      </c>
      <c r="H220" s="460" t="s">
        <v>1050</v>
      </c>
      <c r="I220" s="460" t="s">
        <v>843</v>
      </c>
      <c r="J220" s="461" t="s">
        <v>81</v>
      </c>
    </row>
    <row r="221" spans="1:10" ht="14.25" customHeight="1">
      <c r="A221" s="454" t="s">
        <v>418</v>
      </c>
      <c r="B221" s="455" t="s">
        <v>1082</v>
      </c>
      <c r="C221" s="465" t="s">
        <v>24</v>
      </c>
      <c r="D221" s="455" t="s">
        <v>11</v>
      </c>
      <c r="E221" s="456" t="s">
        <v>1013</v>
      </c>
      <c r="F221" s="455" t="s">
        <v>795</v>
      </c>
      <c r="G221" s="457" t="s">
        <v>841</v>
      </c>
      <c r="H221" s="457" t="s">
        <v>841</v>
      </c>
      <c r="I221" s="457" t="s">
        <v>842</v>
      </c>
      <c r="J221" s="458" t="s">
        <v>82</v>
      </c>
    </row>
    <row r="222" spans="1:10" ht="14.25" customHeight="1">
      <c r="A222" s="454" t="s">
        <v>418</v>
      </c>
      <c r="B222" s="455" t="s">
        <v>988</v>
      </c>
      <c r="C222" s="465" t="s">
        <v>24</v>
      </c>
      <c r="D222" s="455" t="s">
        <v>11</v>
      </c>
      <c r="E222" s="456" t="s">
        <v>1013</v>
      </c>
      <c r="F222" s="455" t="s">
        <v>795</v>
      </c>
      <c r="G222" s="457" t="s">
        <v>841</v>
      </c>
      <c r="H222" s="457" t="s">
        <v>841</v>
      </c>
      <c r="I222" s="457" t="s">
        <v>842</v>
      </c>
      <c r="J222" s="458" t="s">
        <v>82</v>
      </c>
    </row>
    <row r="223" spans="1:10" ht="14.25" customHeight="1">
      <c r="A223" s="454" t="s">
        <v>418</v>
      </c>
      <c r="B223" s="455" t="s">
        <v>988</v>
      </c>
      <c r="C223" s="465" t="s">
        <v>24</v>
      </c>
      <c r="D223" s="455" t="s">
        <v>11</v>
      </c>
      <c r="E223" s="456" t="s">
        <v>167</v>
      </c>
      <c r="F223" s="455" t="s">
        <v>795</v>
      </c>
      <c r="G223" s="457" t="s">
        <v>841</v>
      </c>
      <c r="H223" s="457" t="s">
        <v>841</v>
      </c>
      <c r="I223" s="457" t="s">
        <v>842</v>
      </c>
      <c r="J223" s="458" t="s">
        <v>82</v>
      </c>
    </row>
    <row r="224" spans="1:10" ht="14.25" customHeight="1">
      <c r="A224" s="454" t="s">
        <v>418</v>
      </c>
      <c r="B224" s="457" t="s">
        <v>1083</v>
      </c>
      <c r="C224" s="465" t="s">
        <v>24</v>
      </c>
      <c r="D224" s="455" t="s">
        <v>11</v>
      </c>
      <c r="E224" s="456" t="s">
        <v>167</v>
      </c>
      <c r="F224" s="455" t="s">
        <v>795</v>
      </c>
      <c r="G224" s="457" t="s">
        <v>1071</v>
      </c>
      <c r="H224" s="457" t="s">
        <v>841</v>
      </c>
      <c r="I224" s="457" t="s">
        <v>138</v>
      </c>
      <c r="J224" s="458" t="s">
        <v>82</v>
      </c>
    </row>
    <row r="225" spans="1:10" ht="14.25" customHeight="1">
      <c r="A225" s="454" t="s">
        <v>418</v>
      </c>
      <c r="B225" s="457" t="s">
        <v>1084</v>
      </c>
      <c r="C225" s="465" t="s">
        <v>24</v>
      </c>
      <c r="D225" s="455" t="s">
        <v>11</v>
      </c>
      <c r="E225" s="456" t="s">
        <v>79</v>
      </c>
      <c r="F225" s="455" t="s">
        <v>795</v>
      </c>
      <c r="G225" s="457" t="s">
        <v>841</v>
      </c>
      <c r="H225" s="457" t="s">
        <v>841</v>
      </c>
      <c r="I225" s="457" t="s">
        <v>842</v>
      </c>
      <c r="J225" s="458" t="s">
        <v>82</v>
      </c>
    </row>
    <row r="226" spans="1:10" ht="14.25" customHeight="1">
      <c r="A226" s="454" t="s">
        <v>418</v>
      </c>
      <c r="B226" s="455" t="s">
        <v>835</v>
      </c>
      <c r="C226" s="465" t="s">
        <v>24</v>
      </c>
      <c r="D226" s="455" t="s">
        <v>11</v>
      </c>
      <c r="E226" s="456" t="s">
        <v>1069</v>
      </c>
      <c r="F226" s="455" t="s">
        <v>795</v>
      </c>
      <c r="G226" s="457" t="s">
        <v>841</v>
      </c>
      <c r="H226" s="457" t="s">
        <v>841</v>
      </c>
      <c r="I226" s="457" t="s">
        <v>842</v>
      </c>
      <c r="J226" s="458" t="s">
        <v>82</v>
      </c>
    </row>
    <row r="227" spans="1:10" ht="14.25" customHeight="1">
      <c r="A227" s="454" t="s">
        <v>418</v>
      </c>
      <c r="B227" s="455" t="s">
        <v>835</v>
      </c>
      <c r="C227" s="465" t="s">
        <v>24</v>
      </c>
      <c r="D227" s="455" t="s">
        <v>11</v>
      </c>
      <c r="E227" s="456" t="s">
        <v>167</v>
      </c>
      <c r="F227" s="455" t="s">
        <v>795</v>
      </c>
      <c r="G227" s="457" t="s">
        <v>1085</v>
      </c>
      <c r="H227" s="457" t="s">
        <v>866</v>
      </c>
      <c r="I227" s="457" t="s">
        <v>866</v>
      </c>
      <c r="J227" s="458" t="s">
        <v>82</v>
      </c>
    </row>
    <row r="228" spans="1:10" ht="14.25" customHeight="1">
      <c r="A228" s="429" t="s">
        <v>418</v>
      </c>
      <c r="B228" s="212" t="s">
        <v>835</v>
      </c>
      <c r="C228" s="171" t="s">
        <v>24</v>
      </c>
      <c r="D228" s="212" t="s">
        <v>11</v>
      </c>
      <c r="E228" s="440" t="s">
        <v>810</v>
      </c>
      <c r="F228" s="212" t="s">
        <v>795</v>
      </c>
      <c r="G228" s="460" t="s">
        <v>1086</v>
      </c>
      <c r="H228" s="460" t="s">
        <v>1087</v>
      </c>
      <c r="I228" s="460" t="s">
        <v>1011</v>
      </c>
      <c r="J228" s="461" t="s">
        <v>81</v>
      </c>
    </row>
    <row r="229" spans="1:10" ht="14.25" customHeight="1">
      <c r="A229" s="454" t="s">
        <v>418</v>
      </c>
      <c r="B229" s="455" t="s">
        <v>836</v>
      </c>
      <c r="C229" s="465" t="s">
        <v>24</v>
      </c>
      <c r="D229" s="455" t="s">
        <v>11</v>
      </c>
      <c r="E229" s="456" t="s">
        <v>1088</v>
      </c>
      <c r="F229" s="455" t="s">
        <v>795</v>
      </c>
      <c r="G229" s="457" t="s">
        <v>841</v>
      </c>
      <c r="H229" s="457" t="s">
        <v>1019</v>
      </c>
      <c r="I229" s="457" t="s">
        <v>842</v>
      </c>
      <c r="J229" s="458" t="s">
        <v>82</v>
      </c>
    </row>
    <row r="230" spans="1:10" ht="14.25" customHeight="1">
      <c r="A230" s="429" t="s">
        <v>418</v>
      </c>
      <c r="B230" s="212" t="s">
        <v>836</v>
      </c>
      <c r="C230" s="171" t="s">
        <v>24</v>
      </c>
      <c r="D230" s="212" t="s">
        <v>11</v>
      </c>
      <c r="E230" s="184" t="s">
        <v>167</v>
      </c>
      <c r="F230" s="212" t="s">
        <v>795</v>
      </c>
      <c r="G230" s="460" t="s">
        <v>1089</v>
      </c>
      <c r="H230" s="460" t="s">
        <v>1046</v>
      </c>
      <c r="I230" s="460" t="s">
        <v>1058</v>
      </c>
      <c r="J230" s="461" t="s">
        <v>81</v>
      </c>
    </row>
    <row r="231" spans="1:10" ht="14.25" customHeight="1">
      <c r="A231" s="429" t="s">
        <v>418</v>
      </c>
      <c r="B231" s="212" t="s">
        <v>836</v>
      </c>
      <c r="C231" s="171" t="s">
        <v>24</v>
      </c>
      <c r="D231" s="212" t="s">
        <v>11</v>
      </c>
      <c r="E231" s="184" t="s">
        <v>584</v>
      </c>
      <c r="F231" s="212" t="s">
        <v>795</v>
      </c>
      <c r="G231" s="460" t="s">
        <v>1090</v>
      </c>
      <c r="H231" s="460" t="s">
        <v>860</v>
      </c>
      <c r="I231" s="460" t="s">
        <v>1091</v>
      </c>
      <c r="J231" s="461" t="s">
        <v>81</v>
      </c>
    </row>
    <row r="232" spans="1:10" ht="14.25" customHeight="1">
      <c r="A232" s="454" t="s">
        <v>418</v>
      </c>
      <c r="B232" s="455" t="s">
        <v>1092</v>
      </c>
      <c r="C232" s="465" t="s">
        <v>24</v>
      </c>
      <c r="D232" s="455" t="s">
        <v>11</v>
      </c>
      <c r="E232" s="456" t="s">
        <v>1093</v>
      </c>
      <c r="F232" s="455" t="s">
        <v>795</v>
      </c>
      <c r="G232" s="457" t="s">
        <v>869</v>
      </c>
      <c r="H232" s="457" t="s">
        <v>841</v>
      </c>
      <c r="I232" s="457" t="s">
        <v>1071</v>
      </c>
      <c r="J232" s="458" t="s">
        <v>82</v>
      </c>
    </row>
    <row r="233" spans="1:10" ht="14.25" customHeight="1">
      <c r="A233" s="454" t="s">
        <v>418</v>
      </c>
      <c r="B233" s="455" t="s">
        <v>997</v>
      </c>
      <c r="C233" s="465" t="s">
        <v>24</v>
      </c>
      <c r="D233" s="455" t="s">
        <v>11</v>
      </c>
      <c r="E233" s="456" t="s">
        <v>79</v>
      </c>
      <c r="F233" s="455" t="s">
        <v>795</v>
      </c>
      <c r="G233" s="457" t="s">
        <v>1019</v>
      </c>
      <c r="H233" s="457" t="s">
        <v>857</v>
      </c>
      <c r="I233" s="457" t="s">
        <v>228</v>
      </c>
      <c r="J233" s="458" t="s">
        <v>82</v>
      </c>
    </row>
    <row r="234" spans="1:10" ht="14.25" customHeight="1">
      <c r="A234" s="454" t="s">
        <v>418</v>
      </c>
      <c r="B234" s="455" t="s">
        <v>1000</v>
      </c>
      <c r="C234" s="465" t="s">
        <v>24</v>
      </c>
      <c r="D234" s="455" t="s">
        <v>11</v>
      </c>
      <c r="E234" s="463" t="s">
        <v>810</v>
      </c>
      <c r="F234" s="455" t="s">
        <v>570</v>
      </c>
      <c r="G234" s="457" t="s">
        <v>1094</v>
      </c>
      <c r="H234" s="457" t="s">
        <v>841</v>
      </c>
      <c r="I234" s="457" t="s">
        <v>222</v>
      </c>
      <c r="J234" s="458" t="s">
        <v>82</v>
      </c>
    </row>
    <row r="235" spans="1:10" ht="14.25" customHeight="1">
      <c r="A235" s="454" t="s">
        <v>418</v>
      </c>
      <c r="B235" s="455" t="s">
        <v>1095</v>
      </c>
      <c r="C235" s="465" t="s">
        <v>24</v>
      </c>
      <c r="D235" s="455" t="s">
        <v>11</v>
      </c>
      <c r="E235" s="463" t="s">
        <v>1096</v>
      </c>
      <c r="F235" s="455" t="s">
        <v>570</v>
      </c>
      <c r="G235" s="457" t="s">
        <v>1097</v>
      </c>
      <c r="H235" s="457" t="s">
        <v>1017</v>
      </c>
      <c r="I235" s="457" t="s">
        <v>842</v>
      </c>
      <c r="J235" s="458" t="s">
        <v>82</v>
      </c>
    </row>
    <row r="236" spans="1:10" ht="14.25" customHeight="1">
      <c r="A236" s="454" t="s">
        <v>418</v>
      </c>
      <c r="B236" s="455" t="s">
        <v>1098</v>
      </c>
      <c r="C236" s="465" t="s">
        <v>24</v>
      </c>
      <c r="D236" s="455" t="s">
        <v>11</v>
      </c>
      <c r="E236" s="456" t="s">
        <v>167</v>
      </c>
      <c r="F236" s="455" t="s">
        <v>570</v>
      </c>
      <c r="G236" s="457" t="s">
        <v>1059</v>
      </c>
      <c r="H236" s="457" t="s">
        <v>841</v>
      </c>
      <c r="I236" s="457" t="s">
        <v>154</v>
      </c>
      <c r="J236" s="458" t="s">
        <v>82</v>
      </c>
    </row>
    <row r="237" spans="1:10" ht="14.25" customHeight="1">
      <c r="A237" s="429" t="s">
        <v>418</v>
      </c>
      <c r="B237" s="212" t="s">
        <v>837</v>
      </c>
      <c r="C237" s="171" t="s">
        <v>24</v>
      </c>
      <c r="D237" s="212" t="s">
        <v>11</v>
      </c>
      <c r="E237" s="184" t="s">
        <v>826</v>
      </c>
      <c r="F237" s="212" t="s">
        <v>570</v>
      </c>
      <c r="G237" s="460" t="s">
        <v>1099</v>
      </c>
      <c r="H237" s="460" t="s">
        <v>1100</v>
      </c>
      <c r="I237" s="460" t="s">
        <v>1100</v>
      </c>
      <c r="J237" s="461" t="s">
        <v>81</v>
      </c>
    </row>
    <row r="238" spans="1:10" ht="14.25" customHeight="1" thickBot="1">
      <c r="A238" s="472" t="s">
        <v>418</v>
      </c>
      <c r="B238" s="473" t="s">
        <v>1004</v>
      </c>
      <c r="C238" s="474" t="s">
        <v>24</v>
      </c>
      <c r="D238" s="473" t="s">
        <v>11</v>
      </c>
      <c r="E238" s="475" t="s">
        <v>79</v>
      </c>
      <c r="F238" s="473" t="s">
        <v>570</v>
      </c>
      <c r="G238" s="476" t="s">
        <v>841</v>
      </c>
      <c r="H238" s="476" t="s">
        <v>841</v>
      </c>
      <c r="I238" s="476" t="s">
        <v>842</v>
      </c>
      <c r="J238" s="477" t="s">
        <v>82</v>
      </c>
    </row>
    <row r="239" spans="1:10" ht="14.25" customHeight="1">
      <c r="A239" s="448" t="s">
        <v>1101</v>
      </c>
      <c r="B239" s="450"/>
      <c r="C239" s="478"/>
      <c r="D239" s="450"/>
      <c r="E239" s="479"/>
      <c r="F239" s="450"/>
      <c r="G239" s="480"/>
      <c r="H239" s="480"/>
      <c r="I239" s="450"/>
      <c r="J239" s="480"/>
    </row>
    <row r="240" spans="1:10" ht="14.25" customHeight="1">
      <c r="A240" s="448" t="s">
        <v>838</v>
      </c>
      <c r="B240" s="450"/>
      <c r="C240" s="478"/>
      <c r="D240" s="450"/>
      <c r="E240" s="479"/>
      <c r="F240" s="450"/>
      <c r="G240" s="480"/>
      <c r="H240" s="480"/>
      <c r="I240" s="450"/>
      <c r="J240" s="480"/>
    </row>
    <row r="241" spans="1:10" ht="14.25" customHeight="1">
      <c r="A241" s="448" t="s">
        <v>1102</v>
      </c>
      <c r="B241" s="450"/>
      <c r="C241" s="478"/>
      <c r="D241" s="450"/>
      <c r="E241" s="479"/>
      <c r="F241" s="450"/>
      <c r="G241" s="480"/>
      <c r="H241" s="480"/>
      <c r="I241" s="450"/>
      <c r="J241" s="480"/>
    </row>
    <row r="242" spans="1:10" ht="14.25" customHeight="1">
      <c r="A242" s="448" t="s">
        <v>1103</v>
      </c>
      <c r="B242" s="450"/>
      <c r="C242" s="478"/>
      <c r="D242" s="450"/>
      <c r="E242" s="479"/>
      <c r="F242" s="450"/>
      <c r="G242" s="480"/>
      <c r="H242" s="480"/>
      <c r="I242" s="450"/>
      <c r="J242" s="480"/>
    </row>
    <row r="243" spans="1:10" ht="14.25" customHeight="1">
      <c r="A243" s="448" t="s">
        <v>1104</v>
      </c>
      <c r="B243" s="450"/>
      <c r="C243" s="478"/>
      <c r="D243" s="450"/>
      <c r="E243" s="479"/>
      <c r="F243" s="450"/>
      <c r="G243" s="480"/>
      <c r="H243" s="480"/>
      <c r="I243" s="450"/>
      <c r="J243" s="480"/>
    </row>
    <row r="244" spans="1:10" ht="14.25" customHeight="1">
      <c r="A244" s="448" t="s">
        <v>1105</v>
      </c>
      <c r="B244" s="450"/>
      <c r="C244" s="478"/>
      <c r="D244" s="450"/>
      <c r="E244" s="479"/>
      <c r="F244" s="450"/>
      <c r="G244" s="480"/>
      <c r="H244" s="480"/>
      <c r="I244" s="450"/>
      <c r="J244" s="480"/>
    </row>
    <row r="245" spans="1:10" ht="14.25" customHeight="1">
      <c r="A245" s="448" t="s">
        <v>1106</v>
      </c>
      <c r="B245" s="450"/>
      <c r="C245" s="478"/>
      <c r="D245" s="450"/>
      <c r="E245" s="479"/>
      <c r="F245" s="450"/>
      <c r="G245" s="480"/>
      <c r="H245" s="480"/>
      <c r="I245" s="450"/>
      <c r="J245" s="480"/>
    </row>
    <row r="246" spans="1:10" ht="14.25" customHeight="1">
      <c r="A246" s="481" t="s">
        <v>1107</v>
      </c>
      <c r="B246" s="482"/>
      <c r="C246" s="482"/>
      <c r="D246" s="482"/>
      <c r="E246" s="483"/>
      <c r="F246" s="484"/>
      <c r="G246" s="484"/>
      <c r="H246" s="484"/>
      <c r="I246" s="484"/>
      <c r="J246" s="450"/>
    </row>
    <row r="247" spans="1:10" ht="14.25" customHeight="1">
      <c r="A247" s="485" t="s">
        <v>1108</v>
      </c>
      <c r="B247" s="484"/>
      <c r="C247" s="484"/>
      <c r="D247" s="484"/>
      <c r="E247" s="486"/>
      <c r="F247" s="484"/>
      <c r="G247" s="484"/>
      <c r="H247" s="484"/>
      <c r="I247" s="484"/>
      <c r="J247" s="484"/>
    </row>
    <row r="248" spans="1:10" ht="14.25" customHeight="1">
      <c r="A248" s="485" t="s">
        <v>1109</v>
      </c>
      <c r="B248" s="484"/>
      <c r="C248" s="484"/>
      <c r="D248" s="484"/>
      <c r="E248" s="486"/>
      <c r="F248" s="484"/>
      <c r="G248" s="484"/>
      <c r="H248" s="484"/>
      <c r="I248" s="484"/>
      <c r="J248" s="484"/>
    </row>
  </sheetData>
  <mergeCells count="8">
    <mergeCell ref="I1:J1"/>
    <mergeCell ref="I2:J2"/>
    <mergeCell ref="H150:H151"/>
    <mergeCell ref="I150:I151"/>
    <mergeCell ref="J150:J151"/>
    <mergeCell ref="I170:I171"/>
    <mergeCell ref="I172:I173"/>
    <mergeCell ref="J172:J173"/>
  </mergeCells>
  <phoneticPr fontId="33" type="noConversion"/>
  <pageMargins left="0.78749999999999998" right="0.78749999999999998" top="1.0631944444444446" bottom="1.0631944444444446" header="0.51180555555555551" footer="0.51180555555555551"/>
  <pageSetup paperSize="9" scale="53"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45"/>
  <sheetViews>
    <sheetView view="pageBreakPreview" topLeftCell="A22" zoomScaleSheetLayoutView="100" workbookViewId="0">
      <selection activeCell="C34" sqref="C34"/>
    </sheetView>
  </sheetViews>
  <sheetFormatPr defaultColWidth="5.7109375" defaultRowHeight="19.899999999999999" customHeight="1"/>
  <cols>
    <col min="1" max="1" width="10.7109375" style="188" customWidth="1"/>
    <col min="2" max="2" width="26" style="399" bestFit="1" customWidth="1"/>
    <col min="3" max="3" width="25.85546875" style="449" bestFit="1" customWidth="1"/>
    <col min="4" max="4" width="11.85546875" style="399" customWidth="1"/>
    <col min="5" max="5" width="27.5703125" style="450" customWidth="1"/>
    <col min="6" max="6" width="8.7109375" style="450" customWidth="1"/>
    <col min="7" max="30" width="3.28515625" style="450" bestFit="1" customWidth="1"/>
    <col min="31" max="36" width="4.7109375" style="450" customWidth="1"/>
    <col min="37" max="256" width="5.7109375" style="399"/>
    <col min="257" max="257" width="10.7109375" style="399" customWidth="1"/>
    <col min="258" max="258" width="26" style="399" bestFit="1" customWidth="1"/>
    <col min="259" max="259" width="25.85546875" style="399" bestFit="1" customWidth="1"/>
    <col min="260" max="260" width="11.85546875" style="399" customWidth="1"/>
    <col min="261" max="261" width="27.5703125" style="399" customWidth="1"/>
    <col min="262" max="262" width="8.7109375" style="399" customWidth="1"/>
    <col min="263" max="286" width="3.28515625" style="399" bestFit="1" customWidth="1"/>
    <col min="287" max="292" width="4.7109375" style="399" customWidth="1"/>
    <col min="293" max="512" width="5.7109375" style="399"/>
    <col min="513" max="513" width="10.7109375" style="399" customWidth="1"/>
    <col min="514" max="514" width="26" style="399" bestFit="1" customWidth="1"/>
    <col min="515" max="515" width="25.85546875" style="399" bestFit="1" customWidth="1"/>
    <col min="516" max="516" width="11.85546875" style="399" customWidth="1"/>
    <col min="517" max="517" width="27.5703125" style="399" customWidth="1"/>
    <col min="518" max="518" width="8.7109375" style="399" customWidth="1"/>
    <col min="519" max="542" width="3.28515625" style="399" bestFit="1" customWidth="1"/>
    <col min="543" max="548" width="4.7109375" style="399" customWidth="1"/>
    <col min="549" max="768" width="5.7109375" style="399"/>
    <col min="769" max="769" width="10.7109375" style="399" customWidth="1"/>
    <col min="770" max="770" width="26" style="399" bestFit="1" customWidth="1"/>
    <col min="771" max="771" width="25.85546875" style="399" bestFit="1" customWidth="1"/>
    <col min="772" max="772" width="11.85546875" style="399" customWidth="1"/>
    <col min="773" max="773" width="27.5703125" style="399" customWidth="1"/>
    <col min="774" max="774" width="8.7109375" style="399" customWidth="1"/>
    <col min="775" max="798" width="3.28515625" style="399" bestFit="1" customWidth="1"/>
    <col min="799" max="804" width="4.7109375" style="399" customWidth="1"/>
    <col min="805" max="1024" width="5.7109375" style="399"/>
    <col min="1025" max="1025" width="10.7109375" style="399" customWidth="1"/>
    <col min="1026" max="1026" width="26" style="399" bestFit="1" customWidth="1"/>
    <col min="1027" max="1027" width="25.85546875" style="399" bestFit="1" customWidth="1"/>
    <col min="1028" max="1028" width="11.85546875" style="399" customWidth="1"/>
    <col min="1029" max="1029" width="27.5703125" style="399" customWidth="1"/>
    <col min="1030" max="1030" width="8.7109375" style="399" customWidth="1"/>
    <col min="1031" max="1054" width="3.28515625" style="399" bestFit="1" customWidth="1"/>
    <col min="1055" max="1060" width="4.7109375" style="399" customWidth="1"/>
    <col min="1061" max="1280" width="5.7109375" style="399"/>
    <col min="1281" max="1281" width="10.7109375" style="399" customWidth="1"/>
    <col min="1282" max="1282" width="26" style="399" bestFit="1" customWidth="1"/>
    <col min="1283" max="1283" width="25.85546875" style="399" bestFit="1" customWidth="1"/>
    <col min="1284" max="1284" width="11.85546875" style="399" customWidth="1"/>
    <col min="1285" max="1285" width="27.5703125" style="399" customWidth="1"/>
    <col min="1286" max="1286" width="8.7109375" style="399" customWidth="1"/>
    <col min="1287" max="1310" width="3.28515625" style="399" bestFit="1" customWidth="1"/>
    <col min="1311" max="1316" width="4.7109375" style="399" customWidth="1"/>
    <col min="1317" max="1536" width="5.7109375" style="399"/>
    <col min="1537" max="1537" width="10.7109375" style="399" customWidth="1"/>
    <col min="1538" max="1538" width="26" style="399" bestFit="1" customWidth="1"/>
    <col min="1539" max="1539" width="25.85546875" style="399" bestFit="1" customWidth="1"/>
    <col min="1540" max="1540" width="11.85546875" style="399" customWidth="1"/>
    <col min="1541" max="1541" width="27.5703125" style="399" customWidth="1"/>
    <col min="1542" max="1542" width="8.7109375" style="399" customWidth="1"/>
    <col min="1543" max="1566" width="3.28515625" style="399" bestFit="1" customWidth="1"/>
    <col min="1567" max="1572" width="4.7109375" style="399" customWidth="1"/>
    <col min="1573" max="1792" width="5.7109375" style="399"/>
    <col min="1793" max="1793" width="10.7109375" style="399" customWidth="1"/>
    <col min="1794" max="1794" width="26" style="399" bestFit="1" customWidth="1"/>
    <col min="1795" max="1795" width="25.85546875" style="399" bestFit="1" customWidth="1"/>
    <col min="1796" max="1796" width="11.85546875" style="399" customWidth="1"/>
    <col min="1797" max="1797" width="27.5703125" style="399" customWidth="1"/>
    <col min="1798" max="1798" width="8.7109375" style="399" customWidth="1"/>
    <col min="1799" max="1822" width="3.28515625" style="399" bestFit="1" customWidth="1"/>
    <col min="1823" max="1828" width="4.7109375" style="399" customWidth="1"/>
    <col min="1829" max="2048" width="5.7109375" style="399"/>
    <col min="2049" max="2049" width="10.7109375" style="399" customWidth="1"/>
    <col min="2050" max="2050" width="26" style="399" bestFit="1" customWidth="1"/>
    <col min="2051" max="2051" width="25.85546875" style="399" bestFit="1" customWidth="1"/>
    <col min="2052" max="2052" width="11.85546875" style="399" customWidth="1"/>
    <col min="2053" max="2053" width="27.5703125" style="399" customWidth="1"/>
    <col min="2054" max="2054" width="8.7109375" style="399" customWidth="1"/>
    <col min="2055" max="2078" width="3.28515625" style="399" bestFit="1" customWidth="1"/>
    <col min="2079" max="2084" width="4.7109375" style="399" customWidth="1"/>
    <col min="2085" max="2304" width="5.7109375" style="399"/>
    <col min="2305" max="2305" width="10.7109375" style="399" customWidth="1"/>
    <col min="2306" max="2306" width="26" style="399" bestFit="1" customWidth="1"/>
    <col min="2307" max="2307" width="25.85546875" style="399" bestFit="1" customWidth="1"/>
    <col min="2308" max="2308" width="11.85546875" style="399" customWidth="1"/>
    <col min="2309" max="2309" width="27.5703125" style="399" customWidth="1"/>
    <col min="2310" max="2310" width="8.7109375" style="399" customWidth="1"/>
    <col min="2311" max="2334" width="3.28515625" style="399" bestFit="1" customWidth="1"/>
    <col min="2335" max="2340" width="4.7109375" style="399" customWidth="1"/>
    <col min="2341" max="2560" width="5.7109375" style="399"/>
    <col min="2561" max="2561" width="10.7109375" style="399" customWidth="1"/>
    <col min="2562" max="2562" width="26" style="399" bestFit="1" customWidth="1"/>
    <col min="2563" max="2563" width="25.85546875" style="399" bestFit="1" customWidth="1"/>
    <col min="2564" max="2564" width="11.85546875" style="399" customWidth="1"/>
    <col min="2565" max="2565" width="27.5703125" style="399" customWidth="1"/>
    <col min="2566" max="2566" width="8.7109375" style="399" customWidth="1"/>
    <col min="2567" max="2590" width="3.28515625" style="399" bestFit="1" customWidth="1"/>
    <col min="2591" max="2596" width="4.7109375" style="399" customWidth="1"/>
    <col min="2597" max="2816" width="5.7109375" style="399"/>
    <col min="2817" max="2817" width="10.7109375" style="399" customWidth="1"/>
    <col min="2818" max="2818" width="26" style="399" bestFit="1" customWidth="1"/>
    <col min="2819" max="2819" width="25.85546875" style="399" bestFit="1" customWidth="1"/>
    <col min="2820" max="2820" width="11.85546875" style="399" customWidth="1"/>
    <col min="2821" max="2821" width="27.5703125" style="399" customWidth="1"/>
    <col min="2822" max="2822" width="8.7109375" style="399" customWidth="1"/>
    <col min="2823" max="2846" width="3.28515625" style="399" bestFit="1" customWidth="1"/>
    <col min="2847" max="2852" width="4.7109375" style="399" customWidth="1"/>
    <col min="2853" max="3072" width="5.7109375" style="399"/>
    <col min="3073" max="3073" width="10.7109375" style="399" customWidth="1"/>
    <col min="3074" max="3074" width="26" style="399" bestFit="1" customWidth="1"/>
    <col min="3075" max="3075" width="25.85546875" style="399" bestFit="1" customWidth="1"/>
    <col min="3076" max="3076" width="11.85546875" style="399" customWidth="1"/>
    <col min="3077" max="3077" width="27.5703125" style="399" customWidth="1"/>
    <col min="3078" max="3078" width="8.7109375" style="399" customWidth="1"/>
    <col min="3079" max="3102" width="3.28515625" style="399" bestFit="1" customWidth="1"/>
    <col min="3103" max="3108" width="4.7109375" style="399" customWidth="1"/>
    <col min="3109" max="3328" width="5.7109375" style="399"/>
    <col min="3329" max="3329" width="10.7109375" style="399" customWidth="1"/>
    <col min="3330" max="3330" width="26" style="399" bestFit="1" customWidth="1"/>
    <col min="3331" max="3331" width="25.85546875" style="399" bestFit="1" customWidth="1"/>
    <col min="3332" max="3332" width="11.85546875" style="399" customWidth="1"/>
    <col min="3333" max="3333" width="27.5703125" style="399" customWidth="1"/>
    <col min="3334" max="3334" width="8.7109375" style="399" customWidth="1"/>
    <col min="3335" max="3358" width="3.28515625" style="399" bestFit="1" customWidth="1"/>
    <col min="3359" max="3364" width="4.7109375" style="399" customWidth="1"/>
    <col min="3365" max="3584" width="5.7109375" style="399"/>
    <col min="3585" max="3585" width="10.7109375" style="399" customWidth="1"/>
    <col min="3586" max="3586" width="26" style="399" bestFit="1" customWidth="1"/>
    <col min="3587" max="3587" width="25.85546875" style="399" bestFit="1" customWidth="1"/>
    <col min="3588" max="3588" width="11.85546875" style="399" customWidth="1"/>
    <col min="3589" max="3589" width="27.5703125" style="399" customWidth="1"/>
    <col min="3590" max="3590" width="8.7109375" style="399" customWidth="1"/>
    <col min="3591" max="3614" width="3.28515625" style="399" bestFit="1" customWidth="1"/>
    <col min="3615" max="3620" width="4.7109375" style="399" customWidth="1"/>
    <col min="3621" max="3840" width="5.7109375" style="399"/>
    <col min="3841" max="3841" width="10.7109375" style="399" customWidth="1"/>
    <col min="3842" max="3842" width="26" style="399" bestFit="1" customWidth="1"/>
    <col min="3843" max="3843" width="25.85546875" style="399" bestFit="1" customWidth="1"/>
    <col min="3844" max="3844" width="11.85546875" style="399" customWidth="1"/>
    <col min="3845" max="3845" width="27.5703125" style="399" customWidth="1"/>
    <col min="3846" max="3846" width="8.7109375" style="399" customWidth="1"/>
    <col min="3847" max="3870" width="3.28515625" style="399" bestFit="1" customWidth="1"/>
    <col min="3871" max="3876" width="4.7109375" style="399" customWidth="1"/>
    <col min="3877" max="4096" width="5.7109375" style="399"/>
    <col min="4097" max="4097" width="10.7109375" style="399" customWidth="1"/>
    <col min="4098" max="4098" width="26" style="399" bestFit="1" customWidth="1"/>
    <col min="4099" max="4099" width="25.85546875" style="399" bestFit="1" customWidth="1"/>
    <col min="4100" max="4100" width="11.85546875" style="399" customWidth="1"/>
    <col min="4101" max="4101" width="27.5703125" style="399" customWidth="1"/>
    <col min="4102" max="4102" width="8.7109375" style="399" customWidth="1"/>
    <col min="4103" max="4126" width="3.28515625" style="399" bestFit="1" customWidth="1"/>
    <col min="4127" max="4132" width="4.7109375" style="399" customWidth="1"/>
    <col min="4133" max="4352" width="5.7109375" style="399"/>
    <col min="4353" max="4353" width="10.7109375" style="399" customWidth="1"/>
    <col min="4354" max="4354" width="26" style="399" bestFit="1" customWidth="1"/>
    <col min="4355" max="4355" width="25.85546875" style="399" bestFit="1" customWidth="1"/>
    <col min="4356" max="4356" width="11.85546875" style="399" customWidth="1"/>
    <col min="4357" max="4357" width="27.5703125" style="399" customWidth="1"/>
    <col min="4358" max="4358" width="8.7109375" style="399" customWidth="1"/>
    <col min="4359" max="4382" width="3.28515625" style="399" bestFit="1" customWidth="1"/>
    <col min="4383" max="4388" width="4.7109375" style="399" customWidth="1"/>
    <col min="4389" max="4608" width="5.7109375" style="399"/>
    <col min="4609" max="4609" width="10.7109375" style="399" customWidth="1"/>
    <col min="4610" max="4610" width="26" style="399" bestFit="1" customWidth="1"/>
    <col min="4611" max="4611" width="25.85546875" style="399" bestFit="1" customWidth="1"/>
    <col min="4612" max="4612" width="11.85546875" style="399" customWidth="1"/>
    <col min="4613" max="4613" width="27.5703125" style="399" customWidth="1"/>
    <col min="4614" max="4614" width="8.7109375" style="399" customWidth="1"/>
    <col min="4615" max="4638" width="3.28515625" style="399" bestFit="1" customWidth="1"/>
    <col min="4639" max="4644" width="4.7109375" style="399" customWidth="1"/>
    <col min="4645" max="4864" width="5.7109375" style="399"/>
    <col min="4865" max="4865" width="10.7109375" style="399" customWidth="1"/>
    <col min="4866" max="4866" width="26" style="399" bestFit="1" customWidth="1"/>
    <col min="4867" max="4867" width="25.85546875" style="399" bestFit="1" customWidth="1"/>
    <col min="4868" max="4868" width="11.85546875" style="399" customWidth="1"/>
    <col min="4869" max="4869" width="27.5703125" style="399" customWidth="1"/>
    <col min="4870" max="4870" width="8.7109375" style="399" customWidth="1"/>
    <col min="4871" max="4894" width="3.28515625" style="399" bestFit="1" customWidth="1"/>
    <col min="4895" max="4900" width="4.7109375" style="399" customWidth="1"/>
    <col min="4901" max="5120" width="5.7109375" style="399"/>
    <col min="5121" max="5121" width="10.7109375" style="399" customWidth="1"/>
    <col min="5122" max="5122" width="26" style="399" bestFit="1" customWidth="1"/>
    <col min="5123" max="5123" width="25.85546875" style="399" bestFit="1" customWidth="1"/>
    <col min="5124" max="5124" width="11.85546875" style="399" customWidth="1"/>
    <col min="5125" max="5125" width="27.5703125" style="399" customWidth="1"/>
    <col min="5126" max="5126" width="8.7109375" style="399" customWidth="1"/>
    <col min="5127" max="5150" width="3.28515625" style="399" bestFit="1" customWidth="1"/>
    <col min="5151" max="5156" width="4.7109375" style="399" customWidth="1"/>
    <col min="5157" max="5376" width="5.7109375" style="399"/>
    <col min="5377" max="5377" width="10.7109375" style="399" customWidth="1"/>
    <col min="5378" max="5378" width="26" style="399" bestFit="1" customWidth="1"/>
    <col min="5379" max="5379" width="25.85546875" style="399" bestFit="1" customWidth="1"/>
    <col min="5380" max="5380" width="11.85546875" style="399" customWidth="1"/>
    <col min="5381" max="5381" width="27.5703125" style="399" customWidth="1"/>
    <col min="5382" max="5382" width="8.7109375" style="399" customWidth="1"/>
    <col min="5383" max="5406" width="3.28515625" style="399" bestFit="1" customWidth="1"/>
    <col min="5407" max="5412" width="4.7109375" style="399" customWidth="1"/>
    <col min="5413" max="5632" width="5.7109375" style="399"/>
    <col min="5633" max="5633" width="10.7109375" style="399" customWidth="1"/>
    <col min="5634" max="5634" width="26" style="399" bestFit="1" customWidth="1"/>
    <col min="5635" max="5635" width="25.85546875" style="399" bestFit="1" customWidth="1"/>
    <col min="5636" max="5636" width="11.85546875" style="399" customWidth="1"/>
    <col min="5637" max="5637" width="27.5703125" style="399" customWidth="1"/>
    <col min="5638" max="5638" width="8.7109375" style="399" customWidth="1"/>
    <col min="5639" max="5662" width="3.28515625" style="399" bestFit="1" customWidth="1"/>
    <col min="5663" max="5668" width="4.7109375" style="399" customWidth="1"/>
    <col min="5669" max="5888" width="5.7109375" style="399"/>
    <col min="5889" max="5889" width="10.7109375" style="399" customWidth="1"/>
    <col min="5890" max="5890" width="26" style="399" bestFit="1" customWidth="1"/>
    <col min="5891" max="5891" width="25.85546875" style="399" bestFit="1" customWidth="1"/>
    <col min="5892" max="5892" width="11.85546875" style="399" customWidth="1"/>
    <col min="5893" max="5893" width="27.5703125" style="399" customWidth="1"/>
    <col min="5894" max="5894" width="8.7109375" style="399" customWidth="1"/>
    <col min="5895" max="5918" width="3.28515625" style="399" bestFit="1" customWidth="1"/>
    <col min="5919" max="5924" width="4.7109375" style="399" customWidth="1"/>
    <col min="5925" max="6144" width="5.7109375" style="399"/>
    <col min="6145" max="6145" width="10.7109375" style="399" customWidth="1"/>
    <col min="6146" max="6146" width="26" style="399" bestFit="1" customWidth="1"/>
    <col min="6147" max="6147" width="25.85546875" style="399" bestFit="1" customWidth="1"/>
    <col min="6148" max="6148" width="11.85546875" style="399" customWidth="1"/>
    <col min="6149" max="6149" width="27.5703125" style="399" customWidth="1"/>
    <col min="6150" max="6150" width="8.7109375" style="399" customWidth="1"/>
    <col min="6151" max="6174" width="3.28515625" style="399" bestFit="1" customWidth="1"/>
    <col min="6175" max="6180" width="4.7109375" style="399" customWidth="1"/>
    <col min="6181" max="6400" width="5.7109375" style="399"/>
    <col min="6401" max="6401" width="10.7109375" style="399" customWidth="1"/>
    <col min="6402" max="6402" width="26" style="399" bestFit="1" customWidth="1"/>
    <col min="6403" max="6403" width="25.85546875" style="399" bestFit="1" customWidth="1"/>
    <col min="6404" max="6404" width="11.85546875" style="399" customWidth="1"/>
    <col min="6405" max="6405" width="27.5703125" style="399" customWidth="1"/>
    <col min="6406" max="6406" width="8.7109375" style="399" customWidth="1"/>
    <col min="6407" max="6430" width="3.28515625" style="399" bestFit="1" customWidth="1"/>
    <col min="6431" max="6436" width="4.7109375" style="399" customWidth="1"/>
    <col min="6437" max="6656" width="5.7109375" style="399"/>
    <col min="6657" max="6657" width="10.7109375" style="399" customWidth="1"/>
    <col min="6658" max="6658" width="26" style="399" bestFit="1" customWidth="1"/>
    <col min="6659" max="6659" width="25.85546875" style="399" bestFit="1" customWidth="1"/>
    <col min="6660" max="6660" width="11.85546875" style="399" customWidth="1"/>
    <col min="6661" max="6661" width="27.5703125" style="399" customWidth="1"/>
    <col min="6662" max="6662" width="8.7109375" style="399" customWidth="1"/>
    <col min="6663" max="6686" width="3.28515625" style="399" bestFit="1" customWidth="1"/>
    <col min="6687" max="6692" width="4.7109375" style="399" customWidth="1"/>
    <col min="6693" max="6912" width="5.7109375" style="399"/>
    <col min="6913" max="6913" width="10.7109375" style="399" customWidth="1"/>
    <col min="6914" max="6914" width="26" style="399" bestFit="1" customWidth="1"/>
    <col min="6915" max="6915" width="25.85546875" style="399" bestFit="1" customWidth="1"/>
    <col min="6916" max="6916" width="11.85546875" style="399" customWidth="1"/>
    <col min="6917" max="6917" width="27.5703125" style="399" customWidth="1"/>
    <col min="6918" max="6918" width="8.7109375" style="399" customWidth="1"/>
    <col min="6919" max="6942" width="3.28515625" style="399" bestFit="1" customWidth="1"/>
    <col min="6943" max="6948" width="4.7109375" style="399" customWidth="1"/>
    <col min="6949" max="7168" width="5.7109375" style="399"/>
    <col min="7169" max="7169" width="10.7109375" style="399" customWidth="1"/>
    <col min="7170" max="7170" width="26" style="399" bestFit="1" customWidth="1"/>
    <col min="7171" max="7171" width="25.85546875" style="399" bestFit="1" customWidth="1"/>
    <col min="7172" max="7172" width="11.85546875" style="399" customWidth="1"/>
    <col min="7173" max="7173" width="27.5703125" style="399" customWidth="1"/>
    <col min="7174" max="7174" width="8.7109375" style="399" customWidth="1"/>
    <col min="7175" max="7198" width="3.28515625" style="399" bestFit="1" customWidth="1"/>
    <col min="7199" max="7204" width="4.7109375" style="399" customWidth="1"/>
    <col min="7205" max="7424" width="5.7109375" style="399"/>
    <col min="7425" max="7425" width="10.7109375" style="399" customWidth="1"/>
    <col min="7426" max="7426" width="26" style="399" bestFit="1" customWidth="1"/>
    <col min="7427" max="7427" width="25.85546875" style="399" bestFit="1" customWidth="1"/>
    <col min="7428" max="7428" width="11.85546875" style="399" customWidth="1"/>
    <col min="7429" max="7429" width="27.5703125" style="399" customWidth="1"/>
    <col min="7430" max="7430" width="8.7109375" style="399" customWidth="1"/>
    <col min="7431" max="7454" width="3.28515625" style="399" bestFit="1" customWidth="1"/>
    <col min="7455" max="7460" width="4.7109375" style="399" customWidth="1"/>
    <col min="7461" max="7680" width="5.7109375" style="399"/>
    <col min="7681" max="7681" width="10.7109375" style="399" customWidth="1"/>
    <col min="7682" max="7682" width="26" style="399" bestFit="1" customWidth="1"/>
    <col min="7683" max="7683" width="25.85546875" style="399" bestFit="1" customWidth="1"/>
    <col min="7684" max="7684" width="11.85546875" style="399" customWidth="1"/>
    <col min="7685" max="7685" width="27.5703125" style="399" customWidth="1"/>
    <col min="7686" max="7686" width="8.7109375" style="399" customWidth="1"/>
    <col min="7687" max="7710" width="3.28515625" style="399" bestFit="1" customWidth="1"/>
    <col min="7711" max="7716" width="4.7109375" style="399" customWidth="1"/>
    <col min="7717" max="7936" width="5.7109375" style="399"/>
    <col min="7937" max="7937" width="10.7109375" style="399" customWidth="1"/>
    <col min="7938" max="7938" width="26" style="399" bestFit="1" customWidth="1"/>
    <col min="7939" max="7939" width="25.85546875" style="399" bestFit="1" customWidth="1"/>
    <col min="7940" max="7940" width="11.85546875" style="399" customWidth="1"/>
    <col min="7941" max="7941" width="27.5703125" style="399" customWidth="1"/>
    <col min="7942" max="7942" width="8.7109375" style="399" customWidth="1"/>
    <col min="7943" max="7966" width="3.28515625" style="399" bestFit="1" customWidth="1"/>
    <col min="7967" max="7972" width="4.7109375" style="399" customWidth="1"/>
    <col min="7973" max="8192" width="5.7109375" style="399"/>
    <col min="8193" max="8193" width="10.7109375" style="399" customWidth="1"/>
    <col min="8194" max="8194" width="26" style="399" bestFit="1" customWidth="1"/>
    <col min="8195" max="8195" width="25.85546875" style="399" bestFit="1" customWidth="1"/>
    <col min="8196" max="8196" width="11.85546875" style="399" customWidth="1"/>
    <col min="8197" max="8197" width="27.5703125" style="399" customWidth="1"/>
    <col min="8198" max="8198" width="8.7109375" style="399" customWidth="1"/>
    <col min="8199" max="8222" width="3.28515625" style="399" bestFit="1" customWidth="1"/>
    <col min="8223" max="8228" width="4.7109375" style="399" customWidth="1"/>
    <col min="8229" max="8448" width="5.7109375" style="399"/>
    <col min="8449" max="8449" width="10.7109375" style="399" customWidth="1"/>
    <col min="8450" max="8450" width="26" style="399" bestFit="1" customWidth="1"/>
    <col min="8451" max="8451" width="25.85546875" style="399" bestFit="1" customWidth="1"/>
    <col min="8452" max="8452" width="11.85546875" style="399" customWidth="1"/>
    <col min="8453" max="8453" width="27.5703125" style="399" customWidth="1"/>
    <col min="8454" max="8454" width="8.7109375" style="399" customWidth="1"/>
    <col min="8455" max="8478" width="3.28515625" style="399" bestFit="1" customWidth="1"/>
    <col min="8479" max="8484" width="4.7109375" style="399" customWidth="1"/>
    <col min="8485" max="8704" width="5.7109375" style="399"/>
    <col min="8705" max="8705" width="10.7109375" style="399" customWidth="1"/>
    <col min="8706" max="8706" width="26" style="399" bestFit="1" customWidth="1"/>
    <col min="8707" max="8707" width="25.85546875" style="399" bestFit="1" customWidth="1"/>
    <col min="8708" max="8708" width="11.85546875" style="399" customWidth="1"/>
    <col min="8709" max="8709" width="27.5703125" style="399" customWidth="1"/>
    <col min="8710" max="8710" width="8.7109375" style="399" customWidth="1"/>
    <col min="8711" max="8734" width="3.28515625" style="399" bestFit="1" customWidth="1"/>
    <col min="8735" max="8740" width="4.7109375" style="399" customWidth="1"/>
    <col min="8741" max="8960" width="5.7109375" style="399"/>
    <col min="8961" max="8961" width="10.7109375" style="399" customWidth="1"/>
    <col min="8962" max="8962" width="26" style="399" bestFit="1" customWidth="1"/>
    <col min="8963" max="8963" width="25.85546875" style="399" bestFit="1" customWidth="1"/>
    <col min="8964" max="8964" width="11.85546875" style="399" customWidth="1"/>
    <col min="8965" max="8965" width="27.5703125" style="399" customWidth="1"/>
    <col min="8966" max="8966" width="8.7109375" style="399" customWidth="1"/>
    <col min="8967" max="8990" width="3.28515625" style="399" bestFit="1" customWidth="1"/>
    <col min="8991" max="8996" width="4.7109375" style="399" customWidth="1"/>
    <col min="8997" max="9216" width="5.7109375" style="399"/>
    <col min="9217" max="9217" width="10.7109375" style="399" customWidth="1"/>
    <col min="9218" max="9218" width="26" style="399" bestFit="1" customWidth="1"/>
    <col min="9219" max="9219" width="25.85546875" style="399" bestFit="1" customWidth="1"/>
    <col min="9220" max="9220" width="11.85546875" style="399" customWidth="1"/>
    <col min="9221" max="9221" width="27.5703125" style="399" customWidth="1"/>
    <col min="9222" max="9222" width="8.7109375" style="399" customWidth="1"/>
    <col min="9223" max="9246" width="3.28515625" style="399" bestFit="1" customWidth="1"/>
    <col min="9247" max="9252" width="4.7109375" style="399" customWidth="1"/>
    <col min="9253" max="9472" width="5.7109375" style="399"/>
    <col min="9473" max="9473" width="10.7109375" style="399" customWidth="1"/>
    <col min="9474" max="9474" width="26" style="399" bestFit="1" customWidth="1"/>
    <col min="9475" max="9475" width="25.85546875" style="399" bestFit="1" customWidth="1"/>
    <col min="9476" max="9476" width="11.85546875" style="399" customWidth="1"/>
    <col min="9477" max="9477" width="27.5703125" style="399" customWidth="1"/>
    <col min="9478" max="9478" width="8.7109375" style="399" customWidth="1"/>
    <col min="9479" max="9502" width="3.28515625" style="399" bestFit="1" customWidth="1"/>
    <col min="9503" max="9508" width="4.7109375" style="399" customWidth="1"/>
    <col min="9509" max="9728" width="5.7109375" style="399"/>
    <col min="9729" max="9729" width="10.7109375" style="399" customWidth="1"/>
    <col min="9730" max="9730" width="26" style="399" bestFit="1" customWidth="1"/>
    <col min="9731" max="9731" width="25.85546875" style="399" bestFit="1" customWidth="1"/>
    <col min="9732" max="9732" width="11.85546875" style="399" customWidth="1"/>
    <col min="9733" max="9733" width="27.5703125" style="399" customWidth="1"/>
    <col min="9734" max="9734" width="8.7109375" style="399" customWidth="1"/>
    <col min="9735" max="9758" width="3.28515625" style="399" bestFit="1" customWidth="1"/>
    <col min="9759" max="9764" width="4.7109375" style="399" customWidth="1"/>
    <col min="9765" max="9984" width="5.7109375" style="399"/>
    <col min="9985" max="9985" width="10.7109375" style="399" customWidth="1"/>
    <col min="9986" max="9986" width="26" style="399" bestFit="1" customWidth="1"/>
    <col min="9987" max="9987" width="25.85546875" style="399" bestFit="1" customWidth="1"/>
    <col min="9988" max="9988" width="11.85546875" style="399" customWidth="1"/>
    <col min="9989" max="9989" width="27.5703125" style="399" customWidth="1"/>
    <col min="9990" max="9990" width="8.7109375" style="399" customWidth="1"/>
    <col min="9991" max="10014" width="3.28515625" style="399" bestFit="1" customWidth="1"/>
    <col min="10015" max="10020" width="4.7109375" style="399" customWidth="1"/>
    <col min="10021" max="10240" width="5.7109375" style="399"/>
    <col min="10241" max="10241" width="10.7109375" style="399" customWidth="1"/>
    <col min="10242" max="10242" width="26" style="399" bestFit="1" customWidth="1"/>
    <col min="10243" max="10243" width="25.85546875" style="399" bestFit="1" customWidth="1"/>
    <col min="10244" max="10244" width="11.85546875" style="399" customWidth="1"/>
    <col min="10245" max="10245" width="27.5703125" style="399" customWidth="1"/>
    <col min="10246" max="10246" width="8.7109375" style="399" customWidth="1"/>
    <col min="10247" max="10270" width="3.28515625" style="399" bestFit="1" customWidth="1"/>
    <col min="10271" max="10276" width="4.7109375" style="399" customWidth="1"/>
    <col min="10277" max="10496" width="5.7109375" style="399"/>
    <col min="10497" max="10497" width="10.7109375" style="399" customWidth="1"/>
    <col min="10498" max="10498" width="26" style="399" bestFit="1" customWidth="1"/>
    <col min="10499" max="10499" width="25.85546875" style="399" bestFit="1" customWidth="1"/>
    <col min="10500" max="10500" width="11.85546875" style="399" customWidth="1"/>
    <col min="10501" max="10501" width="27.5703125" style="399" customWidth="1"/>
    <col min="10502" max="10502" width="8.7109375" style="399" customWidth="1"/>
    <col min="10503" max="10526" width="3.28515625" style="399" bestFit="1" customWidth="1"/>
    <col min="10527" max="10532" width="4.7109375" style="399" customWidth="1"/>
    <col min="10533" max="10752" width="5.7109375" style="399"/>
    <col min="10753" max="10753" width="10.7109375" style="399" customWidth="1"/>
    <col min="10754" max="10754" width="26" style="399" bestFit="1" customWidth="1"/>
    <col min="10755" max="10755" width="25.85546875" style="399" bestFit="1" customWidth="1"/>
    <col min="10756" max="10756" width="11.85546875" style="399" customWidth="1"/>
    <col min="10757" max="10757" width="27.5703125" style="399" customWidth="1"/>
    <col min="10758" max="10758" width="8.7109375" style="399" customWidth="1"/>
    <col min="10759" max="10782" width="3.28515625" style="399" bestFit="1" customWidth="1"/>
    <col min="10783" max="10788" width="4.7109375" style="399" customWidth="1"/>
    <col min="10789" max="11008" width="5.7109375" style="399"/>
    <col min="11009" max="11009" width="10.7109375" style="399" customWidth="1"/>
    <col min="11010" max="11010" width="26" style="399" bestFit="1" customWidth="1"/>
    <col min="11011" max="11011" width="25.85546875" style="399" bestFit="1" customWidth="1"/>
    <col min="11012" max="11012" width="11.85546875" style="399" customWidth="1"/>
    <col min="11013" max="11013" width="27.5703125" style="399" customWidth="1"/>
    <col min="11014" max="11014" width="8.7109375" style="399" customWidth="1"/>
    <col min="11015" max="11038" width="3.28515625" style="399" bestFit="1" customWidth="1"/>
    <col min="11039" max="11044" width="4.7109375" style="399" customWidth="1"/>
    <col min="11045" max="11264" width="5.7109375" style="399"/>
    <col min="11265" max="11265" width="10.7109375" style="399" customWidth="1"/>
    <col min="11266" max="11266" width="26" style="399" bestFit="1" customWidth="1"/>
    <col min="11267" max="11267" width="25.85546875" style="399" bestFit="1" customWidth="1"/>
    <col min="11268" max="11268" width="11.85546875" style="399" customWidth="1"/>
    <col min="11269" max="11269" width="27.5703125" style="399" customWidth="1"/>
    <col min="11270" max="11270" width="8.7109375" style="399" customWidth="1"/>
    <col min="11271" max="11294" width="3.28515625" style="399" bestFit="1" customWidth="1"/>
    <col min="11295" max="11300" width="4.7109375" style="399" customWidth="1"/>
    <col min="11301" max="11520" width="5.7109375" style="399"/>
    <col min="11521" max="11521" width="10.7109375" style="399" customWidth="1"/>
    <col min="11522" max="11522" width="26" style="399" bestFit="1" customWidth="1"/>
    <col min="11523" max="11523" width="25.85546875" style="399" bestFit="1" customWidth="1"/>
    <col min="11524" max="11524" width="11.85546875" style="399" customWidth="1"/>
    <col min="11525" max="11525" width="27.5703125" style="399" customWidth="1"/>
    <col min="11526" max="11526" width="8.7109375" style="399" customWidth="1"/>
    <col min="11527" max="11550" width="3.28515625" style="399" bestFit="1" customWidth="1"/>
    <col min="11551" max="11556" width="4.7109375" style="399" customWidth="1"/>
    <col min="11557" max="11776" width="5.7109375" style="399"/>
    <col min="11777" max="11777" width="10.7109375" style="399" customWidth="1"/>
    <col min="11778" max="11778" width="26" style="399" bestFit="1" customWidth="1"/>
    <col min="11779" max="11779" width="25.85546875" style="399" bestFit="1" customWidth="1"/>
    <col min="11780" max="11780" width="11.85546875" style="399" customWidth="1"/>
    <col min="11781" max="11781" width="27.5703125" style="399" customWidth="1"/>
    <col min="11782" max="11782" width="8.7109375" style="399" customWidth="1"/>
    <col min="11783" max="11806" width="3.28515625" style="399" bestFit="1" customWidth="1"/>
    <col min="11807" max="11812" width="4.7109375" style="399" customWidth="1"/>
    <col min="11813" max="12032" width="5.7109375" style="399"/>
    <col min="12033" max="12033" width="10.7109375" style="399" customWidth="1"/>
    <col min="12034" max="12034" width="26" style="399" bestFit="1" customWidth="1"/>
    <col min="12035" max="12035" width="25.85546875" style="399" bestFit="1" customWidth="1"/>
    <col min="12036" max="12036" width="11.85546875" style="399" customWidth="1"/>
    <col min="12037" max="12037" width="27.5703125" style="399" customWidth="1"/>
    <col min="12038" max="12038" width="8.7109375" style="399" customWidth="1"/>
    <col min="12039" max="12062" width="3.28515625" style="399" bestFit="1" customWidth="1"/>
    <col min="12063" max="12068" width="4.7109375" style="399" customWidth="1"/>
    <col min="12069" max="12288" width="5.7109375" style="399"/>
    <col min="12289" max="12289" width="10.7109375" style="399" customWidth="1"/>
    <col min="12290" max="12290" width="26" style="399" bestFit="1" customWidth="1"/>
    <col min="12291" max="12291" width="25.85546875" style="399" bestFit="1" customWidth="1"/>
    <col min="12292" max="12292" width="11.85546875" style="399" customWidth="1"/>
    <col min="12293" max="12293" width="27.5703125" style="399" customWidth="1"/>
    <col min="12294" max="12294" width="8.7109375" style="399" customWidth="1"/>
    <col min="12295" max="12318" width="3.28515625" style="399" bestFit="1" customWidth="1"/>
    <col min="12319" max="12324" width="4.7109375" style="399" customWidth="1"/>
    <col min="12325" max="12544" width="5.7109375" style="399"/>
    <col min="12545" max="12545" width="10.7109375" style="399" customWidth="1"/>
    <col min="12546" max="12546" width="26" style="399" bestFit="1" customWidth="1"/>
    <col min="12547" max="12547" width="25.85546875" style="399" bestFit="1" customWidth="1"/>
    <col min="12548" max="12548" width="11.85546875" style="399" customWidth="1"/>
    <col min="12549" max="12549" width="27.5703125" style="399" customWidth="1"/>
    <col min="12550" max="12550" width="8.7109375" style="399" customWidth="1"/>
    <col min="12551" max="12574" width="3.28515625" style="399" bestFit="1" customWidth="1"/>
    <col min="12575" max="12580" width="4.7109375" style="399" customWidth="1"/>
    <col min="12581" max="12800" width="5.7109375" style="399"/>
    <col min="12801" max="12801" width="10.7109375" style="399" customWidth="1"/>
    <col min="12802" max="12802" width="26" style="399" bestFit="1" customWidth="1"/>
    <col min="12803" max="12803" width="25.85546875" style="399" bestFit="1" customWidth="1"/>
    <col min="12804" max="12804" width="11.85546875" style="399" customWidth="1"/>
    <col min="12805" max="12805" width="27.5703125" style="399" customWidth="1"/>
    <col min="12806" max="12806" width="8.7109375" style="399" customWidth="1"/>
    <col min="12807" max="12830" width="3.28515625" style="399" bestFit="1" customWidth="1"/>
    <col min="12831" max="12836" width="4.7109375" style="399" customWidth="1"/>
    <col min="12837" max="13056" width="5.7109375" style="399"/>
    <col min="13057" max="13057" width="10.7109375" style="399" customWidth="1"/>
    <col min="13058" max="13058" width="26" style="399" bestFit="1" customWidth="1"/>
    <col min="13059" max="13059" width="25.85546875" style="399" bestFit="1" customWidth="1"/>
    <col min="13060" max="13060" width="11.85546875" style="399" customWidth="1"/>
    <col min="13061" max="13061" width="27.5703125" style="399" customWidth="1"/>
    <col min="13062" max="13062" width="8.7109375" style="399" customWidth="1"/>
    <col min="13063" max="13086" width="3.28515625" style="399" bestFit="1" customWidth="1"/>
    <col min="13087" max="13092" width="4.7109375" style="399" customWidth="1"/>
    <col min="13093" max="13312" width="5.7109375" style="399"/>
    <col min="13313" max="13313" width="10.7109375" style="399" customWidth="1"/>
    <col min="13314" max="13314" width="26" style="399" bestFit="1" customWidth="1"/>
    <col min="13315" max="13315" width="25.85546875" style="399" bestFit="1" customWidth="1"/>
    <col min="13316" max="13316" width="11.85546875" style="399" customWidth="1"/>
    <col min="13317" max="13317" width="27.5703125" style="399" customWidth="1"/>
    <col min="13318" max="13318" width="8.7109375" style="399" customWidth="1"/>
    <col min="13319" max="13342" width="3.28515625" style="399" bestFit="1" customWidth="1"/>
    <col min="13343" max="13348" width="4.7109375" style="399" customWidth="1"/>
    <col min="13349" max="13568" width="5.7109375" style="399"/>
    <col min="13569" max="13569" width="10.7109375" style="399" customWidth="1"/>
    <col min="13570" max="13570" width="26" style="399" bestFit="1" customWidth="1"/>
    <col min="13571" max="13571" width="25.85546875" style="399" bestFit="1" customWidth="1"/>
    <col min="13572" max="13572" width="11.85546875" style="399" customWidth="1"/>
    <col min="13573" max="13573" width="27.5703125" style="399" customWidth="1"/>
    <col min="13574" max="13574" width="8.7109375" style="399" customWidth="1"/>
    <col min="13575" max="13598" width="3.28515625" style="399" bestFit="1" customWidth="1"/>
    <col min="13599" max="13604" width="4.7109375" style="399" customWidth="1"/>
    <col min="13605" max="13824" width="5.7109375" style="399"/>
    <col min="13825" max="13825" width="10.7109375" style="399" customWidth="1"/>
    <col min="13826" max="13826" width="26" style="399" bestFit="1" customWidth="1"/>
    <col min="13827" max="13827" width="25.85546875" style="399" bestFit="1" customWidth="1"/>
    <col min="13828" max="13828" width="11.85546875" style="399" customWidth="1"/>
    <col min="13829" max="13829" width="27.5703125" style="399" customWidth="1"/>
    <col min="13830" max="13830" width="8.7109375" style="399" customWidth="1"/>
    <col min="13831" max="13854" width="3.28515625" style="399" bestFit="1" customWidth="1"/>
    <col min="13855" max="13860" width="4.7109375" style="399" customWidth="1"/>
    <col min="13861" max="14080" width="5.7109375" style="399"/>
    <col min="14081" max="14081" width="10.7109375" style="399" customWidth="1"/>
    <col min="14082" max="14082" width="26" style="399" bestFit="1" customWidth="1"/>
    <col min="14083" max="14083" width="25.85546875" style="399" bestFit="1" customWidth="1"/>
    <col min="14084" max="14084" width="11.85546875" style="399" customWidth="1"/>
    <col min="14085" max="14085" width="27.5703125" style="399" customWidth="1"/>
    <col min="14086" max="14086" width="8.7109375" style="399" customWidth="1"/>
    <col min="14087" max="14110" width="3.28515625" style="399" bestFit="1" customWidth="1"/>
    <col min="14111" max="14116" width="4.7109375" style="399" customWidth="1"/>
    <col min="14117" max="14336" width="5.7109375" style="399"/>
    <col min="14337" max="14337" width="10.7109375" style="399" customWidth="1"/>
    <col min="14338" max="14338" width="26" style="399" bestFit="1" customWidth="1"/>
    <col min="14339" max="14339" width="25.85546875" style="399" bestFit="1" customWidth="1"/>
    <col min="14340" max="14340" width="11.85546875" style="399" customWidth="1"/>
    <col min="14341" max="14341" width="27.5703125" style="399" customWidth="1"/>
    <col min="14342" max="14342" width="8.7109375" style="399" customWidth="1"/>
    <col min="14343" max="14366" width="3.28515625" style="399" bestFit="1" customWidth="1"/>
    <col min="14367" max="14372" width="4.7109375" style="399" customWidth="1"/>
    <col min="14373" max="14592" width="5.7109375" style="399"/>
    <col min="14593" max="14593" width="10.7109375" style="399" customWidth="1"/>
    <col min="14594" max="14594" width="26" style="399" bestFit="1" customWidth="1"/>
    <col min="14595" max="14595" width="25.85546875" style="399" bestFit="1" customWidth="1"/>
    <col min="14596" max="14596" width="11.85546875" style="399" customWidth="1"/>
    <col min="14597" max="14597" width="27.5703125" style="399" customWidth="1"/>
    <col min="14598" max="14598" width="8.7109375" style="399" customWidth="1"/>
    <col min="14599" max="14622" width="3.28515625" style="399" bestFit="1" customWidth="1"/>
    <col min="14623" max="14628" width="4.7109375" style="399" customWidth="1"/>
    <col min="14629" max="14848" width="5.7109375" style="399"/>
    <col min="14849" max="14849" width="10.7109375" style="399" customWidth="1"/>
    <col min="14850" max="14850" width="26" style="399" bestFit="1" customWidth="1"/>
    <col min="14851" max="14851" width="25.85546875" style="399" bestFit="1" customWidth="1"/>
    <col min="14852" max="14852" width="11.85546875" style="399" customWidth="1"/>
    <col min="14853" max="14853" width="27.5703125" style="399" customWidth="1"/>
    <col min="14854" max="14854" width="8.7109375" style="399" customWidth="1"/>
    <col min="14855" max="14878" width="3.28515625" style="399" bestFit="1" customWidth="1"/>
    <col min="14879" max="14884" width="4.7109375" style="399" customWidth="1"/>
    <col min="14885" max="15104" width="5.7109375" style="399"/>
    <col min="15105" max="15105" width="10.7109375" style="399" customWidth="1"/>
    <col min="15106" max="15106" width="26" style="399" bestFit="1" customWidth="1"/>
    <col min="15107" max="15107" width="25.85546875" style="399" bestFit="1" customWidth="1"/>
    <col min="15108" max="15108" width="11.85546875" style="399" customWidth="1"/>
    <col min="15109" max="15109" width="27.5703125" style="399" customWidth="1"/>
    <col min="15110" max="15110" width="8.7109375" style="399" customWidth="1"/>
    <col min="15111" max="15134" width="3.28515625" style="399" bestFit="1" customWidth="1"/>
    <col min="15135" max="15140" width="4.7109375" style="399" customWidth="1"/>
    <col min="15141" max="15360" width="5.7109375" style="399"/>
    <col min="15361" max="15361" width="10.7109375" style="399" customWidth="1"/>
    <col min="15362" max="15362" width="26" style="399" bestFit="1" customWidth="1"/>
    <col min="15363" max="15363" width="25.85546875" style="399" bestFit="1" customWidth="1"/>
    <col min="15364" max="15364" width="11.85546875" style="399" customWidth="1"/>
    <col min="15365" max="15365" width="27.5703125" style="399" customWidth="1"/>
    <col min="15366" max="15366" width="8.7109375" style="399" customWidth="1"/>
    <col min="15367" max="15390" width="3.28515625" style="399" bestFit="1" customWidth="1"/>
    <col min="15391" max="15396" width="4.7109375" style="399" customWidth="1"/>
    <col min="15397" max="15616" width="5.7109375" style="399"/>
    <col min="15617" max="15617" width="10.7109375" style="399" customWidth="1"/>
    <col min="15618" max="15618" width="26" style="399" bestFit="1" customWidth="1"/>
    <col min="15619" max="15619" width="25.85546875" style="399" bestFit="1" customWidth="1"/>
    <col min="15620" max="15620" width="11.85546875" style="399" customWidth="1"/>
    <col min="15621" max="15621" width="27.5703125" style="399" customWidth="1"/>
    <col min="15622" max="15622" width="8.7109375" style="399" customWidth="1"/>
    <col min="15623" max="15646" width="3.28515625" style="399" bestFit="1" customWidth="1"/>
    <col min="15647" max="15652" width="4.7109375" style="399" customWidth="1"/>
    <col min="15653" max="15872" width="5.7109375" style="399"/>
    <col min="15873" max="15873" width="10.7109375" style="399" customWidth="1"/>
    <col min="15874" max="15874" width="26" style="399" bestFit="1" customWidth="1"/>
    <col min="15875" max="15875" width="25.85546875" style="399" bestFit="1" customWidth="1"/>
    <col min="15876" max="15876" width="11.85546875" style="399" customWidth="1"/>
    <col min="15877" max="15877" width="27.5703125" style="399" customWidth="1"/>
    <col min="15878" max="15878" width="8.7109375" style="399" customWidth="1"/>
    <col min="15879" max="15902" width="3.28515625" style="399" bestFit="1" customWidth="1"/>
    <col min="15903" max="15908" width="4.7109375" style="399" customWidth="1"/>
    <col min="15909" max="16128" width="5.7109375" style="399"/>
    <col min="16129" max="16129" width="10.7109375" style="399" customWidth="1"/>
    <col min="16130" max="16130" width="26" style="399" bestFit="1" customWidth="1"/>
    <col min="16131" max="16131" width="25.85546875" style="399" bestFit="1" customWidth="1"/>
    <col min="16132" max="16132" width="11.85546875" style="399" customWidth="1"/>
    <col min="16133" max="16133" width="27.5703125" style="399" customWidth="1"/>
    <col min="16134" max="16134" width="8.7109375" style="399" customWidth="1"/>
    <col min="16135" max="16158" width="3.28515625" style="399" bestFit="1" customWidth="1"/>
    <col min="16159" max="16164" width="4.7109375" style="399" customWidth="1"/>
    <col min="16165" max="16384" width="5.7109375" style="399"/>
  </cols>
  <sheetData>
    <row r="1" spans="1:36" ht="16.5" thickBot="1">
      <c r="A1" s="396" t="s">
        <v>161</v>
      </c>
      <c r="B1" s="397"/>
      <c r="C1" s="397"/>
      <c r="D1" s="397"/>
      <c r="E1" s="397"/>
      <c r="F1" s="397"/>
      <c r="G1" s="397"/>
      <c r="H1" s="397"/>
      <c r="I1" s="397"/>
      <c r="J1" s="397"/>
      <c r="K1" s="397"/>
      <c r="L1" s="397"/>
      <c r="M1" s="397"/>
      <c r="N1" s="397"/>
      <c r="O1" s="397"/>
      <c r="P1" s="397"/>
      <c r="Q1" s="397"/>
      <c r="R1" s="397"/>
      <c r="S1" s="397"/>
      <c r="T1" s="397"/>
      <c r="U1" s="397"/>
      <c r="V1" s="397"/>
      <c r="W1" s="397"/>
      <c r="X1" s="398"/>
      <c r="Y1" s="932" t="s">
        <v>162</v>
      </c>
      <c r="Z1" s="932"/>
      <c r="AA1" s="932"/>
      <c r="AB1" s="932"/>
      <c r="AC1" s="932"/>
      <c r="AD1" s="932"/>
      <c r="AE1" s="933" t="s">
        <v>9</v>
      </c>
      <c r="AF1" s="933"/>
      <c r="AG1" s="933"/>
      <c r="AH1" s="933"/>
      <c r="AI1" s="933"/>
      <c r="AJ1" s="933"/>
    </row>
    <row r="2" spans="1:36" ht="13.5" thickBot="1">
      <c r="A2" s="400"/>
      <c r="B2" s="400"/>
      <c r="C2" s="400"/>
      <c r="D2" s="400"/>
      <c r="E2" s="400"/>
      <c r="F2" s="400"/>
      <c r="G2" s="400"/>
      <c r="H2" s="400"/>
      <c r="I2" s="400"/>
      <c r="J2" s="400"/>
      <c r="K2" s="400"/>
      <c r="L2" s="400"/>
      <c r="M2" s="400"/>
      <c r="N2" s="400"/>
      <c r="O2" s="400"/>
      <c r="P2" s="400"/>
      <c r="Q2" s="400"/>
      <c r="R2" s="400"/>
      <c r="S2" s="400"/>
      <c r="T2" s="400"/>
      <c r="U2" s="400"/>
      <c r="V2" s="400"/>
      <c r="W2" s="400"/>
      <c r="X2" s="401"/>
      <c r="Y2" s="934"/>
      <c r="Z2" s="934"/>
      <c r="AA2" s="934"/>
      <c r="AB2" s="934"/>
      <c r="AC2" s="934"/>
      <c r="AD2" s="934"/>
      <c r="AE2" s="933"/>
      <c r="AF2" s="933"/>
      <c r="AG2" s="933"/>
      <c r="AH2" s="933"/>
      <c r="AI2" s="933"/>
      <c r="AJ2" s="933"/>
    </row>
    <row r="3" spans="1:36" ht="25.5">
      <c r="A3" s="402" t="s">
        <v>1</v>
      </c>
      <c r="B3" s="403" t="s">
        <v>124</v>
      </c>
      <c r="C3" s="404" t="s">
        <v>13</v>
      </c>
      <c r="D3" s="405" t="s">
        <v>3</v>
      </c>
      <c r="E3" s="406" t="s">
        <v>144</v>
      </c>
      <c r="F3" s="407" t="s">
        <v>125</v>
      </c>
      <c r="G3" s="936" t="s">
        <v>137</v>
      </c>
      <c r="H3" s="936"/>
      <c r="I3" s="936"/>
      <c r="J3" s="936"/>
      <c r="K3" s="936"/>
      <c r="L3" s="936"/>
      <c r="M3" s="937" t="s">
        <v>163</v>
      </c>
      <c r="N3" s="937"/>
      <c r="O3" s="937"/>
      <c r="P3" s="937"/>
      <c r="Q3" s="937"/>
      <c r="R3" s="937"/>
      <c r="S3" s="937" t="s">
        <v>164</v>
      </c>
      <c r="T3" s="937"/>
      <c r="U3" s="937"/>
      <c r="V3" s="937"/>
      <c r="W3" s="937"/>
      <c r="X3" s="937"/>
      <c r="Y3" s="938" t="s">
        <v>165</v>
      </c>
      <c r="Z3" s="938"/>
      <c r="AA3" s="938"/>
      <c r="AB3" s="938"/>
      <c r="AC3" s="938"/>
      <c r="AD3" s="938"/>
      <c r="AE3" s="935" t="s">
        <v>166</v>
      </c>
      <c r="AF3" s="935"/>
      <c r="AG3" s="935"/>
      <c r="AH3" s="935"/>
      <c r="AI3" s="935"/>
      <c r="AJ3" s="935"/>
    </row>
    <row r="4" spans="1:36" ht="27" thickBot="1">
      <c r="A4" s="408"/>
      <c r="B4" s="409"/>
      <c r="C4" s="410"/>
      <c r="D4" s="411"/>
      <c r="E4" s="412"/>
      <c r="F4" s="413"/>
      <c r="G4" s="414">
        <v>2008</v>
      </c>
      <c r="H4" s="415">
        <v>2009</v>
      </c>
      <c r="I4" s="415">
        <v>2010</v>
      </c>
      <c r="J4" s="415">
        <v>2011</v>
      </c>
      <c r="K4" s="415">
        <v>2012</v>
      </c>
      <c r="L4" s="416">
        <v>2013</v>
      </c>
      <c r="M4" s="417">
        <v>2008</v>
      </c>
      <c r="N4" s="418">
        <v>2009</v>
      </c>
      <c r="O4" s="418">
        <v>2010</v>
      </c>
      <c r="P4" s="418">
        <v>2011</v>
      </c>
      <c r="Q4" s="418">
        <v>2012</v>
      </c>
      <c r="R4" s="419">
        <v>2013</v>
      </c>
      <c r="S4" s="417">
        <v>2008</v>
      </c>
      <c r="T4" s="418">
        <v>2009</v>
      </c>
      <c r="U4" s="418">
        <v>2010</v>
      </c>
      <c r="V4" s="418">
        <v>2011</v>
      </c>
      <c r="W4" s="418">
        <v>2012</v>
      </c>
      <c r="X4" s="419">
        <v>2013</v>
      </c>
      <c r="Y4" s="417">
        <v>2008</v>
      </c>
      <c r="Z4" s="418">
        <v>2009</v>
      </c>
      <c r="AA4" s="418">
        <v>2010</v>
      </c>
      <c r="AB4" s="418">
        <v>2011</v>
      </c>
      <c r="AC4" s="418">
        <v>2012</v>
      </c>
      <c r="AD4" s="419">
        <v>2013</v>
      </c>
      <c r="AE4" s="417">
        <v>2008</v>
      </c>
      <c r="AF4" s="418">
        <v>2009</v>
      </c>
      <c r="AG4" s="418">
        <v>2010</v>
      </c>
      <c r="AH4" s="418">
        <v>2011</v>
      </c>
      <c r="AI4" s="418">
        <v>2012</v>
      </c>
      <c r="AJ4" s="419">
        <v>2013</v>
      </c>
    </row>
    <row r="5" spans="1:36" ht="12.75">
      <c r="A5" s="420" t="s">
        <v>418</v>
      </c>
      <c r="B5" s="198" t="s">
        <v>793</v>
      </c>
      <c r="C5" s="198" t="s">
        <v>22</v>
      </c>
      <c r="D5" s="198" t="s">
        <v>11</v>
      </c>
      <c r="E5" s="421" t="s">
        <v>794</v>
      </c>
      <c r="F5" s="198" t="s">
        <v>795</v>
      </c>
      <c r="G5" s="422" t="s">
        <v>10</v>
      </c>
      <c r="H5" s="423" t="s">
        <v>10</v>
      </c>
      <c r="I5" s="423" t="s">
        <v>10</v>
      </c>
      <c r="J5" s="423" t="s">
        <v>10</v>
      </c>
      <c r="K5" s="423" t="s">
        <v>10</v>
      </c>
      <c r="L5" s="424" t="s">
        <v>10</v>
      </c>
      <c r="M5" s="425"/>
      <c r="N5" s="426"/>
      <c r="O5" s="426"/>
      <c r="P5" s="427" t="s">
        <v>10</v>
      </c>
      <c r="Q5" s="427" t="s">
        <v>10</v>
      </c>
      <c r="R5" s="428" t="s">
        <v>10</v>
      </c>
      <c r="S5" s="425"/>
      <c r="T5" s="426"/>
      <c r="U5" s="426"/>
      <c r="V5" s="427" t="s">
        <v>10</v>
      </c>
      <c r="W5" s="427" t="s">
        <v>10</v>
      </c>
      <c r="X5" s="428" t="s">
        <v>10</v>
      </c>
      <c r="Y5" s="425"/>
      <c r="Z5" s="426"/>
      <c r="AA5" s="426"/>
      <c r="AB5" s="427" t="s">
        <v>10</v>
      </c>
      <c r="AC5" s="427" t="s">
        <v>10</v>
      </c>
      <c r="AD5" s="428" t="s">
        <v>10</v>
      </c>
      <c r="AE5" s="930" t="s">
        <v>168</v>
      </c>
      <c r="AF5" s="930"/>
      <c r="AG5" s="930"/>
      <c r="AH5" s="930"/>
      <c r="AI5" s="930"/>
      <c r="AJ5" s="930"/>
    </row>
    <row r="6" spans="1:36" ht="14.25">
      <c r="A6" s="429" t="s">
        <v>418</v>
      </c>
      <c r="B6" s="212" t="s">
        <v>796</v>
      </c>
      <c r="C6" s="212" t="s">
        <v>22</v>
      </c>
      <c r="D6" s="212" t="s">
        <v>11</v>
      </c>
      <c r="E6" s="184" t="s">
        <v>797</v>
      </c>
      <c r="F6" s="212" t="s">
        <v>795</v>
      </c>
      <c r="G6" s="430" t="s">
        <v>10</v>
      </c>
      <c r="H6" s="431" t="s">
        <v>10</v>
      </c>
      <c r="I6" s="431" t="s">
        <v>10</v>
      </c>
      <c r="J6" s="431" t="s">
        <v>10</v>
      </c>
      <c r="K6" s="431" t="s">
        <v>10</v>
      </c>
      <c r="L6" s="432" t="s">
        <v>10</v>
      </c>
      <c r="M6" s="430" t="s">
        <v>10</v>
      </c>
      <c r="N6" s="431" t="s">
        <v>10</v>
      </c>
      <c r="O6" s="431" t="s">
        <v>10</v>
      </c>
      <c r="P6" s="431" t="s">
        <v>10</v>
      </c>
      <c r="Q6" s="431" t="s">
        <v>10</v>
      </c>
      <c r="R6" s="432" t="s">
        <v>10</v>
      </c>
      <c r="S6" s="430" t="s">
        <v>10</v>
      </c>
      <c r="T6" s="431" t="s">
        <v>10</v>
      </c>
      <c r="U6" s="431" t="s">
        <v>10</v>
      </c>
      <c r="V6" s="431" t="s">
        <v>10</v>
      </c>
      <c r="W6" s="431" t="s">
        <v>10</v>
      </c>
      <c r="X6" s="432" t="s">
        <v>10</v>
      </c>
      <c r="Y6" s="430" t="s">
        <v>10</v>
      </c>
      <c r="Z6" s="431" t="s">
        <v>10</v>
      </c>
      <c r="AA6" s="431" t="s">
        <v>10</v>
      </c>
      <c r="AB6" s="431" t="s">
        <v>10</v>
      </c>
      <c r="AC6" s="431" t="s">
        <v>10</v>
      </c>
      <c r="AD6" s="432" t="s">
        <v>10</v>
      </c>
      <c r="AE6" s="930" t="s">
        <v>168</v>
      </c>
      <c r="AF6" s="930"/>
      <c r="AG6" s="930"/>
      <c r="AH6" s="930"/>
      <c r="AI6" s="930"/>
      <c r="AJ6" s="930"/>
    </row>
    <row r="7" spans="1:36" ht="12.75">
      <c r="A7" s="429" t="s">
        <v>418</v>
      </c>
      <c r="B7" s="212" t="s">
        <v>149</v>
      </c>
      <c r="C7" s="212" t="s">
        <v>22</v>
      </c>
      <c r="D7" s="212" t="s">
        <v>11</v>
      </c>
      <c r="E7" s="184" t="s">
        <v>798</v>
      </c>
      <c r="F7" s="212" t="s">
        <v>795</v>
      </c>
      <c r="G7" s="430" t="s">
        <v>10</v>
      </c>
      <c r="H7" s="431" t="s">
        <v>10</v>
      </c>
      <c r="I7" s="431" t="s">
        <v>10</v>
      </c>
      <c r="J7" s="431" t="s">
        <v>10</v>
      </c>
      <c r="K7" s="431" t="s">
        <v>10</v>
      </c>
      <c r="L7" s="432" t="s">
        <v>10</v>
      </c>
      <c r="M7" s="430" t="s">
        <v>10</v>
      </c>
      <c r="N7" s="431" t="s">
        <v>10</v>
      </c>
      <c r="O7" s="431" t="s">
        <v>10</v>
      </c>
      <c r="P7" s="431" t="s">
        <v>10</v>
      </c>
      <c r="Q7" s="431" t="s">
        <v>10</v>
      </c>
      <c r="R7" s="432" t="s">
        <v>10</v>
      </c>
      <c r="S7" s="430" t="s">
        <v>10</v>
      </c>
      <c r="T7" s="431" t="s">
        <v>10</v>
      </c>
      <c r="U7" s="431" t="s">
        <v>10</v>
      </c>
      <c r="V7" s="431" t="s">
        <v>10</v>
      </c>
      <c r="W7" s="431" t="s">
        <v>10</v>
      </c>
      <c r="X7" s="432" t="s">
        <v>10</v>
      </c>
      <c r="Y7" s="430" t="s">
        <v>10</v>
      </c>
      <c r="Z7" s="431" t="s">
        <v>10</v>
      </c>
      <c r="AA7" s="431" t="s">
        <v>10</v>
      </c>
      <c r="AB7" s="431" t="s">
        <v>10</v>
      </c>
      <c r="AC7" s="431" t="s">
        <v>10</v>
      </c>
      <c r="AD7" s="432" t="s">
        <v>10</v>
      </c>
      <c r="AE7" s="930" t="s">
        <v>168</v>
      </c>
      <c r="AF7" s="930"/>
      <c r="AG7" s="930"/>
      <c r="AH7" s="930"/>
      <c r="AI7" s="930"/>
      <c r="AJ7" s="930"/>
    </row>
    <row r="8" spans="1:36" ht="12.75">
      <c r="A8" s="429" t="s">
        <v>418</v>
      </c>
      <c r="B8" s="212" t="s">
        <v>149</v>
      </c>
      <c r="C8" s="212" t="s">
        <v>22</v>
      </c>
      <c r="D8" s="212" t="s">
        <v>11</v>
      </c>
      <c r="E8" s="184" t="s">
        <v>799</v>
      </c>
      <c r="F8" s="212" t="s">
        <v>795</v>
      </c>
      <c r="G8" s="430" t="s">
        <v>10</v>
      </c>
      <c r="H8" s="431" t="s">
        <v>10</v>
      </c>
      <c r="I8" s="431" t="s">
        <v>10</v>
      </c>
      <c r="J8" s="431" t="s">
        <v>10</v>
      </c>
      <c r="K8" s="431" t="s">
        <v>10</v>
      </c>
      <c r="L8" s="432" t="s">
        <v>10</v>
      </c>
      <c r="M8" s="430" t="s">
        <v>10</v>
      </c>
      <c r="N8" s="431" t="s">
        <v>10</v>
      </c>
      <c r="O8" s="431" t="s">
        <v>10</v>
      </c>
      <c r="P8" s="431" t="s">
        <v>10</v>
      </c>
      <c r="Q8" s="431" t="s">
        <v>10</v>
      </c>
      <c r="R8" s="432" t="s">
        <v>10</v>
      </c>
      <c r="S8" s="430" t="s">
        <v>10</v>
      </c>
      <c r="T8" s="431" t="s">
        <v>10</v>
      </c>
      <c r="U8" s="431" t="s">
        <v>10</v>
      </c>
      <c r="V8" s="431" t="s">
        <v>10</v>
      </c>
      <c r="W8" s="431" t="s">
        <v>10</v>
      </c>
      <c r="X8" s="432" t="s">
        <v>10</v>
      </c>
      <c r="Y8" s="430" t="s">
        <v>10</v>
      </c>
      <c r="Z8" s="431" t="s">
        <v>10</v>
      </c>
      <c r="AA8" s="431" t="s">
        <v>10</v>
      </c>
      <c r="AB8" s="431" t="s">
        <v>10</v>
      </c>
      <c r="AC8" s="431" t="s">
        <v>10</v>
      </c>
      <c r="AD8" s="432" t="s">
        <v>10</v>
      </c>
      <c r="AE8" s="930" t="s">
        <v>168</v>
      </c>
      <c r="AF8" s="930"/>
      <c r="AG8" s="930"/>
      <c r="AH8" s="930"/>
      <c r="AI8" s="930"/>
      <c r="AJ8" s="930"/>
    </row>
    <row r="9" spans="1:36" ht="12.75">
      <c r="A9" s="429" t="s">
        <v>418</v>
      </c>
      <c r="B9" s="212" t="s">
        <v>706</v>
      </c>
      <c r="C9" s="212" t="s">
        <v>22</v>
      </c>
      <c r="D9" s="212" t="s">
        <v>11</v>
      </c>
      <c r="E9" s="184" t="s">
        <v>794</v>
      </c>
      <c r="F9" s="212" t="s">
        <v>570</v>
      </c>
      <c r="G9" s="422" t="s">
        <v>10</v>
      </c>
      <c r="H9" s="423" t="s">
        <v>10</v>
      </c>
      <c r="I9" s="423" t="s">
        <v>10</v>
      </c>
      <c r="J9" s="423" t="s">
        <v>10</v>
      </c>
      <c r="K9" s="423" t="s">
        <v>10</v>
      </c>
      <c r="L9" s="424" t="s">
        <v>10</v>
      </c>
      <c r="M9" s="425"/>
      <c r="N9" s="426"/>
      <c r="O9" s="426"/>
      <c r="P9" s="427" t="s">
        <v>10</v>
      </c>
      <c r="Q9" s="427" t="s">
        <v>10</v>
      </c>
      <c r="R9" s="428" t="s">
        <v>10</v>
      </c>
      <c r="S9" s="425"/>
      <c r="T9" s="426"/>
      <c r="U9" s="426"/>
      <c r="V9" s="427" t="s">
        <v>10</v>
      </c>
      <c r="W9" s="427" t="s">
        <v>10</v>
      </c>
      <c r="X9" s="428" t="s">
        <v>10</v>
      </c>
      <c r="Y9" s="425"/>
      <c r="Z9" s="426"/>
      <c r="AA9" s="426"/>
      <c r="AB9" s="427" t="s">
        <v>10</v>
      </c>
      <c r="AC9" s="427" t="s">
        <v>10</v>
      </c>
      <c r="AD9" s="428" t="s">
        <v>10</v>
      </c>
      <c r="AE9" s="930" t="s">
        <v>168</v>
      </c>
      <c r="AF9" s="930"/>
      <c r="AG9" s="930"/>
      <c r="AH9" s="930"/>
      <c r="AI9" s="930"/>
      <c r="AJ9" s="930"/>
    </row>
    <row r="10" spans="1:36" ht="12.75">
      <c r="A10" s="429" t="s">
        <v>418</v>
      </c>
      <c r="B10" s="212" t="s">
        <v>800</v>
      </c>
      <c r="C10" s="212" t="s">
        <v>22</v>
      </c>
      <c r="D10" s="212" t="s">
        <v>11</v>
      </c>
      <c r="E10" s="184" t="s">
        <v>794</v>
      </c>
      <c r="F10" s="212" t="s">
        <v>570</v>
      </c>
      <c r="G10" s="422" t="s">
        <v>10</v>
      </c>
      <c r="H10" s="423" t="s">
        <v>10</v>
      </c>
      <c r="I10" s="423" t="s">
        <v>10</v>
      </c>
      <c r="J10" s="423" t="s">
        <v>10</v>
      </c>
      <c r="K10" s="423" t="s">
        <v>10</v>
      </c>
      <c r="L10" s="424" t="s">
        <v>10</v>
      </c>
      <c r="M10" s="425"/>
      <c r="N10" s="426"/>
      <c r="O10" s="426"/>
      <c r="P10" s="427" t="s">
        <v>10</v>
      </c>
      <c r="Q10" s="427" t="s">
        <v>10</v>
      </c>
      <c r="R10" s="428" t="s">
        <v>10</v>
      </c>
      <c r="S10" s="425"/>
      <c r="T10" s="426"/>
      <c r="U10" s="426"/>
      <c r="V10" s="427" t="s">
        <v>10</v>
      </c>
      <c r="W10" s="427" t="s">
        <v>10</v>
      </c>
      <c r="X10" s="428" t="s">
        <v>10</v>
      </c>
      <c r="Y10" s="425"/>
      <c r="Z10" s="426"/>
      <c r="AA10" s="426"/>
      <c r="AB10" s="427" t="s">
        <v>10</v>
      </c>
      <c r="AC10" s="427" t="s">
        <v>10</v>
      </c>
      <c r="AD10" s="428" t="s">
        <v>10</v>
      </c>
      <c r="AE10" s="930" t="s">
        <v>168</v>
      </c>
      <c r="AF10" s="930"/>
      <c r="AG10" s="930"/>
      <c r="AH10" s="930"/>
      <c r="AI10" s="930"/>
      <c r="AJ10" s="930"/>
    </row>
    <row r="11" spans="1:36" ht="12.75">
      <c r="A11" s="429" t="s">
        <v>418</v>
      </c>
      <c r="B11" s="212" t="s">
        <v>714</v>
      </c>
      <c r="C11" s="212" t="s">
        <v>22</v>
      </c>
      <c r="D11" s="212" t="s">
        <v>11</v>
      </c>
      <c r="E11" s="184" t="s">
        <v>801</v>
      </c>
      <c r="F11" s="212" t="s">
        <v>795</v>
      </c>
      <c r="G11" s="430" t="s">
        <v>10</v>
      </c>
      <c r="H11" s="431" t="s">
        <v>10</v>
      </c>
      <c r="I11" s="431" t="s">
        <v>10</v>
      </c>
      <c r="J11" s="431" t="s">
        <v>10</v>
      </c>
      <c r="K11" s="431" t="s">
        <v>10</v>
      </c>
      <c r="L11" s="432" t="s">
        <v>10</v>
      </c>
      <c r="M11" s="430" t="s">
        <v>10</v>
      </c>
      <c r="N11" s="431" t="s">
        <v>10</v>
      </c>
      <c r="O11" s="431" t="s">
        <v>10</v>
      </c>
      <c r="P11" s="431" t="s">
        <v>10</v>
      </c>
      <c r="Q11" s="431" t="s">
        <v>10</v>
      </c>
      <c r="R11" s="432" t="s">
        <v>10</v>
      </c>
      <c r="S11" s="430" t="s">
        <v>10</v>
      </c>
      <c r="T11" s="431" t="s">
        <v>10</v>
      </c>
      <c r="U11" s="431" t="s">
        <v>10</v>
      </c>
      <c r="V11" s="431" t="s">
        <v>10</v>
      </c>
      <c r="W11" s="431" t="s">
        <v>10</v>
      </c>
      <c r="X11" s="432" t="s">
        <v>10</v>
      </c>
      <c r="Y11" s="430" t="s">
        <v>10</v>
      </c>
      <c r="Z11" s="431" t="s">
        <v>10</v>
      </c>
      <c r="AA11" s="431" t="s">
        <v>10</v>
      </c>
      <c r="AB11" s="431" t="s">
        <v>10</v>
      </c>
      <c r="AC11" s="431" t="s">
        <v>10</v>
      </c>
      <c r="AD11" s="432" t="s">
        <v>10</v>
      </c>
      <c r="AE11" s="930" t="s">
        <v>168</v>
      </c>
      <c r="AF11" s="930"/>
      <c r="AG11" s="930"/>
      <c r="AH11" s="930"/>
      <c r="AI11" s="930"/>
      <c r="AJ11" s="930"/>
    </row>
    <row r="12" spans="1:36" ht="12.75">
      <c r="A12" s="429" t="s">
        <v>418</v>
      </c>
      <c r="B12" s="212" t="s">
        <v>134</v>
      </c>
      <c r="C12" s="212" t="s">
        <v>22</v>
      </c>
      <c r="D12" s="212" t="s">
        <v>11</v>
      </c>
      <c r="E12" s="184" t="s">
        <v>802</v>
      </c>
      <c r="F12" s="212" t="s">
        <v>795</v>
      </c>
      <c r="G12" s="430" t="s">
        <v>10</v>
      </c>
      <c r="H12" s="431" t="s">
        <v>10</v>
      </c>
      <c r="I12" s="431" t="s">
        <v>10</v>
      </c>
      <c r="J12" s="431" t="s">
        <v>10</v>
      </c>
      <c r="K12" s="431" t="s">
        <v>10</v>
      </c>
      <c r="L12" s="432" t="s">
        <v>10</v>
      </c>
      <c r="M12" s="430" t="s">
        <v>10</v>
      </c>
      <c r="N12" s="431" t="s">
        <v>10</v>
      </c>
      <c r="O12" s="431" t="s">
        <v>10</v>
      </c>
      <c r="P12" s="431" t="s">
        <v>10</v>
      </c>
      <c r="Q12" s="431" t="s">
        <v>10</v>
      </c>
      <c r="R12" s="432" t="s">
        <v>10</v>
      </c>
      <c r="S12" s="430" t="s">
        <v>10</v>
      </c>
      <c r="T12" s="431" t="s">
        <v>10</v>
      </c>
      <c r="U12" s="431" t="s">
        <v>10</v>
      </c>
      <c r="V12" s="431" t="s">
        <v>10</v>
      </c>
      <c r="W12" s="431" t="s">
        <v>10</v>
      </c>
      <c r="X12" s="432" t="s">
        <v>10</v>
      </c>
      <c r="Y12" s="430" t="s">
        <v>10</v>
      </c>
      <c r="Z12" s="431" t="s">
        <v>10</v>
      </c>
      <c r="AA12" s="431" t="s">
        <v>10</v>
      </c>
      <c r="AB12" s="431" t="s">
        <v>10</v>
      </c>
      <c r="AC12" s="431" t="s">
        <v>10</v>
      </c>
      <c r="AD12" s="432" t="s">
        <v>10</v>
      </c>
      <c r="AE12" s="930" t="s">
        <v>168</v>
      </c>
      <c r="AF12" s="930"/>
      <c r="AG12" s="930"/>
      <c r="AH12" s="930"/>
      <c r="AI12" s="930"/>
      <c r="AJ12" s="930"/>
    </row>
    <row r="13" spans="1:36" ht="12.75">
      <c r="A13" s="429" t="s">
        <v>418</v>
      </c>
      <c r="B13" s="212" t="s">
        <v>803</v>
      </c>
      <c r="C13" s="212" t="s">
        <v>22</v>
      </c>
      <c r="D13" s="212" t="s">
        <v>11</v>
      </c>
      <c r="E13" s="184" t="s">
        <v>794</v>
      </c>
      <c r="F13" s="212" t="s">
        <v>570</v>
      </c>
      <c r="G13" s="430" t="s">
        <v>10</v>
      </c>
      <c r="H13" s="431" t="s">
        <v>10</v>
      </c>
      <c r="I13" s="431" t="s">
        <v>10</v>
      </c>
      <c r="J13" s="431" t="s">
        <v>10</v>
      </c>
      <c r="K13" s="431" t="s">
        <v>10</v>
      </c>
      <c r="L13" s="432" t="s">
        <v>10</v>
      </c>
      <c r="M13" s="430" t="s">
        <v>10</v>
      </c>
      <c r="N13" s="431" t="s">
        <v>10</v>
      </c>
      <c r="O13" s="431" t="s">
        <v>10</v>
      </c>
      <c r="P13" s="431" t="s">
        <v>10</v>
      </c>
      <c r="Q13" s="431" t="s">
        <v>10</v>
      </c>
      <c r="R13" s="432" t="s">
        <v>10</v>
      </c>
      <c r="S13" s="430" t="s">
        <v>10</v>
      </c>
      <c r="T13" s="431" t="s">
        <v>10</v>
      </c>
      <c r="U13" s="431" t="s">
        <v>10</v>
      </c>
      <c r="V13" s="431" t="s">
        <v>10</v>
      </c>
      <c r="W13" s="431" t="s">
        <v>10</v>
      </c>
      <c r="X13" s="432" t="s">
        <v>10</v>
      </c>
      <c r="Y13" s="430" t="s">
        <v>10</v>
      </c>
      <c r="Z13" s="431" t="s">
        <v>10</v>
      </c>
      <c r="AA13" s="431" t="s">
        <v>10</v>
      </c>
      <c r="AB13" s="431" t="s">
        <v>10</v>
      </c>
      <c r="AC13" s="431" t="s">
        <v>10</v>
      </c>
      <c r="AD13" s="432" t="s">
        <v>10</v>
      </c>
      <c r="AE13" s="930" t="s">
        <v>168</v>
      </c>
      <c r="AF13" s="930"/>
      <c r="AG13" s="930"/>
      <c r="AH13" s="930"/>
      <c r="AI13" s="930"/>
      <c r="AJ13" s="930"/>
    </row>
    <row r="14" spans="1:36" ht="12.75">
      <c r="A14" s="429" t="s">
        <v>418</v>
      </c>
      <c r="B14" s="433" t="s">
        <v>804</v>
      </c>
      <c r="C14" s="171" t="s">
        <v>26</v>
      </c>
      <c r="D14" s="433" t="s">
        <v>11</v>
      </c>
      <c r="E14" s="434" t="s">
        <v>805</v>
      </c>
      <c r="F14" s="433" t="s">
        <v>795</v>
      </c>
      <c r="G14" s="430" t="s">
        <v>10</v>
      </c>
      <c r="H14" s="431" t="s">
        <v>10</v>
      </c>
      <c r="I14" s="431" t="s">
        <v>10</v>
      </c>
      <c r="J14" s="431" t="s">
        <v>10</v>
      </c>
      <c r="K14" s="431" t="s">
        <v>10</v>
      </c>
      <c r="L14" s="432" t="s">
        <v>10</v>
      </c>
      <c r="M14" s="430" t="s">
        <v>10</v>
      </c>
      <c r="N14" s="431" t="s">
        <v>10</v>
      </c>
      <c r="O14" s="431" t="s">
        <v>10</v>
      </c>
      <c r="P14" s="431" t="s">
        <v>10</v>
      </c>
      <c r="Q14" s="431" t="s">
        <v>10</v>
      </c>
      <c r="R14" s="432" t="s">
        <v>10</v>
      </c>
      <c r="S14" s="430" t="s">
        <v>10</v>
      </c>
      <c r="T14" s="431" t="s">
        <v>10</v>
      </c>
      <c r="U14" s="431" t="s">
        <v>10</v>
      </c>
      <c r="V14" s="431" t="s">
        <v>10</v>
      </c>
      <c r="W14" s="431" t="s">
        <v>10</v>
      </c>
      <c r="X14" s="432" t="s">
        <v>10</v>
      </c>
      <c r="Y14" s="430" t="s">
        <v>10</v>
      </c>
      <c r="Z14" s="431" t="s">
        <v>10</v>
      </c>
      <c r="AA14" s="431" t="s">
        <v>10</v>
      </c>
      <c r="AB14" s="431" t="s">
        <v>10</v>
      </c>
      <c r="AC14" s="431" t="s">
        <v>10</v>
      </c>
      <c r="AD14" s="432" t="s">
        <v>10</v>
      </c>
      <c r="AE14" s="930" t="s">
        <v>168</v>
      </c>
      <c r="AF14" s="930"/>
      <c r="AG14" s="930"/>
      <c r="AH14" s="930"/>
      <c r="AI14" s="930"/>
      <c r="AJ14" s="930"/>
    </row>
    <row r="15" spans="1:36" ht="12.75">
      <c r="A15" s="429" t="s">
        <v>418</v>
      </c>
      <c r="B15" s="212" t="s">
        <v>806</v>
      </c>
      <c r="C15" s="171" t="s">
        <v>24</v>
      </c>
      <c r="D15" s="212" t="s">
        <v>11</v>
      </c>
      <c r="E15" s="184" t="s">
        <v>167</v>
      </c>
      <c r="F15" s="212" t="s">
        <v>570</v>
      </c>
      <c r="G15" s="435" t="s">
        <v>10</v>
      </c>
      <c r="H15" s="436" t="s">
        <v>10</v>
      </c>
      <c r="I15" s="436" t="s">
        <v>10</v>
      </c>
      <c r="J15" s="436" t="s">
        <v>10</v>
      </c>
      <c r="K15" s="436" t="s">
        <v>10</v>
      </c>
      <c r="L15" s="437" t="s">
        <v>10</v>
      </c>
      <c r="M15" s="435" t="s">
        <v>10</v>
      </c>
      <c r="N15" s="436" t="s">
        <v>138</v>
      </c>
      <c r="O15" s="436" t="s">
        <v>10</v>
      </c>
      <c r="P15" s="436" t="s">
        <v>10</v>
      </c>
      <c r="Q15" s="436" t="s">
        <v>10</v>
      </c>
      <c r="R15" s="437" t="s">
        <v>10</v>
      </c>
      <c r="S15" s="435" t="s">
        <v>10</v>
      </c>
      <c r="T15" s="436" t="s">
        <v>138</v>
      </c>
      <c r="U15" s="436" t="s">
        <v>10</v>
      </c>
      <c r="V15" s="436" t="s">
        <v>10</v>
      </c>
      <c r="W15" s="436" t="s">
        <v>10</v>
      </c>
      <c r="X15" s="437" t="s">
        <v>10</v>
      </c>
      <c r="Y15" s="435" t="s">
        <v>10</v>
      </c>
      <c r="Z15" s="436" t="s">
        <v>138</v>
      </c>
      <c r="AA15" s="436" t="s">
        <v>10</v>
      </c>
      <c r="AB15" s="436" t="s">
        <v>10</v>
      </c>
      <c r="AC15" s="436" t="s">
        <v>10</v>
      </c>
      <c r="AD15" s="437" t="s">
        <v>10</v>
      </c>
      <c r="AE15" s="930" t="s">
        <v>168</v>
      </c>
      <c r="AF15" s="930"/>
      <c r="AG15" s="930"/>
      <c r="AH15" s="930"/>
      <c r="AI15" s="930"/>
      <c r="AJ15" s="930"/>
    </row>
    <row r="16" spans="1:36" ht="12.75">
      <c r="A16" s="429" t="s">
        <v>418</v>
      </c>
      <c r="B16" s="212" t="s">
        <v>806</v>
      </c>
      <c r="C16" s="171" t="s">
        <v>24</v>
      </c>
      <c r="D16" s="212" t="s">
        <v>11</v>
      </c>
      <c r="E16" s="184" t="s">
        <v>584</v>
      </c>
      <c r="F16" s="212" t="s">
        <v>570</v>
      </c>
      <c r="G16" s="435" t="s">
        <v>10</v>
      </c>
      <c r="H16" s="436" t="s">
        <v>10</v>
      </c>
      <c r="I16" s="436" t="s">
        <v>10</v>
      </c>
      <c r="J16" s="436" t="s">
        <v>10</v>
      </c>
      <c r="K16" s="436" t="s">
        <v>10</v>
      </c>
      <c r="L16" s="437" t="s">
        <v>10</v>
      </c>
      <c r="M16" s="435" t="s">
        <v>10</v>
      </c>
      <c r="N16" s="436" t="s">
        <v>138</v>
      </c>
      <c r="O16" s="436" t="s">
        <v>10</v>
      </c>
      <c r="P16" s="436" t="s">
        <v>10</v>
      </c>
      <c r="Q16" s="436" t="s">
        <v>10</v>
      </c>
      <c r="R16" s="437" t="s">
        <v>10</v>
      </c>
      <c r="S16" s="435" t="s">
        <v>10</v>
      </c>
      <c r="T16" s="436" t="s">
        <v>138</v>
      </c>
      <c r="U16" s="436" t="s">
        <v>10</v>
      </c>
      <c r="V16" s="436" t="s">
        <v>10</v>
      </c>
      <c r="W16" s="436" t="s">
        <v>10</v>
      </c>
      <c r="X16" s="437" t="s">
        <v>10</v>
      </c>
      <c r="Y16" s="435" t="s">
        <v>10</v>
      </c>
      <c r="Z16" s="436" t="s">
        <v>138</v>
      </c>
      <c r="AA16" s="436" t="s">
        <v>10</v>
      </c>
      <c r="AB16" s="436" t="s">
        <v>10</v>
      </c>
      <c r="AC16" s="436" t="s">
        <v>10</v>
      </c>
      <c r="AD16" s="437" t="s">
        <v>10</v>
      </c>
      <c r="AE16" s="930" t="s">
        <v>168</v>
      </c>
      <c r="AF16" s="930"/>
      <c r="AG16" s="930"/>
      <c r="AH16" s="930"/>
      <c r="AI16" s="930"/>
      <c r="AJ16" s="930"/>
    </row>
    <row r="17" spans="1:36" ht="14.25">
      <c r="A17" s="429" t="s">
        <v>418</v>
      </c>
      <c r="B17" s="212" t="s">
        <v>807</v>
      </c>
      <c r="C17" s="171" t="s">
        <v>24</v>
      </c>
      <c r="D17" s="212" t="s">
        <v>11</v>
      </c>
      <c r="E17" s="184" t="s">
        <v>808</v>
      </c>
      <c r="F17" s="212" t="s">
        <v>795</v>
      </c>
      <c r="G17" s="430" t="s">
        <v>10</v>
      </c>
      <c r="H17" s="431" t="s">
        <v>10</v>
      </c>
      <c r="I17" s="431" t="s">
        <v>10</v>
      </c>
      <c r="J17" s="431" t="s">
        <v>10</v>
      </c>
      <c r="K17" s="431" t="s">
        <v>10</v>
      </c>
      <c r="L17" s="432" t="s">
        <v>10</v>
      </c>
      <c r="M17" s="430" t="s">
        <v>10</v>
      </c>
      <c r="N17" s="431" t="s">
        <v>10</v>
      </c>
      <c r="O17" s="431" t="s">
        <v>10</v>
      </c>
      <c r="P17" s="431" t="s">
        <v>10</v>
      </c>
      <c r="Q17" s="431" t="s">
        <v>10</v>
      </c>
      <c r="R17" s="432" t="s">
        <v>10</v>
      </c>
      <c r="S17" s="430" t="s">
        <v>10</v>
      </c>
      <c r="T17" s="431" t="s">
        <v>10</v>
      </c>
      <c r="U17" s="431" t="s">
        <v>10</v>
      </c>
      <c r="V17" s="431" t="s">
        <v>10</v>
      </c>
      <c r="W17" s="431" t="s">
        <v>10</v>
      </c>
      <c r="X17" s="432" t="s">
        <v>10</v>
      </c>
      <c r="Y17" s="430" t="s">
        <v>10</v>
      </c>
      <c r="Z17" s="431" t="s">
        <v>10</v>
      </c>
      <c r="AA17" s="431" t="s">
        <v>10</v>
      </c>
      <c r="AB17" s="431" t="s">
        <v>10</v>
      </c>
      <c r="AC17" s="431" t="s">
        <v>10</v>
      </c>
      <c r="AD17" s="432" t="s">
        <v>10</v>
      </c>
      <c r="AE17" s="930" t="s">
        <v>168</v>
      </c>
      <c r="AF17" s="930"/>
      <c r="AG17" s="930"/>
      <c r="AH17" s="930"/>
      <c r="AI17" s="930"/>
      <c r="AJ17" s="930"/>
    </row>
    <row r="18" spans="1:36" ht="14.25">
      <c r="A18" s="429" t="s">
        <v>418</v>
      </c>
      <c r="B18" s="212" t="s">
        <v>807</v>
      </c>
      <c r="C18" s="171" t="s">
        <v>24</v>
      </c>
      <c r="D18" s="212" t="s">
        <v>11</v>
      </c>
      <c r="E18" s="184" t="s">
        <v>809</v>
      </c>
      <c r="F18" s="212" t="s">
        <v>795</v>
      </c>
      <c r="G18" s="430" t="s">
        <v>10</v>
      </c>
      <c r="H18" s="431" t="s">
        <v>10</v>
      </c>
      <c r="I18" s="431" t="s">
        <v>10</v>
      </c>
      <c r="J18" s="431" t="s">
        <v>10</v>
      </c>
      <c r="K18" s="431" t="s">
        <v>10</v>
      </c>
      <c r="L18" s="432" t="s">
        <v>10</v>
      </c>
      <c r="M18" s="430" t="s">
        <v>10</v>
      </c>
      <c r="N18" s="431" t="s">
        <v>10</v>
      </c>
      <c r="O18" s="431" t="s">
        <v>10</v>
      </c>
      <c r="P18" s="431" t="s">
        <v>10</v>
      </c>
      <c r="Q18" s="431" t="s">
        <v>10</v>
      </c>
      <c r="R18" s="432" t="s">
        <v>10</v>
      </c>
      <c r="S18" s="430" t="s">
        <v>10</v>
      </c>
      <c r="T18" s="431" t="s">
        <v>10</v>
      </c>
      <c r="U18" s="431" t="s">
        <v>10</v>
      </c>
      <c r="V18" s="431" t="s">
        <v>10</v>
      </c>
      <c r="W18" s="431" t="s">
        <v>10</v>
      </c>
      <c r="X18" s="432" t="s">
        <v>10</v>
      </c>
      <c r="Y18" s="430" t="s">
        <v>10</v>
      </c>
      <c r="Z18" s="431" t="s">
        <v>10</v>
      </c>
      <c r="AA18" s="431" t="s">
        <v>10</v>
      </c>
      <c r="AB18" s="431" t="s">
        <v>10</v>
      </c>
      <c r="AC18" s="431" t="s">
        <v>10</v>
      </c>
      <c r="AD18" s="432" t="s">
        <v>10</v>
      </c>
      <c r="AE18" s="930" t="s">
        <v>168</v>
      </c>
      <c r="AF18" s="930"/>
      <c r="AG18" s="930"/>
      <c r="AH18" s="930"/>
      <c r="AI18" s="930"/>
      <c r="AJ18" s="930"/>
    </row>
    <row r="19" spans="1:36" ht="14.25">
      <c r="A19" s="429" t="s">
        <v>418</v>
      </c>
      <c r="B19" s="212" t="s">
        <v>807</v>
      </c>
      <c r="C19" s="171" t="s">
        <v>24</v>
      </c>
      <c r="D19" s="212" t="s">
        <v>11</v>
      </c>
      <c r="E19" s="184" t="s">
        <v>810</v>
      </c>
      <c r="F19" s="212" t="s">
        <v>795</v>
      </c>
      <c r="G19" s="430" t="s">
        <v>10</v>
      </c>
      <c r="H19" s="431" t="s">
        <v>10</v>
      </c>
      <c r="I19" s="431" t="s">
        <v>10</v>
      </c>
      <c r="J19" s="431" t="s">
        <v>10</v>
      </c>
      <c r="K19" s="431" t="s">
        <v>10</v>
      </c>
      <c r="L19" s="432" t="s">
        <v>10</v>
      </c>
      <c r="M19" s="430" t="s">
        <v>10</v>
      </c>
      <c r="N19" s="431" t="s">
        <v>10</v>
      </c>
      <c r="O19" s="431" t="s">
        <v>10</v>
      </c>
      <c r="P19" s="431" t="s">
        <v>10</v>
      </c>
      <c r="Q19" s="431" t="s">
        <v>10</v>
      </c>
      <c r="R19" s="432" t="s">
        <v>10</v>
      </c>
      <c r="S19" s="430" t="s">
        <v>10</v>
      </c>
      <c r="T19" s="431" t="s">
        <v>10</v>
      </c>
      <c r="U19" s="431" t="s">
        <v>10</v>
      </c>
      <c r="V19" s="431" t="s">
        <v>10</v>
      </c>
      <c r="W19" s="431" t="s">
        <v>10</v>
      </c>
      <c r="X19" s="432" t="s">
        <v>10</v>
      </c>
      <c r="Y19" s="430" t="s">
        <v>10</v>
      </c>
      <c r="Z19" s="431" t="s">
        <v>10</v>
      </c>
      <c r="AA19" s="431" t="s">
        <v>10</v>
      </c>
      <c r="AB19" s="431" t="s">
        <v>10</v>
      </c>
      <c r="AC19" s="431" t="s">
        <v>10</v>
      </c>
      <c r="AD19" s="432" t="s">
        <v>10</v>
      </c>
      <c r="AE19" s="930" t="s">
        <v>168</v>
      </c>
      <c r="AF19" s="930"/>
      <c r="AG19" s="930"/>
      <c r="AH19" s="930"/>
      <c r="AI19" s="930"/>
      <c r="AJ19" s="930"/>
    </row>
    <row r="20" spans="1:36" ht="12.75">
      <c r="A20" s="429" t="s">
        <v>418</v>
      </c>
      <c r="B20" s="212" t="s">
        <v>811</v>
      </c>
      <c r="C20" s="171" t="s">
        <v>24</v>
      </c>
      <c r="D20" s="212" t="s">
        <v>11</v>
      </c>
      <c r="E20" s="184" t="s">
        <v>79</v>
      </c>
      <c r="F20" s="212" t="s">
        <v>570</v>
      </c>
      <c r="G20" s="435" t="s">
        <v>138</v>
      </c>
      <c r="H20" s="436" t="s">
        <v>138</v>
      </c>
      <c r="I20" s="436" t="s">
        <v>138</v>
      </c>
      <c r="J20" s="436" t="s">
        <v>138</v>
      </c>
      <c r="K20" s="436" t="s">
        <v>138</v>
      </c>
      <c r="L20" s="437" t="s">
        <v>138</v>
      </c>
      <c r="M20" s="425"/>
      <c r="N20" s="426"/>
      <c r="O20" s="426"/>
      <c r="P20" s="427" t="s">
        <v>10</v>
      </c>
      <c r="Q20" s="427" t="s">
        <v>10</v>
      </c>
      <c r="R20" s="428" t="s">
        <v>10</v>
      </c>
      <c r="S20" s="425"/>
      <c r="T20" s="426"/>
      <c r="U20" s="426"/>
      <c r="V20" s="427" t="s">
        <v>10</v>
      </c>
      <c r="W20" s="427" t="s">
        <v>10</v>
      </c>
      <c r="X20" s="428" t="s">
        <v>10</v>
      </c>
      <c r="Y20" s="425"/>
      <c r="Z20" s="426"/>
      <c r="AA20" s="426"/>
      <c r="AB20" s="427" t="s">
        <v>10</v>
      </c>
      <c r="AC20" s="427" t="s">
        <v>10</v>
      </c>
      <c r="AD20" s="428" t="s">
        <v>10</v>
      </c>
      <c r="AE20" s="930" t="s">
        <v>168</v>
      </c>
      <c r="AF20" s="930"/>
      <c r="AG20" s="930"/>
      <c r="AH20" s="930"/>
      <c r="AI20" s="930"/>
      <c r="AJ20" s="930"/>
    </row>
    <row r="21" spans="1:36" ht="14.25">
      <c r="A21" s="429" t="s">
        <v>418</v>
      </c>
      <c r="B21" s="212" t="s">
        <v>812</v>
      </c>
      <c r="C21" s="171" t="s">
        <v>24</v>
      </c>
      <c r="D21" s="212" t="s">
        <v>11</v>
      </c>
      <c r="E21" s="184" t="s">
        <v>813</v>
      </c>
      <c r="F21" s="212" t="s">
        <v>795</v>
      </c>
      <c r="G21" s="430" t="s">
        <v>10</v>
      </c>
      <c r="H21" s="431" t="s">
        <v>10</v>
      </c>
      <c r="I21" s="431" t="s">
        <v>10</v>
      </c>
      <c r="J21" s="431" t="s">
        <v>10</v>
      </c>
      <c r="K21" s="431" t="s">
        <v>10</v>
      </c>
      <c r="L21" s="432" t="s">
        <v>10</v>
      </c>
      <c r="M21" s="430" t="s">
        <v>10</v>
      </c>
      <c r="N21" s="431" t="s">
        <v>10</v>
      </c>
      <c r="O21" s="431" t="s">
        <v>10</v>
      </c>
      <c r="P21" s="431" t="s">
        <v>10</v>
      </c>
      <c r="Q21" s="431" t="s">
        <v>10</v>
      </c>
      <c r="R21" s="432" t="s">
        <v>10</v>
      </c>
      <c r="S21" s="435" t="s">
        <v>10</v>
      </c>
      <c r="T21" s="431" t="s">
        <v>10</v>
      </c>
      <c r="U21" s="431" t="s">
        <v>10</v>
      </c>
      <c r="V21" s="431" t="s">
        <v>10</v>
      </c>
      <c r="W21" s="431" t="s">
        <v>10</v>
      </c>
      <c r="X21" s="432" t="s">
        <v>10</v>
      </c>
      <c r="Y21" s="430" t="s">
        <v>10</v>
      </c>
      <c r="Z21" s="431" t="s">
        <v>10</v>
      </c>
      <c r="AA21" s="431" t="s">
        <v>10</v>
      </c>
      <c r="AB21" s="431" t="s">
        <v>10</v>
      </c>
      <c r="AC21" s="431" t="s">
        <v>10</v>
      </c>
      <c r="AD21" s="432" t="s">
        <v>10</v>
      </c>
      <c r="AE21" s="930" t="s">
        <v>168</v>
      </c>
      <c r="AF21" s="930"/>
      <c r="AG21" s="930"/>
      <c r="AH21" s="930"/>
      <c r="AI21" s="930"/>
      <c r="AJ21" s="930"/>
    </row>
    <row r="22" spans="1:36" ht="14.25">
      <c r="A22" s="429" t="s">
        <v>418</v>
      </c>
      <c r="B22" s="212" t="s">
        <v>812</v>
      </c>
      <c r="C22" s="171" t="s">
        <v>24</v>
      </c>
      <c r="D22" s="212" t="s">
        <v>11</v>
      </c>
      <c r="E22" s="184" t="s">
        <v>814</v>
      </c>
      <c r="F22" s="212" t="s">
        <v>795</v>
      </c>
      <c r="G22" s="430" t="s">
        <v>10</v>
      </c>
      <c r="H22" s="431" t="s">
        <v>10</v>
      </c>
      <c r="I22" s="431" t="s">
        <v>10</v>
      </c>
      <c r="J22" s="431" t="s">
        <v>10</v>
      </c>
      <c r="K22" s="431" t="s">
        <v>10</v>
      </c>
      <c r="L22" s="432" t="s">
        <v>10</v>
      </c>
      <c r="M22" s="430" t="s">
        <v>10</v>
      </c>
      <c r="N22" s="431" t="s">
        <v>10</v>
      </c>
      <c r="O22" s="431" t="s">
        <v>10</v>
      </c>
      <c r="P22" s="431" t="s">
        <v>10</v>
      </c>
      <c r="Q22" s="431" t="s">
        <v>10</v>
      </c>
      <c r="R22" s="432" t="s">
        <v>10</v>
      </c>
      <c r="S22" s="430" t="s">
        <v>10</v>
      </c>
      <c r="T22" s="431" t="s">
        <v>10</v>
      </c>
      <c r="U22" s="431" t="s">
        <v>10</v>
      </c>
      <c r="V22" s="431" t="s">
        <v>10</v>
      </c>
      <c r="W22" s="431" t="s">
        <v>10</v>
      </c>
      <c r="X22" s="432" t="s">
        <v>10</v>
      </c>
      <c r="Y22" s="430" t="s">
        <v>10</v>
      </c>
      <c r="Z22" s="431" t="s">
        <v>10</v>
      </c>
      <c r="AA22" s="431" t="s">
        <v>10</v>
      </c>
      <c r="AB22" s="431" t="s">
        <v>10</v>
      </c>
      <c r="AC22" s="431" t="s">
        <v>10</v>
      </c>
      <c r="AD22" s="432" t="s">
        <v>10</v>
      </c>
      <c r="AE22" s="930" t="s">
        <v>168</v>
      </c>
      <c r="AF22" s="930"/>
      <c r="AG22" s="930"/>
      <c r="AH22" s="930"/>
      <c r="AI22" s="930"/>
      <c r="AJ22" s="930"/>
    </row>
    <row r="23" spans="1:36" ht="14.25">
      <c r="A23" s="429" t="s">
        <v>418</v>
      </c>
      <c r="B23" s="212" t="s">
        <v>812</v>
      </c>
      <c r="C23" s="171" t="s">
        <v>24</v>
      </c>
      <c r="D23" s="212" t="s">
        <v>11</v>
      </c>
      <c r="E23" s="184" t="s">
        <v>815</v>
      </c>
      <c r="F23" s="212" t="s">
        <v>795</v>
      </c>
      <c r="G23" s="430" t="s">
        <v>10</v>
      </c>
      <c r="H23" s="431" t="s">
        <v>10</v>
      </c>
      <c r="I23" s="431" t="s">
        <v>10</v>
      </c>
      <c r="J23" s="431" t="s">
        <v>10</v>
      </c>
      <c r="K23" s="431" t="s">
        <v>10</v>
      </c>
      <c r="L23" s="432" t="s">
        <v>10</v>
      </c>
      <c r="M23" s="430" t="s">
        <v>10</v>
      </c>
      <c r="N23" s="431" t="s">
        <v>10</v>
      </c>
      <c r="O23" s="431" t="s">
        <v>10</v>
      </c>
      <c r="P23" s="431" t="s">
        <v>10</v>
      </c>
      <c r="Q23" s="431" t="s">
        <v>10</v>
      </c>
      <c r="R23" s="432" t="s">
        <v>10</v>
      </c>
      <c r="S23" s="430" t="s">
        <v>10</v>
      </c>
      <c r="T23" s="431" t="s">
        <v>10</v>
      </c>
      <c r="U23" s="431" t="s">
        <v>10</v>
      </c>
      <c r="V23" s="431" t="s">
        <v>10</v>
      </c>
      <c r="W23" s="431" t="s">
        <v>10</v>
      </c>
      <c r="X23" s="432" t="s">
        <v>10</v>
      </c>
      <c r="Y23" s="430" t="s">
        <v>10</v>
      </c>
      <c r="Z23" s="431" t="s">
        <v>10</v>
      </c>
      <c r="AA23" s="431" t="s">
        <v>10</v>
      </c>
      <c r="AB23" s="431" t="s">
        <v>10</v>
      </c>
      <c r="AC23" s="431" t="s">
        <v>10</v>
      </c>
      <c r="AD23" s="432" t="s">
        <v>10</v>
      </c>
      <c r="AE23" s="930" t="s">
        <v>168</v>
      </c>
      <c r="AF23" s="930"/>
      <c r="AG23" s="930"/>
      <c r="AH23" s="930"/>
      <c r="AI23" s="930"/>
      <c r="AJ23" s="930"/>
    </row>
    <row r="24" spans="1:36" ht="12.75">
      <c r="A24" s="429" t="s">
        <v>418</v>
      </c>
      <c r="B24" s="212" t="s">
        <v>816</v>
      </c>
      <c r="C24" s="171" t="s">
        <v>24</v>
      </c>
      <c r="D24" s="212" t="s">
        <v>11</v>
      </c>
      <c r="E24" s="212" t="s">
        <v>167</v>
      </c>
      <c r="F24" s="212" t="s">
        <v>570</v>
      </c>
      <c r="G24" s="422" t="s">
        <v>10</v>
      </c>
      <c r="H24" s="423" t="s">
        <v>10</v>
      </c>
      <c r="I24" s="423" t="s">
        <v>10</v>
      </c>
      <c r="J24" s="423" t="s">
        <v>10</v>
      </c>
      <c r="K24" s="423" t="s">
        <v>10</v>
      </c>
      <c r="L24" s="424" t="s">
        <v>10</v>
      </c>
      <c r="M24" s="425"/>
      <c r="N24" s="426"/>
      <c r="O24" s="426"/>
      <c r="P24" s="427" t="s">
        <v>10</v>
      </c>
      <c r="Q24" s="427" t="s">
        <v>10</v>
      </c>
      <c r="R24" s="428" t="s">
        <v>10</v>
      </c>
      <c r="S24" s="425"/>
      <c r="T24" s="426"/>
      <c r="U24" s="426"/>
      <c r="V24" s="427" t="s">
        <v>10</v>
      </c>
      <c r="W24" s="427" t="s">
        <v>10</v>
      </c>
      <c r="X24" s="428" t="s">
        <v>10</v>
      </c>
      <c r="Y24" s="425"/>
      <c r="Z24" s="426"/>
      <c r="AA24" s="426"/>
      <c r="AB24" s="427" t="s">
        <v>10</v>
      </c>
      <c r="AC24" s="427" t="s">
        <v>10</v>
      </c>
      <c r="AD24" s="428" t="s">
        <v>10</v>
      </c>
      <c r="AE24" s="930" t="s">
        <v>168</v>
      </c>
      <c r="AF24" s="930"/>
      <c r="AG24" s="930"/>
      <c r="AH24" s="930"/>
      <c r="AI24" s="930"/>
      <c r="AJ24" s="930"/>
    </row>
    <row r="25" spans="1:36" ht="12.75">
      <c r="A25" s="429" t="s">
        <v>418</v>
      </c>
      <c r="B25" s="212" t="s">
        <v>817</v>
      </c>
      <c r="C25" s="171" t="s">
        <v>24</v>
      </c>
      <c r="D25" s="212" t="s">
        <v>11</v>
      </c>
      <c r="E25" s="212" t="s">
        <v>167</v>
      </c>
      <c r="F25" s="212" t="s">
        <v>570</v>
      </c>
      <c r="G25" s="422" t="s">
        <v>10</v>
      </c>
      <c r="H25" s="423" t="s">
        <v>10</v>
      </c>
      <c r="I25" s="423" t="s">
        <v>10</v>
      </c>
      <c r="J25" s="423" t="s">
        <v>10</v>
      </c>
      <c r="K25" s="423" t="s">
        <v>10</v>
      </c>
      <c r="L25" s="424" t="s">
        <v>10</v>
      </c>
      <c r="M25" s="425"/>
      <c r="N25" s="426"/>
      <c r="O25" s="426"/>
      <c r="P25" s="427" t="s">
        <v>10</v>
      </c>
      <c r="Q25" s="427" t="s">
        <v>10</v>
      </c>
      <c r="R25" s="428" t="s">
        <v>10</v>
      </c>
      <c r="S25" s="425"/>
      <c r="T25" s="426"/>
      <c r="U25" s="426"/>
      <c r="V25" s="427" t="s">
        <v>10</v>
      </c>
      <c r="W25" s="427" t="s">
        <v>10</v>
      </c>
      <c r="X25" s="428" t="s">
        <v>10</v>
      </c>
      <c r="Y25" s="425"/>
      <c r="Z25" s="426"/>
      <c r="AA25" s="426"/>
      <c r="AB25" s="427" t="s">
        <v>10</v>
      </c>
      <c r="AC25" s="427" t="s">
        <v>10</v>
      </c>
      <c r="AD25" s="428" t="s">
        <v>10</v>
      </c>
      <c r="AE25" s="930" t="s">
        <v>168</v>
      </c>
      <c r="AF25" s="930"/>
      <c r="AG25" s="930"/>
      <c r="AH25" s="930"/>
      <c r="AI25" s="930"/>
      <c r="AJ25" s="930"/>
    </row>
    <row r="26" spans="1:36" ht="12.75">
      <c r="A26" s="429" t="s">
        <v>418</v>
      </c>
      <c r="B26" s="212" t="s">
        <v>818</v>
      </c>
      <c r="C26" s="171" t="s">
        <v>24</v>
      </c>
      <c r="D26" s="212" t="s">
        <v>11</v>
      </c>
      <c r="E26" s="212" t="s">
        <v>167</v>
      </c>
      <c r="F26" s="212" t="s">
        <v>570</v>
      </c>
      <c r="G26" s="422" t="s">
        <v>10</v>
      </c>
      <c r="H26" s="423" t="s">
        <v>10</v>
      </c>
      <c r="I26" s="423" t="s">
        <v>10</v>
      </c>
      <c r="J26" s="423" t="s">
        <v>10</v>
      </c>
      <c r="K26" s="423" t="s">
        <v>10</v>
      </c>
      <c r="L26" s="424" t="s">
        <v>10</v>
      </c>
      <c r="M26" s="425"/>
      <c r="N26" s="426"/>
      <c r="O26" s="426"/>
      <c r="P26" s="427" t="s">
        <v>10</v>
      </c>
      <c r="Q26" s="427" t="s">
        <v>10</v>
      </c>
      <c r="R26" s="428" t="s">
        <v>10</v>
      </c>
      <c r="S26" s="425"/>
      <c r="T26" s="426"/>
      <c r="U26" s="426"/>
      <c r="V26" s="427" t="s">
        <v>10</v>
      </c>
      <c r="W26" s="427" t="s">
        <v>10</v>
      </c>
      <c r="X26" s="428" t="s">
        <v>10</v>
      </c>
      <c r="Y26" s="425"/>
      <c r="Z26" s="426"/>
      <c r="AA26" s="426"/>
      <c r="AB26" s="427" t="s">
        <v>10</v>
      </c>
      <c r="AC26" s="427" t="s">
        <v>10</v>
      </c>
      <c r="AD26" s="428" t="s">
        <v>10</v>
      </c>
      <c r="AE26" s="930" t="s">
        <v>168</v>
      </c>
      <c r="AF26" s="930"/>
      <c r="AG26" s="930"/>
      <c r="AH26" s="930"/>
      <c r="AI26" s="930"/>
      <c r="AJ26" s="930"/>
    </row>
    <row r="27" spans="1:36" ht="12.75">
      <c r="A27" s="429" t="s">
        <v>418</v>
      </c>
      <c r="B27" s="212" t="s">
        <v>819</v>
      </c>
      <c r="C27" s="171" t="s">
        <v>24</v>
      </c>
      <c r="D27" s="212" t="s">
        <v>11</v>
      </c>
      <c r="E27" s="438" t="s">
        <v>820</v>
      </c>
      <c r="F27" s="212" t="s">
        <v>795</v>
      </c>
      <c r="G27" s="430" t="s">
        <v>10</v>
      </c>
      <c r="H27" s="431" t="s">
        <v>10</v>
      </c>
      <c r="I27" s="431" t="s">
        <v>10</v>
      </c>
      <c r="J27" s="431" t="s">
        <v>10</v>
      </c>
      <c r="K27" s="431" t="s">
        <v>10</v>
      </c>
      <c r="L27" s="432" t="s">
        <v>10</v>
      </c>
      <c r="M27" s="430" t="s">
        <v>10</v>
      </c>
      <c r="N27" s="431" t="s">
        <v>10</v>
      </c>
      <c r="O27" s="431" t="s">
        <v>10</v>
      </c>
      <c r="P27" s="431" t="s">
        <v>10</v>
      </c>
      <c r="Q27" s="431" t="s">
        <v>10</v>
      </c>
      <c r="R27" s="432" t="s">
        <v>10</v>
      </c>
      <c r="S27" s="430" t="s">
        <v>10</v>
      </c>
      <c r="T27" s="431" t="s">
        <v>10</v>
      </c>
      <c r="U27" s="431" t="s">
        <v>10</v>
      </c>
      <c r="V27" s="431" t="s">
        <v>10</v>
      </c>
      <c r="W27" s="431" t="s">
        <v>10</v>
      </c>
      <c r="X27" s="432" t="s">
        <v>10</v>
      </c>
      <c r="Y27" s="430" t="s">
        <v>10</v>
      </c>
      <c r="Z27" s="431" t="s">
        <v>10</v>
      </c>
      <c r="AA27" s="431" t="s">
        <v>10</v>
      </c>
      <c r="AB27" s="431" t="s">
        <v>10</v>
      </c>
      <c r="AC27" s="431" t="s">
        <v>10</v>
      </c>
      <c r="AD27" s="432" t="s">
        <v>10</v>
      </c>
      <c r="AE27" s="930" t="s">
        <v>168</v>
      </c>
      <c r="AF27" s="930"/>
      <c r="AG27" s="930"/>
      <c r="AH27" s="930"/>
      <c r="AI27" s="930"/>
      <c r="AJ27" s="930"/>
    </row>
    <row r="28" spans="1:36" ht="14.25">
      <c r="A28" s="439" t="s">
        <v>418</v>
      </c>
      <c r="B28" s="290" t="s">
        <v>821</v>
      </c>
      <c r="C28" s="124" t="s">
        <v>24</v>
      </c>
      <c r="D28" s="290" t="s">
        <v>11</v>
      </c>
      <c r="E28" s="440" t="s">
        <v>810</v>
      </c>
      <c r="F28" s="290" t="s">
        <v>795</v>
      </c>
      <c r="G28" s="430" t="s">
        <v>10</v>
      </c>
      <c r="H28" s="431" t="s">
        <v>10</v>
      </c>
      <c r="I28" s="431" t="s">
        <v>10</v>
      </c>
      <c r="J28" s="431" t="s">
        <v>10</v>
      </c>
      <c r="K28" s="431" t="s">
        <v>10</v>
      </c>
      <c r="L28" s="432" t="s">
        <v>10</v>
      </c>
      <c r="M28" s="430" t="s">
        <v>10</v>
      </c>
      <c r="N28" s="431" t="s">
        <v>10</v>
      </c>
      <c r="O28" s="431" t="s">
        <v>10</v>
      </c>
      <c r="P28" s="431" t="s">
        <v>10</v>
      </c>
      <c r="Q28" s="431" t="s">
        <v>10</v>
      </c>
      <c r="R28" s="432" t="s">
        <v>10</v>
      </c>
      <c r="S28" s="430" t="s">
        <v>10</v>
      </c>
      <c r="T28" s="431" t="s">
        <v>10</v>
      </c>
      <c r="U28" s="431" t="s">
        <v>10</v>
      </c>
      <c r="V28" s="431" t="s">
        <v>10</v>
      </c>
      <c r="W28" s="431" t="s">
        <v>10</v>
      </c>
      <c r="X28" s="432" t="s">
        <v>10</v>
      </c>
      <c r="Y28" s="430" t="s">
        <v>10</v>
      </c>
      <c r="Z28" s="431" t="s">
        <v>10</v>
      </c>
      <c r="AA28" s="431" t="s">
        <v>10</v>
      </c>
      <c r="AB28" s="431" t="s">
        <v>10</v>
      </c>
      <c r="AC28" s="431" t="s">
        <v>10</v>
      </c>
      <c r="AD28" s="432" t="s">
        <v>10</v>
      </c>
      <c r="AE28" s="930" t="s">
        <v>168</v>
      </c>
      <c r="AF28" s="930"/>
      <c r="AG28" s="930"/>
      <c r="AH28" s="930"/>
      <c r="AI28" s="930"/>
      <c r="AJ28" s="930"/>
    </row>
    <row r="29" spans="1:36" ht="12.75">
      <c r="A29" s="429" t="s">
        <v>418</v>
      </c>
      <c r="B29" s="212" t="s">
        <v>822</v>
      </c>
      <c r="C29" s="171" t="s">
        <v>24</v>
      </c>
      <c r="D29" s="212" t="s">
        <v>11</v>
      </c>
      <c r="E29" s="184" t="s">
        <v>584</v>
      </c>
      <c r="F29" s="212" t="s">
        <v>570</v>
      </c>
      <c r="G29" s="422" t="s">
        <v>10</v>
      </c>
      <c r="H29" s="423" t="s">
        <v>10</v>
      </c>
      <c r="I29" s="423" t="s">
        <v>10</v>
      </c>
      <c r="J29" s="423" t="s">
        <v>10</v>
      </c>
      <c r="K29" s="423" t="s">
        <v>10</v>
      </c>
      <c r="L29" s="424" t="s">
        <v>10</v>
      </c>
      <c r="M29" s="425"/>
      <c r="N29" s="426"/>
      <c r="O29" s="426"/>
      <c r="P29" s="427" t="s">
        <v>10</v>
      </c>
      <c r="Q29" s="427" t="s">
        <v>10</v>
      </c>
      <c r="R29" s="428" t="s">
        <v>10</v>
      </c>
      <c r="S29" s="425"/>
      <c r="T29" s="426"/>
      <c r="U29" s="426"/>
      <c r="V29" s="427" t="s">
        <v>10</v>
      </c>
      <c r="W29" s="427" t="s">
        <v>10</v>
      </c>
      <c r="X29" s="428" t="s">
        <v>10</v>
      </c>
      <c r="Y29" s="425"/>
      <c r="Z29" s="426"/>
      <c r="AA29" s="426"/>
      <c r="AB29" s="427" t="s">
        <v>10</v>
      </c>
      <c r="AC29" s="427" t="s">
        <v>10</v>
      </c>
      <c r="AD29" s="428" t="s">
        <v>10</v>
      </c>
      <c r="AE29" s="930" t="s">
        <v>168</v>
      </c>
      <c r="AF29" s="930"/>
      <c r="AG29" s="930"/>
      <c r="AH29" s="930"/>
      <c r="AI29" s="930"/>
      <c r="AJ29" s="930"/>
    </row>
    <row r="30" spans="1:36" ht="14.25">
      <c r="A30" s="429" t="s">
        <v>418</v>
      </c>
      <c r="B30" s="212" t="s">
        <v>823</v>
      </c>
      <c r="C30" s="171" t="s">
        <v>24</v>
      </c>
      <c r="D30" s="212" t="s">
        <v>11</v>
      </c>
      <c r="E30" s="184" t="s">
        <v>824</v>
      </c>
      <c r="F30" s="212" t="s">
        <v>795</v>
      </c>
      <c r="G30" s="430" t="s">
        <v>10</v>
      </c>
      <c r="H30" s="431" t="s">
        <v>10</v>
      </c>
      <c r="I30" s="431" t="s">
        <v>10</v>
      </c>
      <c r="J30" s="431" t="s">
        <v>10</v>
      </c>
      <c r="K30" s="431" t="s">
        <v>10</v>
      </c>
      <c r="L30" s="432" t="s">
        <v>10</v>
      </c>
      <c r="M30" s="430" t="s">
        <v>10</v>
      </c>
      <c r="N30" s="431" t="s">
        <v>10</v>
      </c>
      <c r="O30" s="431" t="s">
        <v>10</v>
      </c>
      <c r="P30" s="431" t="s">
        <v>10</v>
      </c>
      <c r="Q30" s="431" t="s">
        <v>10</v>
      </c>
      <c r="R30" s="432" t="s">
        <v>10</v>
      </c>
      <c r="S30" s="430" t="s">
        <v>10</v>
      </c>
      <c r="T30" s="431" t="s">
        <v>10</v>
      </c>
      <c r="U30" s="431" t="s">
        <v>10</v>
      </c>
      <c r="V30" s="431" t="s">
        <v>10</v>
      </c>
      <c r="W30" s="431" t="s">
        <v>10</v>
      </c>
      <c r="X30" s="432" t="s">
        <v>10</v>
      </c>
      <c r="Y30" s="430" t="s">
        <v>10</v>
      </c>
      <c r="Z30" s="431" t="s">
        <v>10</v>
      </c>
      <c r="AA30" s="431" t="s">
        <v>10</v>
      </c>
      <c r="AB30" s="431" t="s">
        <v>10</v>
      </c>
      <c r="AC30" s="431" t="s">
        <v>10</v>
      </c>
      <c r="AD30" s="432" t="s">
        <v>10</v>
      </c>
      <c r="AE30" s="930" t="s">
        <v>168</v>
      </c>
      <c r="AF30" s="930"/>
      <c r="AG30" s="930"/>
      <c r="AH30" s="930"/>
      <c r="AI30" s="930"/>
      <c r="AJ30" s="930"/>
    </row>
    <row r="31" spans="1:36" ht="12.75">
      <c r="A31" s="429" t="s">
        <v>418</v>
      </c>
      <c r="B31" s="212" t="s">
        <v>804</v>
      </c>
      <c r="C31" s="171" t="s">
        <v>24</v>
      </c>
      <c r="D31" s="212" t="s">
        <v>11</v>
      </c>
      <c r="E31" s="184" t="s">
        <v>805</v>
      </c>
      <c r="F31" s="212" t="s">
        <v>795</v>
      </c>
      <c r="G31" s="430" t="s">
        <v>10</v>
      </c>
      <c r="H31" s="431" t="s">
        <v>10</v>
      </c>
      <c r="I31" s="431" t="s">
        <v>10</v>
      </c>
      <c r="J31" s="431" t="s">
        <v>10</v>
      </c>
      <c r="K31" s="431" t="s">
        <v>10</v>
      </c>
      <c r="L31" s="432" t="s">
        <v>10</v>
      </c>
      <c r="M31" s="430" t="s">
        <v>10</v>
      </c>
      <c r="N31" s="431" t="s">
        <v>10</v>
      </c>
      <c r="O31" s="431" t="s">
        <v>10</v>
      </c>
      <c r="P31" s="431" t="s">
        <v>10</v>
      </c>
      <c r="Q31" s="431" t="s">
        <v>10</v>
      </c>
      <c r="R31" s="432" t="s">
        <v>10</v>
      </c>
      <c r="S31" s="430" t="s">
        <v>10</v>
      </c>
      <c r="T31" s="431" t="s">
        <v>10</v>
      </c>
      <c r="U31" s="431" t="s">
        <v>10</v>
      </c>
      <c r="V31" s="431" t="s">
        <v>10</v>
      </c>
      <c r="W31" s="431" t="s">
        <v>10</v>
      </c>
      <c r="X31" s="432" t="s">
        <v>10</v>
      </c>
      <c r="Y31" s="430" t="s">
        <v>10</v>
      </c>
      <c r="Z31" s="431" t="s">
        <v>10</v>
      </c>
      <c r="AA31" s="431" t="s">
        <v>10</v>
      </c>
      <c r="AB31" s="431" t="s">
        <v>10</v>
      </c>
      <c r="AC31" s="431" t="s">
        <v>10</v>
      </c>
      <c r="AD31" s="432" t="s">
        <v>10</v>
      </c>
      <c r="AE31" s="930" t="s">
        <v>168</v>
      </c>
      <c r="AF31" s="930"/>
      <c r="AG31" s="930"/>
      <c r="AH31" s="930"/>
      <c r="AI31" s="930"/>
      <c r="AJ31" s="930"/>
    </row>
    <row r="32" spans="1:36" ht="12.75">
      <c r="A32" s="429" t="s">
        <v>418</v>
      </c>
      <c r="B32" s="212" t="s">
        <v>825</v>
      </c>
      <c r="C32" s="171" t="s">
        <v>24</v>
      </c>
      <c r="D32" s="212" t="s">
        <v>11</v>
      </c>
      <c r="E32" s="184" t="s">
        <v>826</v>
      </c>
      <c r="F32" s="212" t="s">
        <v>570</v>
      </c>
      <c r="G32" s="422" t="s">
        <v>10</v>
      </c>
      <c r="H32" s="423" t="s">
        <v>10</v>
      </c>
      <c r="I32" s="423" t="s">
        <v>10</v>
      </c>
      <c r="J32" s="423" t="s">
        <v>10</v>
      </c>
      <c r="K32" s="423" t="s">
        <v>10</v>
      </c>
      <c r="L32" s="424" t="s">
        <v>10</v>
      </c>
      <c r="M32" s="425"/>
      <c r="N32" s="426"/>
      <c r="O32" s="426"/>
      <c r="P32" s="427" t="s">
        <v>10</v>
      </c>
      <c r="Q32" s="427" t="s">
        <v>10</v>
      </c>
      <c r="R32" s="428" t="s">
        <v>10</v>
      </c>
      <c r="S32" s="425"/>
      <c r="T32" s="426"/>
      <c r="U32" s="426"/>
      <c r="V32" s="427" t="s">
        <v>10</v>
      </c>
      <c r="W32" s="427" t="s">
        <v>10</v>
      </c>
      <c r="X32" s="428" t="s">
        <v>10</v>
      </c>
      <c r="Y32" s="425"/>
      <c r="Z32" s="426"/>
      <c r="AA32" s="426"/>
      <c r="AB32" s="427" t="s">
        <v>10</v>
      </c>
      <c r="AC32" s="427" t="s">
        <v>10</v>
      </c>
      <c r="AD32" s="428" t="s">
        <v>10</v>
      </c>
      <c r="AE32" s="930" t="s">
        <v>168</v>
      </c>
      <c r="AF32" s="930"/>
      <c r="AG32" s="930"/>
      <c r="AH32" s="930"/>
      <c r="AI32" s="930"/>
      <c r="AJ32" s="930"/>
    </row>
    <row r="33" spans="1:36" ht="12.75">
      <c r="A33" s="429" t="s">
        <v>418</v>
      </c>
      <c r="B33" s="212" t="s">
        <v>827</v>
      </c>
      <c r="C33" s="171" t="s">
        <v>24</v>
      </c>
      <c r="D33" s="212" t="s">
        <v>11</v>
      </c>
      <c r="E33" s="438" t="s">
        <v>584</v>
      </c>
      <c r="F33" s="212" t="s">
        <v>795</v>
      </c>
      <c r="G33" s="435" t="s">
        <v>138</v>
      </c>
      <c r="H33" s="436" t="s">
        <v>138</v>
      </c>
      <c r="I33" s="436" t="s">
        <v>138</v>
      </c>
      <c r="J33" s="436" t="s">
        <v>138</v>
      </c>
      <c r="K33" s="436" t="s">
        <v>138</v>
      </c>
      <c r="L33" s="437" t="s">
        <v>138</v>
      </c>
      <c r="M33" s="430" t="s">
        <v>10</v>
      </c>
      <c r="N33" s="431" t="s">
        <v>10</v>
      </c>
      <c r="O33" s="431" t="s">
        <v>10</v>
      </c>
      <c r="P33" s="431" t="s">
        <v>10</v>
      </c>
      <c r="Q33" s="431" t="s">
        <v>10</v>
      </c>
      <c r="R33" s="432" t="s">
        <v>10</v>
      </c>
      <c r="S33" s="430" t="s">
        <v>10</v>
      </c>
      <c r="T33" s="431" t="s">
        <v>10</v>
      </c>
      <c r="U33" s="431" t="s">
        <v>10</v>
      </c>
      <c r="V33" s="431" t="s">
        <v>10</v>
      </c>
      <c r="W33" s="431" t="s">
        <v>10</v>
      </c>
      <c r="X33" s="432" t="s">
        <v>10</v>
      </c>
      <c r="Y33" s="430" t="s">
        <v>10</v>
      </c>
      <c r="Z33" s="431" t="s">
        <v>10</v>
      </c>
      <c r="AA33" s="431" t="s">
        <v>10</v>
      </c>
      <c r="AB33" s="431" t="s">
        <v>10</v>
      </c>
      <c r="AC33" s="431" t="s">
        <v>10</v>
      </c>
      <c r="AD33" s="432" t="s">
        <v>10</v>
      </c>
      <c r="AE33" s="930" t="s">
        <v>168</v>
      </c>
      <c r="AF33" s="930"/>
      <c r="AG33" s="930"/>
      <c r="AH33" s="930"/>
      <c r="AI33" s="930"/>
      <c r="AJ33" s="930"/>
    </row>
    <row r="34" spans="1:36" ht="12.75">
      <c r="A34" s="429" t="s">
        <v>418</v>
      </c>
      <c r="B34" s="212" t="s">
        <v>827</v>
      </c>
      <c r="C34" s="171" t="s">
        <v>24</v>
      </c>
      <c r="D34" s="212" t="s">
        <v>11</v>
      </c>
      <c r="E34" s="438" t="s">
        <v>820</v>
      </c>
      <c r="F34" s="212" t="s">
        <v>795</v>
      </c>
      <c r="G34" s="435" t="s">
        <v>138</v>
      </c>
      <c r="H34" s="436" t="s">
        <v>138</v>
      </c>
      <c r="I34" s="436" t="s">
        <v>138</v>
      </c>
      <c r="J34" s="436" t="s">
        <v>138</v>
      </c>
      <c r="K34" s="436" t="s">
        <v>138</v>
      </c>
      <c r="L34" s="437" t="s">
        <v>138</v>
      </c>
      <c r="M34" s="430" t="s">
        <v>10</v>
      </c>
      <c r="N34" s="431" t="s">
        <v>10</v>
      </c>
      <c r="O34" s="431" t="s">
        <v>10</v>
      </c>
      <c r="P34" s="431" t="s">
        <v>10</v>
      </c>
      <c r="Q34" s="431" t="s">
        <v>10</v>
      </c>
      <c r="R34" s="432" t="s">
        <v>10</v>
      </c>
      <c r="S34" s="430" t="s">
        <v>10</v>
      </c>
      <c r="T34" s="431" t="s">
        <v>10</v>
      </c>
      <c r="U34" s="431" t="s">
        <v>10</v>
      </c>
      <c r="V34" s="431" t="s">
        <v>10</v>
      </c>
      <c r="W34" s="431" t="s">
        <v>10</v>
      </c>
      <c r="X34" s="432" t="s">
        <v>10</v>
      </c>
      <c r="Y34" s="430" t="s">
        <v>10</v>
      </c>
      <c r="Z34" s="431" t="s">
        <v>10</v>
      </c>
      <c r="AA34" s="431" t="s">
        <v>10</v>
      </c>
      <c r="AB34" s="431" t="s">
        <v>10</v>
      </c>
      <c r="AC34" s="431" t="s">
        <v>10</v>
      </c>
      <c r="AD34" s="432" t="s">
        <v>10</v>
      </c>
      <c r="AE34" s="930" t="s">
        <v>168</v>
      </c>
      <c r="AF34" s="930"/>
      <c r="AG34" s="930"/>
      <c r="AH34" s="930"/>
      <c r="AI34" s="930"/>
      <c r="AJ34" s="930"/>
    </row>
    <row r="35" spans="1:36" ht="14.25">
      <c r="A35" s="429" t="s">
        <v>418</v>
      </c>
      <c r="B35" s="212" t="s">
        <v>828</v>
      </c>
      <c r="C35" s="171" t="s">
        <v>24</v>
      </c>
      <c r="D35" s="212" t="s">
        <v>11</v>
      </c>
      <c r="E35" s="184" t="s">
        <v>810</v>
      </c>
      <c r="F35" s="212" t="s">
        <v>795</v>
      </c>
      <c r="G35" s="435" t="s">
        <v>138</v>
      </c>
      <c r="H35" s="436" t="s">
        <v>138</v>
      </c>
      <c r="I35" s="436" t="s">
        <v>138</v>
      </c>
      <c r="J35" s="436" t="s">
        <v>138</v>
      </c>
      <c r="K35" s="436" t="s">
        <v>138</v>
      </c>
      <c r="L35" s="437" t="s">
        <v>138</v>
      </c>
      <c r="M35" s="430" t="s">
        <v>10</v>
      </c>
      <c r="N35" s="431" t="s">
        <v>10</v>
      </c>
      <c r="O35" s="431" t="s">
        <v>10</v>
      </c>
      <c r="P35" s="431" t="s">
        <v>10</v>
      </c>
      <c r="Q35" s="431" t="s">
        <v>10</v>
      </c>
      <c r="R35" s="432" t="s">
        <v>10</v>
      </c>
      <c r="S35" s="430" t="s">
        <v>10</v>
      </c>
      <c r="T35" s="431" t="s">
        <v>10</v>
      </c>
      <c r="U35" s="431" t="s">
        <v>10</v>
      </c>
      <c r="V35" s="431" t="s">
        <v>10</v>
      </c>
      <c r="W35" s="431" t="s">
        <v>10</v>
      </c>
      <c r="X35" s="432" t="s">
        <v>10</v>
      </c>
      <c r="Y35" s="430" t="s">
        <v>10</v>
      </c>
      <c r="Z35" s="431" t="s">
        <v>10</v>
      </c>
      <c r="AA35" s="431" t="s">
        <v>10</v>
      </c>
      <c r="AB35" s="431" t="s">
        <v>10</v>
      </c>
      <c r="AC35" s="431" t="s">
        <v>10</v>
      </c>
      <c r="AD35" s="432" t="s">
        <v>10</v>
      </c>
      <c r="AE35" s="930" t="s">
        <v>168</v>
      </c>
      <c r="AF35" s="930"/>
      <c r="AG35" s="930"/>
      <c r="AH35" s="930"/>
      <c r="AI35" s="930"/>
      <c r="AJ35" s="930"/>
    </row>
    <row r="36" spans="1:36" ht="12.75">
      <c r="A36" s="429" t="s">
        <v>418</v>
      </c>
      <c r="B36" s="212" t="s">
        <v>829</v>
      </c>
      <c r="C36" s="171" t="s">
        <v>24</v>
      </c>
      <c r="D36" s="212" t="s">
        <v>11</v>
      </c>
      <c r="E36" s="184" t="s">
        <v>167</v>
      </c>
      <c r="F36" s="212" t="s">
        <v>795</v>
      </c>
      <c r="G36" s="430" t="s">
        <v>10</v>
      </c>
      <c r="H36" s="431" t="s">
        <v>10</v>
      </c>
      <c r="I36" s="431" t="s">
        <v>10</v>
      </c>
      <c r="J36" s="431" t="s">
        <v>10</v>
      </c>
      <c r="K36" s="431" t="s">
        <v>10</v>
      </c>
      <c r="L36" s="432" t="s">
        <v>10</v>
      </c>
      <c r="M36" s="430" t="s">
        <v>10</v>
      </c>
      <c r="N36" s="431" t="s">
        <v>10</v>
      </c>
      <c r="O36" s="431" t="s">
        <v>10</v>
      </c>
      <c r="P36" s="431" t="s">
        <v>10</v>
      </c>
      <c r="Q36" s="431" t="s">
        <v>10</v>
      </c>
      <c r="R36" s="432" t="s">
        <v>10</v>
      </c>
      <c r="S36" s="430" t="s">
        <v>10</v>
      </c>
      <c r="T36" s="431" t="s">
        <v>10</v>
      </c>
      <c r="U36" s="431" t="s">
        <v>10</v>
      </c>
      <c r="V36" s="431" t="s">
        <v>10</v>
      </c>
      <c r="W36" s="431" t="s">
        <v>10</v>
      </c>
      <c r="X36" s="432" t="s">
        <v>10</v>
      </c>
      <c r="Y36" s="430" t="s">
        <v>10</v>
      </c>
      <c r="Z36" s="431" t="s">
        <v>10</v>
      </c>
      <c r="AA36" s="431" t="s">
        <v>10</v>
      </c>
      <c r="AB36" s="431" t="s">
        <v>10</v>
      </c>
      <c r="AC36" s="431" t="s">
        <v>10</v>
      </c>
      <c r="AD36" s="432" t="s">
        <v>10</v>
      </c>
      <c r="AE36" s="930" t="s">
        <v>168</v>
      </c>
      <c r="AF36" s="930"/>
      <c r="AG36" s="930"/>
      <c r="AH36" s="930"/>
      <c r="AI36" s="930"/>
      <c r="AJ36" s="930"/>
    </row>
    <row r="37" spans="1:36" ht="12.75">
      <c r="A37" s="429" t="s">
        <v>418</v>
      </c>
      <c r="B37" s="212" t="s">
        <v>829</v>
      </c>
      <c r="C37" s="171" t="s">
        <v>24</v>
      </c>
      <c r="D37" s="212" t="s">
        <v>11</v>
      </c>
      <c r="E37" s="184" t="s">
        <v>584</v>
      </c>
      <c r="F37" s="212" t="s">
        <v>795</v>
      </c>
      <c r="G37" s="430" t="s">
        <v>10</v>
      </c>
      <c r="H37" s="431" t="s">
        <v>10</v>
      </c>
      <c r="I37" s="431" t="s">
        <v>10</v>
      </c>
      <c r="J37" s="431" t="s">
        <v>10</v>
      </c>
      <c r="K37" s="431" t="s">
        <v>10</v>
      </c>
      <c r="L37" s="432" t="s">
        <v>10</v>
      </c>
      <c r="M37" s="430" t="s">
        <v>10</v>
      </c>
      <c r="N37" s="431" t="s">
        <v>10</v>
      </c>
      <c r="O37" s="431" t="s">
        <v>10</v>
      </c>
      <c r="P37" s="431" t="s">
        <v>10</v>
      </c>
      <c r="Q37" s="431" t="s">
        <v>10</v>
      </c>
      <c r="R37" s="432" t="s">
        <v>10</v>
      </c>
      <c r="S37" s="430" t="s">
        <v>10</v>
      </c>
      <c r="T37" s="431" t="s">
        <v>10</v>
      </c>
      <c r="U37" s="431" t="s">
        <v>10</v>
      </c>
      <c r="V37" s="431" t="s">
        <v>10</v>
      </c>
      <c r="W37" s="431" t="s">
        <v>10</v>
      </c>
      <c r="X37" s="432" t="s">
        <v>10</v>
      </c>
      <c r="Y37" s="430" t="s">
        <v>10</v>
      </c>
      <c r="Z37" s="431" t="s">
        <v>10</v>
      </c>
      <c r="AA37" s="431" t="s">
        <v>10</v>
      </c>
      <c r="AB37" s="431" t="s">
        <v>10</v>
      </c>
      <c r="AC37" s="431" t="s">
        <v>10</v>
      </c>
      <c r="AD37" s="432" t="s">
        <v>10</v>
      </c>
      <c r="AE37" s="930" t="s">
        <v>168</v>
      </c>
      <c r="AF37" s="930"/>
      <c r="AG37" s="930"/>
      <c r="AH37" s="930"/>
      <c r="AI37" s="930"/>
      <c r="AJ37" s="930"/>
    </row>
    <row r="38" spans="1:36" ht="12.75">
      <c r="A38" s="429" t="s">
        <v>418</v>
      </c>
      <c r="B38" s="212" t="s">
        <v>830</v>
      </c>
      <c r="C38" s="171" t="s">
        <v>24</v>
      </c>
      <c r="D38" s="212" t="s">
        <v>11</v>
      </c>
      <c r="E38" s="184" t="s">
        <v>831</v>
      </c>
      <c r="F38" s="212" t="s">
        <v>795</v>
      </c>
      <c r="G38" s="430" t="s">
        <v>10</v>
      </c>
      <c r="H38" s="431" t="s">
        <v>10</v>
      </c>
      <c r="I38" s="431" t="s">
        <v>10</v>
      </c>
      <c r="J38" s="431" t="s">
        <v>10</v>
      </c>
      <c r="K38" s="431" t="s">
        <v>10</v>
      </c>
      <c r="L38" s="432" t="s">
        <v>10</v>
      </c>
      <c r="M38" s="430" t="s">
        <v>10</v>
      </c>
      <c r="N38" s="431" t="s">
        <v>10</v>
      </c>
      <c r="O38" s="431" t="s">
        <v>10</v>
      </c>
      <c r="P38" s="431" t="s">
        <v>10</v>
      </c>
      <c r="Q38" s="431" t="s">
        <v>10</v>
      </c>
      <c r="R38" s="432" t="s">
        <v>10</v>
      </c>
      <c r="S38" s="430" t="s">
        <v>10</v>
      </c>
      <c r="T38" s="431" t="s">
        <v>10</v>
      </c>
      <c r="U38" s="431" t="s">
        <v>10</v>
      </c>
      <c r="V38" s="431" t="s">
        <v>10</v>
      </c>
      <c r="W38" s="431" t="s">
        <v>10</v>
      </c>
      <c r="X38" s="432" t="s">
        <v>10</v>
      </c>
      <c r="Y38" s="430" t="s">
        <v>10</v>
      </c>
      <c r="Z38" s="431" t="s">
        <v>10</v>
      </c>
      <c r="AA38" s="431" t="s">
        <v>10</v>
      </c>
      <c r="AB38" s="431" t="s">
        <v>10</v>
      </c>
      <c r="AC38" s="431" t="s">
        <v>10</v>
      </c>
      <c r="AD38" s="432" t="s">
        <v>10</v>
      </c>
      <c r="AE38" s="930" t="s">
        <v>168</v>
      </c>
      <c r="AF38" s="930"/>
      <c r="AG38" s="930"/>
      <c r="AH38" s="930"/>
      <c r="AI38" s="930"/>
      <c r="AJ38" s="930"/>
    </row>
    <row r="39" spans="1:36" ht="12.75">
      <c r="A39" s="429" t="s">
        <v>418</v>
      </c>
      <c r="B39" s="212" t="s">
        <v>832</v>
      </c>
      <c r="C39" s="171" t="s">
        <v>24</v>
      </c>
      <c r="D39" s="212" t="s">
        <v>11</v>
      </c>
      <c r="E39" s="184" t="s">
        <v>79</v>
      </c>
      <c r="F39" s="212" t="s">
        <v>570</v>
      </c>
      <c r="G39" s="422" t="s">
        <v>10</v>
      </c>
      <c r="H39" s="423" t="s">
        <v>10</v>
      </c>
      <c r="I39" s="423" t="s">
        <v>10</v>
      </c>
      <c r="J39" s="423" t="s">
        <v>10</v>
      </c>
      <c r="K39" s="423" t="s">
        <v>10</v>
      </c>
      <c r="L39" s="424" t="s">
        <v>10</v>
      </c>
      <c r="M39" s="425"/>
      <c r="N39" s="426"/>
      <c r="O39" s="426"/>
      <c r="P39" s="427" t="s">
        <v>10</v>
      </c>
      <c r="Q39" s="427" t="s">
        <v>10</v>
      </c>
      <c r="R39" s="428" t="s">
        <v>10</v>
      </c>
      <c r="S39" s="425"/>
      <c r="T39" s="426"/>
      <c r="U39" s="426"/>
      <c r="V39" s="427" t="s">
        <v>10</v>
      </c>
      <c r="W39" s="427" t="s">
        <v>10</v>
      </c>
      <c r="X39" s="428" t="s">
        <v>10</v>
      </c>
      <c r="Y39" s="425"/>
      <c r="Z39" s="426"/>
      <c r="AA39" s="426"/>
      <c r="AB39" s="427" t="s">
        <v>10</v>
      </c>
      <c r="AC39" s="427" t="s">
        <v>10</v>
      </c>
      <c r="AD39" s="428" t="s">
        <v>10</v>
      </c>
      <c r="AE39" s="930" t="s">
        <v>168</v>
      </c>
      <c r="AF39" s="930"/>
      <c r="AG39" s="930"/>
      <c r="AH39" s="930"/>
      <c r="AI39" s="930"/>
      <c r="AJ39" s="930"/>
    </row>
    <row r="40" spans="1:36" ht="12.75">
      <c r="A40" s="429" t="s">
        <v>418</v>
      </c>
      <c r="B40" s="212" t="s">
        <v>833</v>
      </c>
      <c r="C40" s="171" t="s">
        <v>24</v>
      </c>
      <c r="D40" s="212" t="s">
        <v>11</v>
      </c>
      <c r="E40" s="184" t="s">
        <v>834</v>
      </c>
      <c r="F40" s="212" t="s">
        <v>795</v>
      </c>
      <c r="G40" s="430" t="s">
        <v>10</v>
      </c>
      <c r="H40" s="431" t="s">
        <v>10</v>
      </c>
      <c r="I40" s="431" t="s">
        <v>10</v>
      </c>
      <c r="J40" s="431" t="s">
        <v>10</v>
      </c>
      <c r="K40" s="431" t="s">
        <v>10</v>
      </c>
      <c r="L40" s="432" t="s">
        <v>10</v>
      </c>
      <c r="M40" s="430" t="s">
        <v>10</v>
      </c>
      <c r="N40" s="431" t="s">
        <v>10</v>
      </c>
      <c r="O40" s="431" t="s">
        <v>10</v>
      </c>
      <c r="P40" s="431" t="s">
        <v>10</v>
      </c>
      <c r="Q40" s="431" t="s">
        <v>10</v>
      </c>
      <c r="R40" s="432" t="s">
        <v>10</v>
      </c>
      <c r="S40" s="430" t="s">
        <v>10</v>
      </c>
      <c r="T40" s="431" t="s">
        <v>10</v>
      </c>
      <c r="U40" s="431" t="s">
        <v>10</v>
      </c>
      <c r="V40" s="431" t="s">
        <v>10</v>
      </c>
      <c r="W40" s="431" t="s">
        <v>10</v>
      </c>
      <c r="X40" s="432" t="s">
        <v>10</v>
      </c>
      <c r="Y40" s="430" t="s">
        <v>10</v>
      </c>
      <c r="Z40" s="431" t="s">
        <v>10</v>
      </c>
      <c r="AA40" s="431" t="s">
        <v>10</v>
      </c>
      <c r="AB40" s="431" t="s">
        <v>10</v>
      </c>
      <c r="AC40" s="431" t="s">
        <v>10</v>
      </c>
      <c r="AD40" s="432" t="s">
        <v>10</v>
      </c>
      <c r="AE40" s="930" t="s">
        <v>168</v>
      </c>
      <c r="AF40" s="930"/>
      <c r="AG40" s="930"/>
      <c r="AH40" s="930"/>
      <c r="AI40" s="930"/>
      <c r="AJ40" s="930"/>
    </row>
    <row r="41" spans="1:36" ht="14.25">
      <c r="A41" s="429" t="s">
        <v>418</v>
      </c>
      <c r="B41" s="212" t="s">
        <v>835</v>
      </c>
      <c r="C41" s="171" t="s">
        <v>24</v>
      </c>
      <c r="D41" s="212" t="s">
        <v>11</v>
      </c>
      <c r="E41" s="184" t="s">
        <v>810</v>
      </c>
      <c r="F41" s="212" t="s">
        <v>795</v>
      </c>
      <c r="G41" s="430" t="s">
        <v>10</v>
      </c>
      <c r="H41" s="431" t="s">
        <v>10</v>
      </c>
      <c r="I41" s="431" t="s">
        <v>10</v>
      </c>
      <c r="J41" s="431" t="s">
        <v>10</v>
      </c>
      <c r="K41" s="431" t="s">
        <v>10</v>
      </c>
      <c r="L41" s="432" t="s">
        <v>10</v>
      </c>
      <c r="M41" s="430" t="s">
        <v>10</v>
      </c>
      <c r="N41" s="431" t="s">
        <v>10</v>
      </c>
      <c r="O41" s="431" t="s">
        <v>10</v>
      </c>
      <c r="P41" s="431" t="s">
        <v>10</v>
      </c>
      <c r="Q41" s="431" t="s">
        <v>10</v>
      </c>
      <c r="R41" s="432" t="s">
        <v>10</v>
      </c>
      <c r="S41" s="430" t="s">
        <v>10</v>
      </c>
      <c r="T41" s="431" t="s">
        <v>10</v>
      </c>
      <c r="U41" s="431" t="s">
        <v>10</v>
      </c>
      <c r="V41" s="431" t="s">
        <v>10</v>
      </c>
      <c r="W41" s="431" t="s">
        <v>10</v>
      </c>
      <c r="X41" s="432" t="s">
        <v>10</v>
      </c>
      <c r="Y41" s="430" t="s">
        <v>10</v>
      </c>
      <c r="Z41" s="431" t="s">
        <v>10</v>
      </c>
      <c r="AA41" s="431" t="s">
        <v>10</v>
      </c>
      <c r="AB41" s="431" t="s">
        <v>10</v>
      </c>
      <c r="AC41" s="431" t="s">
        <v>10</v>
      </c>
      <c r="AD41" s="432" t="s">
        <v>10</v>
      </c>
      <c r="AE41" s="930" t="s">
        <v>168</v>
      </c>
      <c r="AF41" s="930"/>
      <c r="AG41" s="930"/>
      <c r="AH41" s="930"/>
      <c r="AI41" s="930"/>
      <c r="AJ41" s="930"/>
    </row>
    <row r="42" spans="1:36" s="65" customFormat="1" ht="12.75">
      <c r="A42" s="439" t="s">
        <v>418</v>
      </c>
      <c r="B42" s="290" t="s">
        <v>836</v>
      </c>
      <c r="C42" s="124" t="s">
        <v>24</v>
      </c>
      <c r="D42" s="290" t="s">
        <v>11</v>
      </c>
      <c r="E42" s="441" t="s">
        <v>167</v>
      </c>
      <c r="F42" s="290" t="s">
        <v>795</v>
      </c>
      <c r="G42" s="442" t="s">
        <v>10</v>
      </c>
      <c r="H42" s="64" t="s">
        <v>10</v>
      </c>
      <c r="I42" s="64" t="s">
        <v>10</v>
      </c>
      <c r="J42" s="64" t="s">
        <v>10</v>
      </c>
      <c r="K42" s="64" t="s">
        <v>10</v>
      </c>
      <c r="L42" s="443" t="s">
        <v>10</v>
      </c>
      <c r="M42" s="444"/>
      <c r="N42" s="445"/>
      <c r="O42" s="446" t="s">
        <v>10</v>
      </c>
      <c r="P42" s="446" t="s">
        <v>10</v>
      </c>
      <c r="Q42" s="446" t="s">
        <v>10</v>
      </c>
      <c r="R42" s="447" t="s">
        <v>10</v>
      </c>
      <c r="S42" s="444"/>
      <c r="T42" s="445"/>
      <c r="U42" s="446" t="s">
        <v>10</v>
      </c>
      <c r="V42" s="446" t="s">
        <v>10</v>
      </c>
      <c r="W42" s="446" t="s">
        <v>10</v>
      </c>
      <c r="X42" s="447" t="s">
        <v>10</v>
      </c>
      <c r="Y42" s="444"/>
      <c r="Z42" s="445"/>
      <c r="AA42" s="446" t="s">
        <v>10</v>
      </c>
      <c r="AB42" s="446" t="s">
        <v>10</v>
      </c>
      <c r="AC42" s="446" t="s">
        <v>10</v>
      </c>
      <c r="AD42" s="447" t="s">
        <v>10</v>
      </c>
      <c r="AE42" s="931" t="s">
        <v>168</v>
      </c>
      <c r="AF42" s="931"/>
      <c r="AG42" s="931"/>
      <c r="AH42" s="931"/>
      <c r="AI42" s="931"/>
      <c r="AJ42" s="931"/>
    </row>
    <row r="43" spans="1:36" s="65" customFormat="1" ht="12.75">
      <c r="A43" s="439" t="s">
        <v>418</v>
      </c>
      <c r="B43" s="290" t="s">
        <v>836</v>
      </c>
      <c r="C43" s="124" t="s">
        <v>24</v>
      </c>
      <c r="D43" s="290" t="s">
        <v>11</v>
      </c>
      <c r="E43" s="441" t="s">
        <v>584</v>
      </c>
      <c r="F43" s="290" t="s">
        <v>795</v>
      </c>
      <c r="G43" s="69" t="s">
        <v>10</v>
      </c>
      <c r="H43" s="19" t="s">
        <v>10</v>
      </c>
      <c r="I43" s="19" t="s">
        <v>10</v>
      </c>
      <c r="J43" s="19" t="s">
        <v>10</v>
      </c>
      <c r="K43" s="19" t="s">
        <v>10</v>
      </c>
      <c r="L43" s="68" t="s">
        <v>10</v>
      </c>
      <c r="M43" s="69" t="s">
        <v>10</v>
      </c>
      <c r="N43" s="19" t="s">
        <v>10</v>
      </c>
      <c r="O43" s="19" t="s">
        <v>10</v>
      </c>
      <c r="P43" s="19" t="s">
        <v>10</v>
      </c>
      <c r="Q43" s="19" t="s">
        <v>10</v>
      </c>
      <c r="R43" s="68" t="s">
        <v>10</v>
      </c>
      <c r="S43" s="69" t="s">
        <v>10</v>
      </c>
      <c r="T43" s="19" t="s">
        <v>10</v>
      </c>
      <c r="U43" s="19" t="s">
        <v>10</v>
      </c>
      <c r="V43" s="19" t="s">
        <v>10</v>
      </c>
      <c r="W43" s="19" t="s">
        <v>10</v>
      </c>
      <c r="X43" s="68" t="s">
        <v>10</v>
      </c>
      <c r="Y43" s="69" t="s">
        <v>10</v>
      </c>
      <c r="Z43" s="19" t="s">
        <v>10</v>
      </c>
      <c r="AA43" s="19" t="s">
        <v>10</v>
      </c>
      <c r="AB43" s="19" t="s">
        <v>10</v>
      </c>
      <c r="AC43" s="19" t="s">
        <v>10</v>
      </c>
      <c r="AD43" s="68" t="s">
        <v>10</v>
      </c>
      <c r="AE43" s="931" t="s">
        <v>168</v>
      </c>
      <c r="AF43" s="931"/>
      <c r="AG43" s="931"/>
      <c r="AH43" s="931"/>
      <c r="AI43" s="931"/>
      <c r="AJ43" s="931"/>
    </row>
    <row r="44" spans="1:36" s="65" customFormat="1" ht="12.75">
      <c r="A44" s="439" t="s">
        <v>418</v>
      </c>
      <c r="B44" s="290" t="s">
        <v>837</v>
      </c>
      <c r="C44" s="124" t="s">
        <v>24</v>
      </c>
      <c r="D44" s="290" t="s">
        <v>11</v>
      </c>
      <c r="E44" s="441" t="s">
        <v>826</v>
      </c>
      <c r="F44" s="290" t="s">
        <v>570</v>
      </c>
      <c r="G44" s="69" t="s">
        <v>10</v>
      </c>
      <c r="H44" s="19" t="s">
        <v>10</v>
      </c>
      <c r="I44" s="19" t="s">
        <v>10</v>
      </c>
      <c r="J44" s="19" t="s">
        <v>10</v>
      </c>
      <c r="K44" s="19" t="s">
        <v>10</v>
      </c>
      <c r="L44" s="68" t="s">
        <v>10</v>
      </c>
      <c r="M44" s="444"/>
      <c r="N44" s="445"/>
      <c r="O44" s="446" t="s">
        <v>10</v>
      </c>
      <c r="P44" s="446" t="s">
        <v>10</v>
      </c>
      <c r="Q44" s="446" t="s">
        <v>10</v>
      </c>
      <c r="R44" s="447" t="s">
        <v>10</v>
      </c>
      <c r="S44" s="444"/>
      <c r="T44" s="445"/>
      <c r="U44" s="446" t="s">
        <v>10</v>
      </c>
      <c r="V44" s="446" t="s">
        <v>10</v>
      </c>
      <c r="W44" s="446" t="s">
        <v>10</v>
      </c>
      <c r="X44" s="447" t="s">
        <v>10</v>
      </c>
      <c r="Y44" s="444"/>
      <c r="Z44" s="445"/>
      <c r="AA44" s="446" t="s">
        <v>10</v>
      </c>
      <c r="AB44" s="446" t="s">
        <v>10</v>
      </c>
      <c r="AC44" s="446" t="s">
        <v>10</v>
      </c>
      <c r="AD44" s="447" t="s">
        <v>10</v>
      </c>
      <c r="AE44" s="931" t="s">
        <v>168</v>
      </c>
      <c r="AF44" s="931"/>
      <c r="AG44" s="931"/>
      <c r="AH44" s="931"/>
      <c r="AI44" s="931"/>
      <c r="AJ44" s="931"/>
    </row>
    <row r="45" spans="1:36" ht="12.75">
      <c r="A45" s="448" t="s">
        <v>838</v>
      </c>
    </row>
  </sheetData>
  <mergeCells count="49">
    <mergeCell ref="AE5:AJ5"/>
    <mergeCell ref="G3:L3"/>
    <mergeCell ref="M3:R3"/>
    <mergeCell ref="S3:X3"/>
    <mergeCell ref="Y3:AD3"/>
    <mergeCell ref="Y1:AD1"/>
    <mergeCell ref="AE1:AJ1"/>
    <mergeCell ref="Y2:AD2"/>
    <mergeCell ref="AE2:AJ2"/>
    <mergeCell ref="AE3:AJ3"/>
    <mergeCell ref="AE6:AJ6"/>
    <mergeCell ref="AE7:AJ7"/>
    <mergeCell ref="AE8:AJ8"/>
    <mergeCell ref="AE9:AJ9"/>
    <mergeCell ref="AE10:AJ10"/>
    <mergeCell ref="AE11:AJ11"/>
    <mergeCell ref="AE12:AJ12"/>
    <mergeCell ref="AE13:AJ13"/>
    <mergeCell ref="AE14:AJ14"/>
    <mergeCell ref="AE15:AJ15"/>
    <mergeCell ref="AE16:AJ16"/>
    <mergeCell ref="AE17:AJ17"/>
    <mergeCell ref="AE18:AJ18"/>
    <mergeCell ref="AE19:AJ19"/>
    <mergeCell ref="AE20:AJ20"/>
    <mergeCell ref="AE21:AJ21"/>
    <mergeCell ref="AE22:AJ22"/>
    <mergeCell ref="AE23:AJ23"/>
    <mergeCell ref="AE24:AJ24"/>
    <mergeCell ref="AE25:AJ25"/>
    <mergeCell ref="AE26:AJ26"/>
    <mergeCell ref="AE27:AJ27"/>
    <mergeCell ref="AE28:AJ28"/>
    <mergeCell ref="AE29:AJ29"/>
    <mergeCell ref="AE30:AJ30"/>
    <mergeCell ref="AE31:AJ31"/>
    <mergeCell ref="AE32:AJ32"/>
    <mergeCell ref="AE33:AJ33"/>
    <mergeCell ref="AE34:AJ34"/>
    <mergeCell ref="AE35:AJ35"/>
    <mergeCell ref="AE41:AJ41"/>
    <mergeCell ref="AE42:AJ42"/>
    <mergeCell ref="AE43:AJ43"/>
    <mergeCell ref="AE44:AJ44"/>
    <mergeCell ref="AE36:AJ36"/>
    <mergeCell ref="AE37:AJ37"/>
    <mergeCell ref="AE38:AJ38"/>
    <mergeCell ref="AE39:AJ39"/>
    <mergeCell ref="AE40:AJ40"/>
  </mergeCells>
  <phoneticPr fontId="33" type="noConversion"/>
  <pageMargins left="0.78749999999999998" right="0.78749999999999998" top="1.0631944444444446" bottom="1.0631944444444446" header="0.51180555555555551" footer="0.51180555555555551"/>
  <pageSetup paperSize="9" scale="60"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M251"/>
  <sheetViews>
    <sheetView topLeftCell="E10" zoomScaleNormal="100" zoomScaleSheetLayoutView="90" workbookViewId="0">
      <selection activeCell="L11" sqref="L11"/>
    </sheetView>
  </sheetViews>
  <sheetFormatPr defaultRowHeight="12.75"/>
  <cols>
    <col min="1" max="1" width="12" style="52" customWidth="1"/>
    <col min="2" max="2" width="12.85546875" style="52" customWidth="1"/>
    <col min="3" max="3" width="12.140625" style="52" customWidth="1"/>
    <col min="4" max="4" width="19.85546875" style="52" customWidth="1"/>
    <col min="5" max="5" width="8.7109375" style="256" customWidth="1"/>
    <col min="6" max="6" width="25.5703125" style="256" customWidth="1"/>
    <col min="7" max="7" width="12.140625" style="52" customWidth="1"/>
    <col min="8" max="8" width="16.42578125" style="644" customWidth="1"/>
    <col min="9" max="11" width="16.42578125" style="52" customWidth="1"/>
    <col min="12" max="12" width="16.42578125" style="851" customWidth="1"/>
    <col min="13" max="13" width="18.7109375" style="52" customWidth="1"/>
    <col min="14" max="14" width="23.5703125" style="52" customWidth="1"/>
    <col min="15" max="15" width="18" style="646" customWidth="1"/>
    <col min="16" max="16" width="19.85546875" style="52" customWidth="1"/>
    <col min="17" max="17" width="21.5703125" style="52" customWidth="1"/>
    <col min="18" max="18" width="22.140625" style="52" customWidth="1"/>
    <col min="19" max="20" width="24.140625" style="52" customWidth="1"/>
    <col min="21" max="248" width="8.85546875" style="52" customWidth="1"/>
    <col min="249" max="256" width="9.140625" style="52"/>
    <col min="257" max="257" width="12" style="52" customWidth="1"/>
    <col min="258" max="258" width="12.85546875" style="52" customWidth="1"/>
    <col min="259" max="259" width="12.140625" style="52" customWidth="1"/>
    <col min="260" max="260" width="19.85546875" style="52" customWidth="1"/>
    <col min="261" max="261" width="8.7109375" style="52" customWidth="1"/>
    <col min="262" max="262" width="25.5703125" style="52" customWidth="1"/>
    <col min="263" max="263" width="12.140625" style="52" customWidth="1"/>
    <col min="264" max="268" width="16.42578125" style="52" customWidth="1"/>
    <col min="269" max="269" width="18.7109375" style="52" customWidth="1"/>
    <col min="270" max="270" width="23.5703125" style="52" customWidth="1"/>
    <col min="271" max="271" width="18" style="52" customWidth="1"/>
    <col min="272" max="272" width="19.85546875" style="52" customWidth="1"/>
    <col min="273" max="273" width="21.5703125" style="52" customWidth="1"/>
    <col min="274" max="274" width="22.140625" style="52" customWidth="1"/>
    <col min="275" max="276" width="24.140625" style="52" customWidth="1"/>
    <col min="277" max="504" width="8.85546875" style="52" customWidth="1"/>
    <col min="505" max="512" width="9.140625" style="52"/>
    <col min="513" max="513" width="12" style="52" customWidth="1"/>
    <col min="514" max="514" width="12.85546875" style="52" customWidth="1"/>
    <col min="515" max="515" width="12.140625" style="52" customWidth="1"/>
    <col min="516" max="516" width="19.85546875" style="52" customWidth="1"/>
    <col min="517" max="517" width="8.7109375" style="52" customWidth="1"/>
    <col min="518" max="518" width="25.5703125" style="52" customWidth="1"/>
    <col min="519" max="519" width="12.140625" style="52" customWidth="1"/>
    <col min="520" max="524" width="16.42578125" style="52" customWidth="1"/>
    <col min="525" max="525" width="18.7109375" style="52" customWidth="1"/>
    <col min="526" max="526" width="23.5703125" style="52" customWidth="1"/>
    <col min="527" max="527" width="18" style="52" customWidth="1"/>
    <col min="528" max="528" width="19.85546875" style="52" customWidth="1"/>
    <col min="529" max="529" width="21.5703125" style="52" customWidth="1"/>
    <col min="530" max="530" width="22.140625" style="52" customWidth="1"/>
    <col min="531" max="532" width="24.140625" style="52" customWidth="1"/>
    <col min="533" max="760" width="8.85546875" style="52" customWidth="1"/>
    <col min="761" max="768" width="9.140625" style="52"/>
    <col min="769" max="769" width="12" style="52" customWidth="1"/>
    <col min="770" max="770" width="12.85546875" style="52" customWidth="1"/>
    <col min="771" max="771" width="12.140625" style="52" customWidth="1"/>
    <col min="772" max="772" width="19.85546875" style="52" customWidth="1"/>
    <col min="773" max="773" width="8.7109375" style="52" customWidth="1"/>
    <col min="774" max="774" width="25.5703125" style="52" customWidth="1"/>
    <col min="775" max="775" width="12.140625" style="52" customWidth="1"/>
    <col min="776" max="780" width="16.42578125" style="52" customWidth="1"/>
    <col min="781" max="781" width="18.7109375" style="52" customWidth="1"/>
    <col min="782" max="782" width="23.5703125" style="52" customWidth="1"/>
    <col min="783" max="783" width="18" style="52" customWidth="1"/>
    <col min="784" max="784" width="19.85546875" style="52" customWidth="1"/>
    <col min="785" max="785" width="21.5703125" style="52" customWidth="1"/>
    <col min="786" max="786" width="22.140625" style="52" customWidth="1"/>
    <col min="787" max="788" width="24.140625" style="52" customWidth="1"/>
    <col min="789" max="1016" width="8.85546875" style="52" customWidth="1"/>
    <col min="1017" max="1024" width="9.140625" style="52"/>
    <col min="1025" max="1025" width="12" style="52" customWidth="1"/>
    <col min="1026" max="1026" width="12.85546875" style="52" customWidth="1"/>
    <col min="1027" max="1027" width="12.140625" style="52" customWidth="1"/>
    <col min="1028" max="1028" width="19.85546875" style="52" customWidth="1"/>
    <col min="1029" max="1029" width="8.7109375" style="52" customWidth="1"/>
    <col min="1030" max="1030" width="25.5703125" style="52" customWidth="1"/>
    <col min="1031" max="1031" width="12.140625" style="52" customWidth="1"/>
    <col min="1032" max="1036" width="16.42578125" style="52" customWidth="1"/>
    <col min="1037" max="1037" width="18.7109375" style="52" customWidth="1"/>
    <col min="1038" max="1038" width="23.5703125" style="52" customWidth="1"/>
    <col min="1039" max="1039" width="18" style="52" customWidth="1"/>
    <col min="1040" max="1040" width="19.85546875" style="52" customWidth="1"/>
    <col min="1041" max="1041" width="21.5703125" style="52" customWidth="1"/>
    <col min="1042" max="1042" width="22.140625" style="52" customWidth="1"/>
    <col min="1043" max="1044" width="24.140625" style="52" customWidth="1"/>
    <col min="1045" max="1272" width="8.85546875" style="52" customWidth="1"/>
    <col min="1273" max="1280" width="9.140625" style="52"/>
    <col min="1281" max="1281" width="12" style="52" customWidth="1"/>
    <col min="1282" max="1282" width="12.85546875" style="52" customWidth="1"/>
    <col min="1283" max="1283" width="12.140625" style="52" customWidth="1"/>
    <col min="1284" max="1284" width="19.85546875" style="52" customWidth="1"/>
    <col min="1285" max="1285" width="8.7109375" style="52" customWidth="1"/>
    <col min="1286" max="1286" width="25.5703125" style="52" customWidth="1"/>
    <col min="1287" max="1287" width="12.140625" style="52" customWidth="1"/>
    <col min="1288" max="1292" width="16.42578125" style="52" customWidth="1"/>
    <col min="1293" max="1293" width="18.7109375" style="52" customWidth="1"/>
    <col min="1294" max="1294" width="23.5703125" style="52" customWidth="1"/>
    <col min="1295" max="1295" width="18" style="52" customWidth="1"/>
    <col min="1296" max="1296" width="19.85546875" style="52" customWidth="1"/>
    <col min="1297" max="1297" width="21.5703125" style="52" customWidth="1"/>
    <col min="1298" max="1298" width="22.140625" style="52" customWidth="1"/>
    <col min="1299" max="1300" width="24.140625" style="52" customWidth="1"/>
    <col min="1301" max="1528" width="8.85546875" style="52" customWidth="1"/>
    <col min="1529" max="1536" width="9.140625" style="52"/>
    <col min="1537" max="1537" width="12" style="52" customWidth="1"/>
    <col min="1538" max="1538" width="12.85546875" style="52" customWidth="1"/>
    <col min="1539" max="1539" width="12.140625" style="52" customWidth="1"/>
    <col min="1540" max="1540" width="19.85546875" style="52" customWidth="1"/>
    <col min="1541" max="1541" width="8.7109375" style="52" customWidth="1"/>
    <col min="1542" max="1542" width="25.5703125" style="52" customWidth="1"/>
    <col min="1543" max="1543" width="12.140625" style="52" customWidth="1"/>
    <col min="1544" max="1548" width="16.42578125" style="52" customWidth="1"/>
    <col min="1549" max="1549" width="18.7109375" style="52" customWidth="1"/>
    <col min="1550" max="1550" width="23.5703125" style="52" customWidth="1"/>
    <col min="1551" max="1551" width="18" style="52" customWidth="1"/>
    <col min="1552" max="1552" width="19.85546875" style="52" customWidth="1"/>
    <col min="1553" max="1553" width="21.5703125" style="52" customWidth="1"/>
    <col min="1554" max="1554" width="22.140625" style="52" customWidth="1"/>
    <col min="1555" max="1556" width="24.140625" style="52" customWidth="1"/>
    <col min="1557" max="1784" width="8.85546875" style="52" customWidth="1"/>
    <col min="1785" max="1792" width="9.140625" style="52"/>
    <col min="1793" max="1793" width="12" style="52" customWidth="1"/>
    <col min="1794" max="1794" width="12.85546875" style="52" customWidth="1"/>
    <col min="1795" max="1795" width="12.140625" style="52" customWidth="1"/>
    <col min="1796" max="1796" width="19.85546875" style="52" customWidth="1"/>
    <col min="1797" max="1797" width="8.7109375" style="52" customWidth="1"/>
    <col min="1798" max="1798" width="25.5703125" style="52" customWidth="1"/>
    <col min="1799" max="1799" width="12.140625" style="52" customWidth="1"/>
    <col min="1800" max="1804" width="16.42578125" style="52" customWidth="1"/>
    <col min="1805" max="1805" width="18.7109375" style="52" customWidth="1"/>
    <col min="1806" max="1806" width="23.5703125" style="52" customWidth="1"/>
    <col min="1807" max="1807" width="18" style="52" customWidth="1"/>
    <col min="1808" max="1808" width="19.85546875" style="52" customWidth="1"/>
    <col min="1809" max="1809" width="21.5703125" style="52" customWidth="1"/>
    <col min="1810" max="1810" width="22.140625" style="52" customWidth="1"/>
    <col min="1811" max="1812" width="24.140625" style="52" customWidth="1"/>
    <col min="1813" max="2040" width="8.85546875" style="52" customWidth="1"/>
    <col min="2041" max="2048" width="9.140625" style="52"/>
    <col min="2049" max="2049" width="12" style="52" customWidth="1"/>
    <col min="2050" max="2050" width="12.85546875" style="52" customWidth="1"/>
    <col min="2051" max="2051" width="12.140625" style="52" customWidth="1"/>
    <col min="2052" max="2052" width="19.85546875" style="52" customWidth="1"/>
    <col min="2053" max="2053" width="8.7109375" style="52" customWidth="1"/>
    <col min="2054" max="2054" width="25.5703125" style="52" customWidth="1"/>
    <col min="2055" max="2055" width="12.140625" style="52" customWidth="1"/>
    <col min="2056" max="2060" width="16.42578125" style="52" customWidth="1"/>
    <col min="2061" max="2061" width="18.7109375" style="52" customWidth="1"/>
    <col min="2062" max="2062" width="23.5703125" style="52" customWidth="1"/>
    <col min="2063" max="2063" width="18" style="52" customWidth="1"/>
    <col min="2064" max="2064" width="19.85546875" style="52" customWidth="1"/>
    <col min="2065" max="2065" width="21.5703125" style="52" customWidth="1"/>
    <col min="2066" max="2066" width="22.140625" style="52" customWidth="1"/>
    <col min="2067" max="2068" width="24.140625" style="52" customWidth="1"/>
    <col min="2069" max="2296" width="8.85546875" style="52" customWidth="1"/>
    <col min="2297" max="2304" width="9.140625" style="52"/>
    <col min="2305" max="2305" width="12" style="52" customWidth="1"/>
    <col min="2306" max="2306" width="12.85546875" style="52" customWidth="1"/>
    <col min="2307" max="2307" width="12.140625" style="52" customWidth="1"/>
    <col min="2308" max="2308" width="19.85546875" style="52" customWidth="1"/>
    <col min="2309" max="2309" width="8.7109375" style="52" customWidth="1"/>
    <col min="2310" max="2310" width="25.5703125" style="52" customWidth="1"/>
    <col min="2311" max="2311" width="12.140625" style="52" customWidth="1"/>
    <col min="2312" max="2316" width="16.42578125" style="52" customWidth="1"/>
    <col min="2317" max="2317" width="18.7109375" style="52" customWidth="1"/>
    <col min="2318" max="2318" width="23.5703125" style="52" customWidth="1"/>
    <col min="2319" max="2319" width="18" style="52" customWidth="1"/>
    <col min="2320" max="2320" width="19.85546875" style="52" customWidth="1"/>
    <col min="2321" max="2321" width="21.5703125" style="52" customWidth="1"/>
    <col min="2322" max="2322" width="22.140625" style="52" customWidth="1"/>
    <col min="2323" max="2324" width="24.140625" style="52" customWidth="1"/>
    <col min="2325" max="2552" width="8.85546875" style="52" customWidth="1"/>
    <col min="2553" max="2560" width="9.140625" style="52"/>
    <col min="2561" max="2561" width="12" style="52" customWidth="1"/>
    <col min="2562" max="2562" width="12.85546875" style="52" customWidth="1"/>
    <col min="2563" max="2563" width="12.140625" style="52" customWidth="1"/>
    <col min="2564" max="2564" width="19.85546875" style="52" customWidth="1"/>
    <col min="2565" max="2565" width="8.7109375" style="52" customWidth="1"/>
    <col min="2566" max="2566" width="25.5703125" style="52" customWidth="1"/>
    <col min="2567" max="2567" width="12.140625" style="52" customWidth="1"/>
    <col min="2568" max="2572" width="16.42578125" style="52" customWidth="1"/>
    <col min="2573" max="2573" width="18.7109375" style="52" customWidth="1"/>
    <col min="2574" max="2574" width="23.5703125" style="52" customWidth="1"/>
    <col min="2575" max="2575" width="18" style="52" customWidth="1"/>
    <col min="2576" max="2576" width="19.85546875" style="52" customWidth="1"/>
    <col min="2577" max="2577" width="21.5703125" style="52" customWidth="1"/>
    <col min="2578" max="2578" width="22.140625" style="52" customWidth="1"/>
    <col min="2579" max="2580" width="24.140625" style="52" customWidth="1"/>
    <col min="2581" max="2808" width="8.85546875" style="52" customWidth="1"/>
    <col min="2809" max="2816" width="9.140625" style="52"/>
    <col min="2817" max="2817" width="12" style="52" customWidth="1"/>
    <col min="2818" max="2818" width="12.85546875" style="52" customWidth="1"/>
    <col min="2819" max="2819" width="12.140625" style="52" customWidth="1"/>
    <col min="2820" max="2820" width="19.85546875" style="52" customWidth="1"/>
    <col min="2821" max="2821" width="8.7109375" style="52" customWidth="1"/>
    <col min="2822" max="2822" width="25.5703125" style="52" customWidth="1"/>
    <col min="2823" max="2823" width="12.140625" style="52" customWidth="1"/>
    <col min="2824" max="2828" width="16.42578125" style="52" customWidth="1"/>
    <col min="2829" max="2829" width="18.7109375" style="52" customWidth="1"/>
    <col min="2830" max="2830" width="23.5703125" style="52" customWidth="1"/>
    <col min="2831" max="2831" width="18" style="52" customWidth="1"/>
    <col min="2832" max="2832" width="19.85546875" style="52" customWidth="1"/>
    <col min="2833" max="2833" width="21.5703125" style="52" customWidth="1"/>
    <col min="2834" max="2834" width="22.140625" style="52" customWidth="1"/>
    <col min="2835" max="2836" width="24.140625" style="52" customWidth="1"/>
    <col min="2837" max="3064" width="8.85546875" style="52" customWidth="1"/>
    <col min="3065" max="3072" width="9.140625" style="52"/>
    <col min="3073" max="3073" width="12" style="52" customWidth="1"/>
    <col min="3074" max="3074" width="12.85546875" style="52" customWidth="1"/>
    <col min="3075" max="3075" width="12.140625" style="52" customWidth="1"/>
    <col min="3076" max="3076" width="19.85546875" style="52" customWidth="1"/>
    <col min="3077" max="3077" width="8.7109375" style="52" customWidth="1"/>
    <col min="3078" max="3078" width="25.5703125" style="52" customWidth="1"/>
    <col min="3079" max="3079" width="12.140625" style="52" customWidth="1"/>
    <col min="3080" max="3084" width="16.42578125" style="52" customWidth="1"/>
    <col min="3085" max="3085" width="18.7109375" style="52" customWidth="1"/>
    <col min="3086" max="3086" width="23.5703125" style="52" customWidth="1"/>
    <col min="3087" max="3087" width="18" style="52" customWidth="1"/>
    <col min="3088" max="3088" width="19.85546875" style="52" customWidth="1"/>
    <col min="3089" max="3089" width="21.5703125" style="52" customWidth="1"/>
    <col min="3090" max="3090" width="22.140625" style="52" customWidth="1"/>
    <col min="3091" max="3092" width="24.140625" style="52" customWidth="1"/>
    <col min="3093" max="3320" width="8.85546875" style="52" customWidth="1"/>
    <col min="3321" max="3328" width="9.140625" style="52"/>
    <col min="3329" max="3329" width="12" style="52" customWidth="1"/>
    <col min="3330" max="3330" width="12.85546875" style="52" customWidth="1"/>
    <col min="3331" max="3331" width="12.140625" style="52" customWidth="1"/>
    <col min="3332" max="3332" width="19.85546875" style="52" customWidth="1"/>
    <col min="3333" max="3333" width="8.7109375" style="52" customWidth="1"/>
    <col min="3334" max="3334" width="25.5703125" style="52" customWidth="1"/>
    <col min="3335" max="3335" width="12.140625" style="52" customWidth="1"/>
    <col min="3336" max="3340" width="16.42578125" style="52" customWidth="1"/>
    <col min="3341" max="3341" width="18.7109375" style="52" customWidth="1"/>
    <col min="3342" max="3342" width="23.5703125" style="52" customWidth="1"/>
    <col min="3343" max="3343" width="18" style="52" customWidth="1"/>
    <col min="3344" max="3344" width="19.85546875" style="52" customWidth="1"/>
    <col min="3345" max="3345" width="21.5703125" style="52" customWidth="1"/>
    <col min="3346" max="3346" width="22.140625" style="52" customWidth="1"/>
    <col min="3347" max="3348" width="24.140625" style="52" customWidth="1"/>
    <col min="3349" max="3576" width="8.85546875" style="52" customWidth="1"/>
    <col min="3577" max="3584" width="9.140625" style="52"/>
    <col min="3585" max="3585" width="12" style="52" customWidth="1"/>
    <col min="3586" max="3586" width="12.85546875" style="52" customWidth="1"/>
    <col min="3587" max="3587" width="12.140625" style="52" customWidth="1"/>
    <col min="3588" max="3588" width="19.85546875" style="52" customWidth="1"/>
    <col min="3589" max="3589" width="8.7109375" style="52" customWidth="1"/>
    <col min="3590" max="3590" width="25.5703125" style="52" customWidth="1"/>
    <col min="3591" max="3591" width="12.140625" style="52" customWidth="1"/>
    <col min="3592" max="3596" width="16.42578125" style="52" customWidth="1"/>
    <col min="3597" max="3597" width="18.7109375" style="52" customWidth="1"/>
    <col min="3598" max="3598" width="23.5703125" style="52" customWidth="1"/>
    <col min="3599" max="3599" width="18" style="52" customWidth="1"/>
    <col min="3600" max="3600" width="19.85546875" style="52" customWidth="1"/>
    <col min="3601" max="3601" width="21.5703125" style="52" customWidth="1"/>
    <col min="3602" max="3602" width="22.140625" style="52" customWidth="1"/>
    <col min="3603" max="3604" width="24.140625" style="52" customWidth="1"/>
    <col min="3605" max="3832" width="8.85546875" style="52" customWidth="1"/>
    <col min="3833" max="3840" width="9.140625" style="52"/>
    <col min="3841" max="3841" width="12" style="52" customWidth="1"/>
    <col min="3842" max="3842" width="12.85546875" style="52" customWidth="1"/>
    <col min="3843" max="3843" width="12.140625" style="52" customWidth="1"/>
    <col min="3844" max="3844" width="19.85546875" style="52" customWidth="1"/>
    <col min="3845" max="3845" width="8.7109375" style="52" customWidth="1"/>
    <col min="3846" max="3846" width="25.5703125" style="52" customWidth="1"/>
    <col min="3847" max="3847" width="12.140625" style="52" customWidth="1"/>
    <col min="3848" max="3852" width="16.42578125" style="52" customWidth="1"/>
    <col min="3853" max="3853" width="18.7109375" style="52" customWidth="1"/>
    <col min="3854" max="3854" width="23.5703125" style="52" customWidth="1"/>
    <col min="3855" max="3855" width="18" style="52" customWidth="1"/>
    <col min="3856" max="3856" width="19.85546875" style="52" customWidth="1"/>
    <col min="3857" max="3857" width="21.5703125" style="52" customWidth="1"/>
    <col min="3858" max="3858" width="22.140625" style="52" customWidth="1"/>
    <col min="3859" max="3860" width="24.140625" style="52" customWidth="1"/>
    <col min="3861" max="4088" width="8.85546875" style="52" customWidth="1"/>
    <col min="4089" max="4096" width="9.140625" style="52"/>
    <col min="4097" max="4097" width="12" style="52" customWidth="1"/>
    <col min="4098" max="4098" width="12.85546875" style="52" customWidth="1"/>
    <col min="4099" max="4099" width="12.140625" style="52" customWidth="1"/>
    <col min="4100" max="4100" width="19.85546875" style="52" customWidth="1"/>
    <col min="4101" max="4101" width="8.7109375" style="52" customWidth="1"/>
    <col min="4102" max="4102" width="25.5703125" style="52" customWidth="1"/>
    <col min="4103" max="4103" width="12.140625" style="52" customWidth="1"/>
    <col min="4104" max="4108" width="16.42578125" style="52" customWidth="1"/>
    <col min="4109" max="4109" width="18.7109375" style="52" customWidth="1"/>
    <col min="4110" max="4110" width="23.5703125" style="52" customWidth="1"/>
    <col min="4111" max="4111" width="18" style="52" customWidth="1"/>
    <col min="4112" max="4112" width="19.85546875" style="52" customWidth="1"/>
    <col min="4113" max="4113" width="21.5703125" style="52" customWidth="1"/>
    <col min="4114" max="4114" width="22.140625" style="52" customWidth="1"/>
    <col min="4115" max="4116" width="24.140625" style="52" customWidth="1"/>
    <col min="4117" max="4344" width="8.85546875" style="52" customWidth="1"/>
    <col min="4345" max="4352" width="9.140625" style="52"/>
    <col min="4353" max="4353" width="12" style="52" customWidth="1"/>
    <col min="4354" max="4354" width="12.85546875" style="52" customWidth="1"/>
    <col min="4355" max="4355" width="12.140625" style="52" customWidth="1"/>
    <col min="4356" max="4356" width="19.85546875" style="52" customWidth="1"/>
    <col min="4357" max="4357" width="8.7109375" style="52" customWidth="1"/>
    <col min="4358" max="4358" width="25.5703125" style="52" customWidth="1"/>
    <col min="4359" max="4359" width="12.140625" style="52" customWidth="1"/>
    <col min="4360" max="4364" width="16.42578125" style="52" customWidth="1"/>
    <col min="4365" max="4365" width="18.7109375" style="52" customWidth="1"/>
    <col min="4366" max="4366" width="23.5703125" style="52" customWidth="1"/>
    <col min="4367" max="4367" width="18" style="52" customWidth="1"/>
    <col min="4368" max="4368" width="19.85546875" style="52" customWidth="1"/>
    <col min="4369" max="4369" width="21.5703125" style="52" customWidth="1"/>
    <col min="4370" max="4370" width="22.140625" style="52" customWidth="1"/>
    <col min="4371" max="4372" width="24.140625" style="52" customWidth="1"/>
    <col min="4373" max="4600" width="8.85546875" style="52" customWidth="1"/>
    <col min="4601" max="4608" width="9.140625" style="52"/>
    <col min="4609" max="4609" width="12" style="52" customWidth="1"/>
    <col min="4610" max="4610" width="12.85546875" style="52" customWidth="1"/>
    <col min="4611" max="4611" width="12.140625" style="52" customWidth="1"/>
    <col min="4612" max="4612" width="19.85546875" style="52" customWidth="1"/>
    <col min="4613" max="4613" width="8.7109375" style="52" customWidth="1"/>
    <col min="4614" max="4614" width="25.5703125" style="52" customWidth="1"/>
    <col min="4615" max="4615" width="12.140625" style="52" customWidth="1"/>
    <col min="4616" max="4620" width="16.42578125" style="52" customWidth="1"/>
    <col min="4621" max="4621" width="18.7109375" style="52" customWidth="1"/>
    <col min="4622" max="4622" width="23.5703125" style="52" customWidth="1"/>
    <col min="4623" max="4623" width="18" style="52" customWidth="1"/>
    <col min="4624" max="4624" width="19.85546875" style="52" customWidth="1"/>
    <col min="4625" max="4625" width="21.5703125" style="52" customWidth="1"/>
    <col min="4626" max="4626" width="22.140625" style="52" customWidth="1"/>
    <col min="4627" max="4628" width="24.140625" style="52" customWidth="1"/>
    <col min="4629" max="4856" width="8.85546875" style="52" customWidth="1"/>
    <col min="4857" max="4864" width="9.140625" style="52"/>
    <col min="4865" max="4865" width="12" style="52" customWidth="1"/>
    <col min="4866" max="4866" width="12.85546875" style="52" customWidth="1"/>
    <col min="4867" max="4867" width="12.140625" style="52" customWidth="1"/>
    <col min="4868" max="4868" width="19.85546875" style="52" customWidth="1"/>
    <col min="4869" max="4869" width="8.7109375" style="52" customWidth="1"/>
    <col min="4870" max="4870" width="25.5703125" style="52" customWidth="1"/>
    <col min="4871" max="4871" width="12.140625" style="52" customWidth="1"/>
    <col min="4872" max="4876" width="16.42578125" style="52" customWidth="1"/>
    <col min="4877" max="4877" width="18.7109375" style="52" customWidth="1"/>
    <col min="4878" max="4878" width="23.5703125" style="52" customWidth="1"/>
    <col min="4879" max="4879" width="18" style="52" customWidth="1"/>
    <col min="4880" max="4880" width="19.85546875" style="52" customWidth="1"/>
    <col min="4881" max="4881" width="21.5703125" style="52" customWidth="1"/>
    <col min="4882" max="4882" width="22.140625" style="52" customWidth="1"/>
    <col min="4883" max="4884" width="24.140625" style="52" customWidth="1"/>
    <col min="4885" max="5112" width="8.85546875" style="52" customWidth="1"/>
    <col min="5113" max="5120" width="9.140625" style="52"/>
    <col min="5121" max="5121" width="12" style="52" customWidth="1"/>
    <col min="5122" max="5122" width="12.85546875" style="52" customWidth="1"/>
    <col min="5123" max="5123" width="12.140625" style="52" customWidth="1"/>
    <col min="5124" max="5124" width="19.85546875" style="52" customWidth="1"/>
    <col min="5125" max="5125" width="8.7109375" style="52" customWidth="1"/>
    <col min="5126" max="5126" width="25.5703125" style="52" customWidth="1"/>
    <col min="5127" max="5127" width="12.140625" style="52" customWidth="1"/>
    <col min="5128" max="5132" width="16.42578125" style="52" customWidth="1"/>
    <col min="5133" max="5133" width="18.7109375" style="52" customWidth="1"/>
    <col min="5134" max="5134" width="23.5703125" style="52" customWidth="1"/>
    <col min="5135" max="5135" width="18" style="52" customWidth="1"/>
    <col min="5136" max="5136" width="19.85546875" style="52" customWidth="1"/>
    <col min="5137" max="5137" width="21.5703125" style="52" customWidth="1"/>
    <col min="5138" max="5138" width="22.140625" style="52" customWidth="1"/>
    <col min="5139" max="5140" width="24.140625" style="52" customWidth="1"/>
    <col min="5141" max="5368" width="8.85546875" style="52" customWidth="1"/>
    <col min="5369" max="5376" width="9.140625" style="52"/>
    <col min="5377" max="5377" width="12" style="52" customWidth="1"/>
    <col min="5378" max="5378" width="12.85546875" style="52" customWidth="1"/>
    <col min="5379" max="5379" width="12.140625" style="52" customWidth="1"/>
    <col min="5380" max="5380" width="19.85546875" style="52" customWidth="1"/>
    <col min="5381" max="5381" width="8.7109375" style="52" customWidth="1"/>
    <col min="5382" max="5382" width="25.5703125" style="52" customWidth="1"/>
    <col min="5383" max="5383" width="12.140625" style="52" customWidth="1"/>
    <col min="5384" max="5388" width="16.42578125" style="52" customWidth="1"/>
    <col min="5389" max="5389" width="18.7109375" style="52" customWidth="1"/>
    <col min="5390" max="5390" width="23.5703125" style="52" customWidth="1"/>
    <col min="5391" max="5391" width="18" style="52" customWidth="1"/>
    <col min="5392" max="5392" width="19.85546875" style="52" customWidth="1"/>
    <col min="5393" max="5393" width="21.5703125" style="52" customWidth="1"/>
    <col min="5394" max="5394" width="22.140625" style="52" customWidth="1"/>
    <col min="5395" max="5396" width="24.140625" style="52" customWidth="1"/>
    <col min="5397" max="5624" width="8.85546875" style="52" customWidth="1"/>
    <col min="5625" max="5632" width="9.140625" style="52"/>
    <col min="5633" max="5633" width="12" style="52" customWidth="1"/>
    <col min="5634" max="5634" width="12.85546875" style="52" customWidth="1"/>
    <col min="5635" max="5635" width="12.140625" style="52" customWidth="1"/>
    <col min="5636" max="5636" width="19.85546875" style="52" customWidth="1"/>
    <col min="5637" max="5637" width="8.7109375" style="52" customWidth="1"/>
    <col min="5638" max="5638" width="25.5703125" style="52" customWidth="1"/>
    <col min="5639" max="5639" width="12.140625" style="52" customWidth="1"/>
    <col min="5640" max="5644" width="16.42578125" style="52" customWidth="1"/>
    <col min="5645" max="5645" width="18.7109375" style="52" customWidth="1"/>
    <col min="5646" max="5646" width="23.5703125" style="52" customWidth="1"/>
    <col min="5647" max="5647" width="18" style="52" customWidth="1"/>
    <col min="5648" max="5648" width="19.85546875" style="52" customWidth="1"/>
    <col min="5649" max="5649" width="21.5703125" style="52" customWidth="1"/>
    <col min="5650" max="5650" width="22.140625" style="52" customWidth="1"/>
    <col min="5651" max="5652" width="24.140625" style="52" customWidth="1"/>
    <col min="5653" max="5880" width="8.85546875" style="52" customWidth="1"/>
    <col min="5881" max="5888" width="9.140625" style="52"/>
    <col min="5889" max="5889" width="12" style="52" customWidth="1"/>
    <col min="5890" max="5890" width="12.85546875" style="52" customWidth="1"/>
    <col min="5891" max="5891" width="12.140625" style="52" customWidth="1"/>
    <col min="5892" max="5892" width="19.85546875" style="52" customWidth="1"/>
    <col min="5893" max="5893" width="8.7109375" style="52" customWidth="1"/>
    <col min="5894" max="5894" width="25.5703125" style="52" customWidth="1"/>
    <col min="5895" max="5895" width="12.140625" style="52" customWidth="1"/>
    <col min="5896" max="5900" width="16.42578125" style="52" customWidth="1"/>
    <col min="5901" max="5901" width="18.7109375" style="52" customWidth="1"/>
    <col min="5902" max="5902" width="23.5703125" style="52" customWidth="1"/>
    <col min="5903" max="5903" width="18" style="52" customWidth="1"/>
    <col min="5904" max="5904" width="19.85546875" style="52" customWidth="1"/>
    <col min="5905" max="5905" width="21.5703125" style="52" customWidth="1"/>
    <col min="5906" max="5906" width="22.140625" style="52" customWidth="1"/>
    <col min="5907" max="5908" width="24.140625" style="52" customWidth="1"/>
    <col min="5909" max="6136" width="8.85546875" style="52" customWidth="1"/>
    <col min="6137" max="6144" width="9.140625" style="52"/>
    <col min="6145" max="6145" width="12" style="52" customWidth="1"/>
    <col min="6146" max="6146" width="12.85546875" style="52" customWidth="1"/>
    <col min="6147" max="6147" width="12.140625" style="52" customWidth="1"/>
    <col min="6148" max="6148" width="19.85546875" style="52" customWidth="1"/>
    <col min="6149" max="6149" width="8.7109375" style="52" customWidth="1"/>
    <col min="6150" max="6150" width="25.5703125" style="52" customWidth="1"/>
    <col min="6151" max="6151" width="12.140625" style="52" customWidth="1"/>
    <col min="6152" max="6156" width="16.42578125" style="52" customWidth="1"/>
    <col min="6157" max="6157" width="18.7109375" style="52" customWidth="1"/>
    <col min="6158" max="6158" width="23.5703125" style="52" customWidth="1"/>
    <col min="6159" max="6159" width="18" style="52" customWidth="1"/>
    <col min="6160" max="6160" width="19.85546875" style="52" customWidth="1"/>
    <col min="6161" max="6161" width="21.5703125" style="52" customWidth="1"/>
    <col min="6162" max="6162" width="22.140625" style="52" customWidth="1"/>
    <col min="6163" max="6164" width="24.140625" style="52" customWidth="1"/>
    <col min="6165" max="6392" width="8.85546875" style="52" customWidth="1"/>
    <col min="6393" max="6400" width="9.140625" style="52"/>
    <col min="6401" max="6401" width="12" style="52" customWidth="1"/>
    <col min="6402" max="6402" width="12.85546875" style="52" customWidth="1"/>
    <col min="6403" max="6403" width="12.140625" style="52" customWidth="1"/>
    <col min="6404" max="6404" width="19.85546875" style="52" customWidth="1"/>
    <col min="6405" max="6405" width="8.7109375" style="52" customWidth="1"/>
    <col min="6406" max="6406" width="25.5703125" style="52" customWidth="1"/>
    <col min="6407" max="6407" width="12.140625" style="52" customWidth="1"/>
    <col min="6408" max="6412" width="16.42578125" style="52" customWidth="1"/>
    <col min="6413" max="6413" width="18.7109375" style="52" customWidth="1"/>
    <col min="6414" max="6414" width="23.5703125" style="52" customWidth="1"/>
    <col min="6415" max="6415" width="18" style="52" customWidth="1"/>
    <col min="6416" max="6416" width="19.85546875" style="52" customWidth="1"/>
    <col min="6417" max="6417" width="21.5703125" style="52" customWidth="1"/>
    <col min="6418" max="6418" width="22.140625" style="52" customWidth="1"/>
    <col min="6419" max="6420" width="24.140625" style="52" customWidth="1"/>
    <col min="6421" max="6648" width="8.85546875" style="52" customWidth="1"/>
    <col min="6649" max="6656" width="9.140625" style="52"/>
    <col min="6657" max="6657" width="12" style="52" customWidth="1"/>
    <col min="6658" max="6658" width="12.85546875" style="52" customWidth="1"/>
    <col min="6659" max="6659" width="12.140625" style="52" customWidth="1"/>
    <col min="6660" max="6660" width="19.85546875" style="52" customWidth="1"/>
    <col min="6661" max="6661" width="8.7109375" style="52" customWidth="1"/>
    <col min="6662" max="6662" width="25.5703125" style="52" customWidth="1"/>
    <col min="6663" max="6663" width="12.140625" style="52" customWidth="1"/>
    <col min="6664" max="6668" width="16.42578125" style="52" customWidth="1"/>
    <col min="6669" max="6669" width="18.7109375" style="52" customWidth="1"/>
    <col min="6670" max="6670" width="23.5703125" style="52" customWidth="1"/>
    <col min="6671" max="6671" width="18" style="52" customWidth="1"/>
    <col min="6672" max="6672" width="19.85546875" style="52" customWidth="1"/>
    <col min="6673" max="6673" width="21.5703125" style="52" customWidth="1"/>
    <col min="6674" max="6674" width="22.140625" style="52" customWidth="1"/>
    <col min="6675" max="6676" width="24.140625" style="52" customWidth="1"/>
    <col min="6677" max="6904" width="8.85546875" style="52" customWidth="1"/>
    <col min="6905" max="6912" width="9.140625" style="52"/>
    <col min="6913" max="6913" width="12" style="52" customWidth="1"/>
    <col min="6914" max="6914" width="12.85546875" style="52" customWidth="1"/>
    <col min="6915" max="6915" width="12.140625" style="52" customWidth="1"/>
    <col min="6916" max="6916" width="19.85546875" style="52" customWidth="1"/>
    <col min="6917" max="6917" width="8.7109375" style="52" customWidth="1"/>
    <col min="6918" max="6918" width="25.5703125" style="52" customWidth="1"/>
    <col min="6919" max="6919" width="12.140625" style="52" customWidth="1"/>
    <col min="6920" max="6924" width="16.42578125" style="52" customWidth="1"/>
    <col min="6925" max="6925" width="18.7109375" style="52" customWidth="1"/>
    <col min="6926" max="6926" width="23.5703125" style="52" customWidth="1"/>
    <col min="6927" max="6927" width="18" style="52" customWidth="1"/>
    <col min="6928" max="6928" width="19.85546875" style="52" customWidth="1"/>
    <col min="6929" max="6929" width="21.5703125" style="52" customWidth="1"/>
    <col min="6930" max="6930" width="22.140625" style="52" customWidth="1"/>
    <col min="6931" max="6932" width="24.140625" style="52" customWidth="1"/>
    <col min="6933" max="7160" width="8.85546875" style="52" customWidth="1"/>
    <col min="7161" max="7168" width="9.140625" style="52"/>
    <col min="7169" max="7169" width="12" style="52" customWidth="1"/>
    <col min="7170" max="7170" width="12.85546875" style="52" customWidth="1"/>
    <col min="7171" max="7171" width="12.140625" style="52" customWidth="1"/>
    <col min="7172" max="7172" width="19.85546875" style="52" customWidth="1"/>
    <col min="7173" max="7173" width="8.7109375" style="52" customWidth="1"/>
    <col min="7174" max="7174" width="25.5703125" style="52" customWidth="1"/>
    <col min="7175" max="7175" width="12.140625" style="52" customWidth="1"/>
    <col min="7176" max="7180" width="16.42578125" style="52" customWidth="1"/>
    <col min="7181" max="7181" width="18.7109375" style="52" customWidth="1"/>
    <col min="7182" max="7182" width="23.5703125" style="52" customWidth="1"/>
    <col min="7183" max="7183" width="18" style="52" customWidth="1"/>
    <col min="7184" max="7184" width="19.85546875" style="52" customWidth="1"/>
    <col min="7185" max="7185" width="21.5703125" style="52" customWidth="1"/>
    <col min="7186" max="7186" width="22.140625" style="52" customWidth="1"/>
    <col min="7187" max="7188" width="24.140625" style="52" customWidth="1"/>
    <col min="7189" max="7416" width="8.85546875" style="52" customWidth="1"/>
    <col min="7417" max="7424" width="9.140625" style="52"/>
    <col min="7425" max="7425" width="12" style="52" customWidth="1"/>
    <col min="7426" max="7426" width="12.85546875" style="52" customWidth="1"/>
    <col min="7427" max="7427" width="12.140625" style="52" customWidth="1"/>
    <col min="7428" max="7428" width="19.85546875" style="52" customWidth="1"/>
    <col min="7429" max="7429" width="8.7109375" style="52" customWidth="1"/>
    <col min="7430" max="7430" width="25.5703125" style="52" customWidth="1"/>
    <col min="7431" max="7431" width="12.140625" style="52" customWidth="1"/>
    <col min="7432" max="7436" width="16.42578125" style="52" customWidth="1"/>
    <col min="7437" max="7437" width="18.7109375" style="52" customWidth="1"/>
    <col min="7438" max="7438" width="23.5703125" style="52" customWidth="1"/>
    <col min="7439" max="7439" width="18" style="52" customWidth="1"/>
    <col min="7440" max="7440" width="19.85546875" style="52" customWidth="1"/>
    <col min="7441" max="7441" width="21.5703125" style="52" customWidth="1"/>
    <col min="7442" max="7442" width="22.140625" style="52" customWidth="1"/>
    <col min="7443" max="7444" width="24.140625" style="52" customWidth="1"/>
    <col min="7445" max="7672" width="8.85546875" style="52" customWidth="1"/>
    <col min="7673" max="7680" width="9.140625" style="52"/>
    <col min="7681" max="7681" width="12" style="52" customWidth="1"/>
    <col min="7682" max="7682" width="12.85546875" style="52" customWidth="1"/>
    <col min="7683" max="7683" width="12.140625" style="52" customWidth="1"/>
    <col min="7684" max="7684" width="19.85546875" style="52" customWidth="1"/>
    <col min="7685" max="7685" width="8.7109375" style="52" customWidth="1"/>
    <col min="7686" max="7686" width="25.5703125" style="52" customWidth="1"/>
    <col min="7687" max="7687" width="12.140625" style="52" customWidth="1"/>
    <col min="7688" max="7692" width="16.42578125" style="52" customWidth="1"/>
    <col min="7693" max="7693" width="18.7109375" style="52" customWidth="1"/>
    <col min="7694" max="7694" width="23.5703125" style="52" customWidth="1"/>
    <col min="7695" max="7695" width="18" style="52" customWidth="1"/>
    <col min="7696" max="7696" width="19.85546875" style="52" customWidth="1"/>
    <col min="7697" max="7697" width="21.5703125" style="52" customWidth="1"/>
    <col min="7698" max="7698" width="22.140625" style="52" customWidth="1"/>
    <col min="7699" max="7700" width="24.140625" style="52" customWidth="1"/>
    <col min="7701" max="7928" width="8.85546875" style="52" customWidth="1"/>
    <col min="7929" max="7936" width="9.140625" style="52"/>
    <col min="7937" max="7937" width="12" style="52" customWidth="1"/>
    <col min="7938" max="7938" width="12.85546875" style="52" customWidth="1"/>
    <col min="7939" max="7939" width="12.140625" style="52" customWidth="1"/>
    <col min="7940" max="7940" width="19.85546875" style="52" customWidth="1"/>
    <col min="7941" max="7941" width="8.7109375" style="52" customWidth="1"/>
    <col min="7942" max="7942" width="25.5703125" style="52" customWidth="1"/>
    <col min="7943" max="7943" width="12.140625" style="52" customWidth="1"/>
    <col min="7944" max="7948" width="16.42578125" style="52" customWidth="1"/>
    <col min="7949" max="7949" width="18.7109375" style="52" customWidth="1"/>
    <col min="7950" max="7950" width="23.5703125" style="52" customWidth="1"/>
    <col min="7951" max="7951" width="18" style="52" customWidth="1"/>
    <col min="7952" max="7952" width="19.85546875" style="52" customWidth="1"/>
    <col min="7953" max="7953" width="21.5703125" style="52" customWidth="1"/>
    <col min="7954" max="7954" width="22.140625" style="52" customWidth="1"/>
    <col min="7955" max="7956" width="24.140625" style="52" customWidth="1"/>
    <col min="7957" max="8184" width="8.85546875" style="52" customWidth="1"/>
    <col min="8185" max="8192" width="9.140625" style="52"/>
    <col min="8193" max="8193" width="12" style="52" customWidth="1"/>
    <col min="8194" max="8194" width="12.85546875" style="52" customWidth="1"/>
    <col min="8195" max="8195" width="12.140625" style="52" customWidth="1"/>
    <col min="8196" max="8196" width="19.85546875" style="52" customWidth="1"/>
    <col min="8197" max="8197" width="8.7109375" style="52" customWidth="1"/>
    <col min="8198" max="8198" width="25.5703125" style="52" customWidth="1"/>
    <col min="8199" max="8199" width="12.140625" style="52" customWidth="1"/>
    <col min="8200" max="8204" width="16.42578125" style="52" customWidth="1"/>
    <col min="8205" max="8205" width="18.7109375" style="52" customWidth="1"/>
    <col min="8206" max="8206" width="23.5703125" style="52" customWidth="1"/>
    <col min="8207" max="8207" width="18" style="52" customWidth="1"/>
    <col min="8208" max="8208" width="19.85546875" style="52" customWidth="1"/>
    <col min="8209" max="8209" width="21.5703125" style="52" customWidth="1"/>
    <col min="8210" max="8210" width="22.140625" style="52" customWidth="1"/>
    <col min="8211" max="8212" width="24.140625" style="52" customWidth="1"/>
    <col min="8213" max="8440" width="8.85546875" style="52" customWidth="1"/>
    <col min="8441" max="8448" width="9.140625" style="52"/>
    <col min="8449" max="8449" width="12" style="52" customWidth="1"/>
    <col min="8450" max="8450" width="12.85546875" style="52" customWidth="1"/>
    <col min="8451" max="8451" width="12.140625" style="52" customWidth="1"/>
    <col min="8452" max="8452" width="19.85546875" style="52" customWidth="1"/>
    <col min="8453" max="8453" width="8.7109375" style="52" customWidth="1"/>
    <col min="8454" max="8454" width="25.5703125" style="52" customWidth="1"/>
    <col min="8455" max="8455" width="12.140625" style="52" customWidth="1"/>
    <col min="8456" max="8460" width="16.42578125" style="52" customWidth="1"/>
    <col min="8461" max="8461" width="18.7109375" style="52" customWidth="1"/>
    <col min="8462" max="8462" width="23.5703125" style="52" customWidth="1"/>
    <col min="8463" max="8463" width="18" style="52" customWidth="1"/>
    <col min="8464" max="8464" width="19.85546875" style="52" customWidth="1"/>
    <col min="8465" max="8465" width="21.5703125" style="52" customWidth="1"/>
    <col min="8466" max="8466" width="22.140625" style="52" customWidth="1"/>
    <col min="8467" max="8468" width="24.140625" style="52" customWidth="1"/>
    <col min="8469" max="8696" width="8.85546875" style="52" customWidth="1"/>
    <col min="8697" max="8704" width="9.140625" style="52"/>
    <col min="8705" max="8705" width="12" style="52" customWidth="1"/>
    <col min="8706" max="8706" width="12.85546875" style="52" customWidth="1"/>
    <col min="8707" max="8707" width="12.140625" style="52" customWidth="1"/>
    <col min="8708" max="8708" width="19.85546875" style="52" customWidth="1"/>
    <col min="8709" max="8709" width="8.7109375" style="52" customWidth="1"/>
    <col min="8710" max="8710" width="25.5703125" style="52" customWidth="1"/>
    <col min="8711" max="8711" width="12.140625" style="52" customWidth="1"/>
    <col min="8712" max="8716" width="16.42578125" style="52" customWidth="1"/>
    <col min="8717" max="8717" width="18.7109375" style="52" customWidth="1"/>
    <col min="8718" max="8718" width="23.5703125" style="52" customWidth="1"/>
    <col min="8719" max="8719" width="18" style="52" customWidth="1"/>
    <col min="8720" max="8720" width="19.85546875" style="52" customWidth="1"/>
    <col min="8721" max="8721" width="21.5703125" style="52" customWidth="1"/>
    <col min="8722" max="8722" width="22.140625" style="52" customWidth="1"/>
    <col min="8723" max="8724" width="24.140625" style="52" customWidth="1"/>
    <col min="8725" max="8952" width="8.85546875" style="52" customWidth="1"/>
    <col min="8953" max="8960" width="9.140625" style="52"/>
    <col min="8961" max="8961" width="12" style="52" customWidth="1"/>
    <col min="8962" max="8962" width="12.85546875" style="52" customWidth="1"/>
    <col min="8963" max="8963" width="12.140625" style="52" customWidth="1"/>
    <col min="8964" max="8964" width="19.85546875" style="52" customWidth="1"/>
    <col min="8965" max="8965" width="8.7109375" style="52" customWidth="1"/>
    <col min="8966" max="8966" width="25.5703125" style="52" customWidth="1"/>
    <col min="8967" max="8967" width="12.140625" style="52" customWidth="1"/>
    <col min="8968" max="8972" width="16.42578125" style="52" customWidth="1"/>
    <col min="8973" max="8973" width="18.7109375" style="52" customWidth="1"/>
    <col min="8974" max="8974" width="23.5703125" style="52" customWidth="1"/>
    <col min="8975" max="8975" width="18" style="52" customWidth="1"/>
    <col min="8976" max="8976" width="19.85546875" style="52" customWidth="1"/>
    <col min="8977" max="8977" width="21.5703125" style="52" customWidth="1"/>
    <col min="8978" max="8978" width="22.140625" style="52" customWidth="1"/>
    <col min="8979" max="8980" width="24.140625" style="52" customWidth="1"/>
    <col min="8981" max="9208" width="8.85546875" style="52" customWidth="1"/>
    <col min="9209" max="9216" width="9.140625" style="52"/>
    <col min="9217" max="9217" width="12" style="52" customWidth="1"/>
    <col min="9218" max="9218" width="12.85546875" style="52" customWidth="1"/>
    <col min="9219" max="9219" width="12.140625" style="52" customWidth="1"/>
    <col min="9220" max="9220" width="19.85546875" style="52" customWidth="1"/>
    <col min="9221" max="9221" width="8.7109375" style="52" customWidth="1"/>
    <col min="9222" max="9222" width="25.5703125" style="52" customWidth="1"/>
    <col min="9223" max="9223" width="12.140625" style="52" customWidth="1"/>
    <col min="9224" max="9228" width="16.42578125" style="52" customWidth="1"/>
    <col min="9229" max="9229" width="18.7109375" style="52" customWidth="1"/>
    <col min="9230" max="9230" width="23.5703125" style="52" customWidth="1"/>
    <col min="9231" max="9231" width="18" style="52" customWidth="1"/>
    <col min="9232" max="9232" width="19.85546875" style="52" customWidth="1"/>
    <col min="9233" max="9233" width="21.5703125" style="52" customWidth="1"/>
    <col min="9234" max="9234" width="22.140625" style="52" customWidth="1"/>
    <col min="9235" max="9236" width="24.140625" style="52" customWidth="1"/>
    <col min="9237" max="9464" width="8.85546875" style="52" customWidth="1"/>
    <col min="9465" max="9472" width="9.140625" style="52"/>
    <col min="9473" max="9473" width="12" style="52" customWidth="1"/>
    <col min="9474" max="9474" width="12.85546875" style="52" customWidth="1"/>
    <col min="9475" max="9475" width="12.140625" style="52" customWidth="1"/>
    <col min="9476" max="9476" width="19.85546875" style="52" customWidth="1"/>
    <col min="9477" max="9477" width="8.7109375" style="52" customWidth="1"/>
    <col min="9478" max="9478" width="25.5703125" style="52" customWidth="1"/>
    <col min="9479" max="9479" width="12.140625" style="52" customWidth="1"/>
    <col min="9480" max="9484" width="16.42578125" style="52" customWidth="1"/>
    <col min="9485" max="9485" width="18.7109375" style="52" customWidth="1"/>
    <col min="9486" max="9486" width="23.5703125" style="52" customWidth="1"/>
    <col min="9487" max="9487" width="18" style="52" customWidth="1"/>
    <col min="9488" max="9488" width="19.85546875" style="52" customWidth="1"/>
    <col min="9489" max="9489" width="21.5703125" style="52" customWidth="1"/>
    <col min="9490" max="9490" width="22.140625" style="52" customWidth="1"/>
    <col min="9491" max="9492" width="24.140625" style="52" customWidth="1"/>
    <col min="9493" max="9720" width="8.85546875" style="52" customWidth="1"/>
    <col min="9721" max="9728" width="9.140625" style="52"/>
    <col min="9729" max="9729" width="12" style="52" customWidth="1"/>
    <col min="9730" max="9730" width="12.85546875" style="52" customWidth="1"/>
    <col min="9731" max="9731" width="12.140625" style="52" customWidth="1"/>
    <col min="9732" max="9732" width="19.85546875" style="52" customWidth="1"/>
    <col min="9733" max="9733" width="8.7109375" style="52" customWidth="1"/>
    <col min="9734" max="9734" width="25.5703125" style="52" customWidth="1"/>
    <col min="9735" max="9735" width="12.140625" style="52" customWidth="1"/>
    <col min="9736" max="9740" width="16.42578125" style="52" customWidth="1"/>
    <col min="9741" max="9741" width="18.7109375" style="52" customWidth="1"/>
    <col min="9742" max="9742" width="23.5703125" style="52" customWidth="1"/>
    <col min="9743" max="9743" width="18" style="52" customWidth="1"/>
    <col min="9744" max="9744" width="19.85546875" style="52" customWidth="1"/>
    <col min="9745" max="9745" width="21.5703125" style="52" customWidth="1"/>
    <col min="9746" max="9746" width="22.140625" style="52" customWidth="1"/>
    <col min="9747" max="9748" width="24.140625" style="52" customWidth="1"/>
    <col min="9749" max="9976" width="8.85546875" style="52" customWidth="1"/>
    <col min="9977" max="9984" width="9.140625" style="52"/>
    <col min="9985" max="9985" width="12" style="52" customWidth="1"/>
    <col min="9986" max="9986" width="12.85546875" style="52" customWidth="1"/>
    <col min="9987" max="9987" width="12.140625" style="52" customWidth="1"/>
    <col min="9988" max="9988" width="19.85546875" style="52" customWidth="1"/>
    <col min="9989" max="9989" width="8.7109375" style="52" customWidth="1"/>
    <col min="9990" max="9990" width="25.5703125" style="52" customWidth="1"/>
    <col min="9991" max="9991" width="12.140625" style="52" customWidth="1"/>
    <col min="9992" max="9996" width="16.42578125" style="52" customWidth="1"/>
    <col min="9997" max="9997" width="18.7109375" style="52" customWidth="1"/>
    <col min="9998" max="9998" width="23.5703125" style="52" customWidth="1"/>
    <col min="9999" max="9999" width="18" style="52" customWidth="1"/>
    <col min="10000" max="10000" width="19.85546875" style="52" customWidth="1"/>
    <col min="10001" max="10001" width="21.5703125" style="52" customWidth="1"/>
    <col min="10002" max="10002" width="22.140625" style="52" customWidth="1"/>
    <col min="10003" max="10004" width="24.140625" style="52" customWidth="1"/>
    <col min="10005" max="10232" width="8.85546875" style="52" customWidth="1"/>
    <col min="10233" max="10240" width="9.140625" style="52"/>
    <col min="10241" max="10241" width="12" style="52" customWidth="1"/>
    <col min="10242" max="10242" width="12.85546875" style="52" customWidth="1"/>
    <col min="10243" max="10243" width="12.140625" style="52" customWidth="1"/>
    <col min="10244" max="10244" width="19.85546875" style="52" customWidth="1"/>
    <col min="10245" max="10245" width="8.7109375" style="52" customWidth="1"/>
    <col min="10246" max="10246" width="25.5703125" style="52" customWidth="1"/>
    <col min="10247" max="10247" width="12.140625" style="52" customWidth="1"/>
    <col min="10248" max="10252" width="16.42578125" style="52" customWidth="1"/>
    <col min="10253" max="10253" width="18.7109375" style="52" customWidth="1"/>
    <col min="10254" max="10254" width="23.5703125" style="52" customWidth="1"/>
    <col min="10255" max="10255" width="18" style="52" customWidth="1"/>
    <col min="10256" max="10256" width="19.85546875" style="52" customWidth="1"/>
    <col min="10257" max="10257" width="21.5703125" style="52" customWidth="1"/>
    <col min="10258" max="10258" width="22.140625" style="52" customWidth="1"/>
    <col min="10259" max="10260" width="24.140625" style="52" customWidth="1"/>
    <col min="10261" max="10488" width="8.85546875" style="52" customWidth="1"/>
    <col min="10489" max="10496" width="9.140625" style="52"/>
    <col min="10497" max="10497" width="12" style="52" customWidth="1"/>
    <col min="10498" max="10498" width="12.85546875" style="52" customWidth="1"/>
    <col min="10499" max="10499" width="12.140625" style="52" customWidth="1"/>
    <col min="10500" max="10500" width="19.85546875" style="52" customWidth="1"/>
    <col min="10501" max="10501" width="8.7109375" style="52" customWidth="1"/>
    <col min="10502" max="10502" width="25.5703125" style="52" customWidth="1"/>
    <col min="10503" max="10503" width="12.140625" style="52" customWidth="1"/>
    <col min="10504" max="10508" width="16.42578125" style="52" customWidth="1"/>
    <col min="10509" max="10509" width="18.7109375" style="52" customWidth="1"/>
    <col min="10510" max="10510" width="23.5703125" style="52" customWidth="1"/>
    <col min="10511" max="10511" width="18" style="52" customWidth="1"/>
    <col min="10512" max="10512" width="19.85546875" style="52" customWidth="1"/>
    <col min="10513" max="10513" width="21.5703125" style="52" customWidth="1"/>
    <col min="10514" max="10514" width="22.140625" style="52" customWidth="1"/>
    <col min="10515" max="10516" width="24.140625" style="52" customWidth="1"/>
    <col min="10517" max="10744" width="8.85546875" style="52" customWidth="1"/>
    <col min="10745" max="10752" width="9.140625" style="52"/>
    <col min="10753" max="10753" width="12" style="52" customWidth="1"/>
    <col min="10754" max="10754" width="12.85546875" style="52" customWidth="1"/>
    <col min="10755" max="10755" width="12.140625" style="52" customWidth="1"/>
    <col min="10756" max="10756" width="19.85546875" style="52" customWidth="1"/>
    <col min="10757" max="10757" width="8.7109375" style="52" customWidth="1"/>
    <col min="10758" max="10758" width="25.5703125" style="52" customWidth="1"/>
    <col min="10759" max="10759" width="12.140625" style="52" customWidth="1"/>
    <col min="10760" max="10764" width="16.42578125" style="52" customWidth="1"/>
    <col min="10765" max="10765" width="18.7109375" style="52" customWidth="1"/>
    <col min="10766" max="10766" width="23.5703125" style="52" customWidth="1"/>
    <col min="10767" max="10767" width="18" style="52" customWidth="1"/>
    <col min="10768" max="10768" width="19.85546875" style="52" customWidth="1"/>
    <col min="10769" max="10769" width="21.5703125" style="52" customWidth="1"/>
    <col min="10770" max="10770" width="22.140625" style="52" customWidth="1"/>
    <col min="10771" max="10772" width="24.140625" style="52" customWidth="1"/>
    <col min="10773" max="11000" width="8.85546875" style="52" customWidth="1"/>
    <col min="11001" max="11008" width="9.140625" style="52"/>
    <col min="11009" max="11009" width="12" style="52" customWidth="1"/>
    <col min="11010" max="11010" width="12.85546875" style="52" customWidth="1"/>
    <col min="11011" max="11011" width="12.140625" style="52" customWidth="1"/>
    <col min="11012" max="11012" width="19.85546875" style="52" customWidth="1"/>
    <col min="11013" max="11013" width="8.7109375" style="52" customWidth="1"/>
    <col min="11014" max="11014" width="25.5703125" style="52" customWidth="1"/>
    <col min="11015" max="11015" width="12.140625" style="52" customWidth="1"/>
    <col min="11016" max="11020" width="16.42578125" style="52" customWidth="1"/>
    <col min="11021" max="11021" width="18.7109375" style="52" customWidth="1"/>
    <col min="11022" max="11022" width="23.5703125" style="52" customWidth="1"/>
    <col min="11023" max="11023" width="18" style="52" customWidth="1"/>
    <col min="11024" max="11024" width="19.85546875" style="52" customWidth="1"/>
    <col min="11025" max="11025" width="21.5703125" style="52" customWidth="1"/>
    <col min="11026" max="11026" width="22.140625" style="52" customWidth="1"/>
    <col min="11027" max="11028" width="24.140625" style="52" customWidth="1"/>
    <col min="11029" max="11256" width="8.85546875" style="52" customWidth="1"/>
    <col min="11257" max="11264" width="9.140625" style="52"/>
    <col min="11265" max="11265" width="12" style="52" customWidth="1"/>
    <col min="11266" max="11266" width="12.85546875" style="52" customWidth="1"/>
    <col min="11267" max="11267" width="12.140625" style="52" customWidth="1"/>
    <col min="11268" max="11268" width="19.85546875" style="52" customWidth="1"/>
    <col min="11269" max="11269" width="8.7109375" style="52" customWidth="1"/>
    <col min="11270" max="11270" width="25.5703125" style="52" customWidth="1"/>
    <col min="11271" max="11271" width="12.140625" style="52" customWidth="1"/>
    <col min="11272" max="11276" width="16.42578125" style="52" customWidth="1"/>
    <col min="11277" max="11277" width="18.7109375" style="52" customWidth="1"/>
    <col min="11278" max="11278" width="23.5703125" style="52" customWidth="1"/>
    <col min="11279" max="11279" width="18" style="52" customWidth="1"/>
    <col min="11280" max="11280" width="19.85546875" style="52" customWidth="1"/>
    <col min="11281" max="11281" width="21.5703125" style="52" customWidth="1"/>
    <col min="11282" max="11282" width="22.140625" style="52" customWidth="1"/>
    <col min="11283" max="11284" width="24.140625" style="52" customWidth="1"/>
    <col min="11285" max="11512" width="8.85546875" style="52" customWidth="1"/>
    <col min="11513" max="11520" width="9.140625" style="52"/>
    <col min="11521" max="11521" width="12" style="52" customWidth="1"/>
    <col min="11522" max="11522" width="12.85546875" style="52" customWidth="1"/>
    <col min="11523" max="11523" width="12.140625" style="52" customWidth="1"/>
    <col min="11524" max="11524" width="19.85546875" style="52" customWidth="1"/>
    <col min="11525" max="11525" width="8.7109375" style="52" customWidth="1"/>
    <col min="11526" max="11526" width="25.5703125" style="52" customWidth="1"/>
    <col min="11527" max="11527" width="12.140625" style="52" customWidth="1"/>
    <col min="11528" max="11532" width="16.42578125" style="52" customWidth="1"/>
    <col min="11533" max="11533" width="18.7109375" style="52" customWidth="1"/>
    <col min="11534" max="11534" width="23.5703125" style="52" customWidth="1"/>
    <col min="11535" max="11535" width="18" style="52" customWidth="1"/>
    <col min="11536" max="11536" width="19.85546875" style="52" customWidth="1"/>
    <col min="11537" max="11537" width="21.5703125" style="52" customWidth="1"/>
    <col min="11538" max="11538" width="22.140625" style="52" customWidth="1"/>
    <col min="11539" max="11540" width="24.140625" style="52" customWidth="1"/>
    <col min="11541" max="11768" width="8.85546875" style="52" customWidth="1"/>
    <col min="11769" max="11776" width="9.140625" style="52"/>
    <col min="11777" max="11777" width="12" style="52" customWidth="1"/>
    <col min="11778" max="11778" width="12.85546875" style="52" customWidth="1"/>
    <col min="11779" max="11779" width="12.140625" style="52" customWidth="1"/>
    <col min="11780" max="11780" width="19.85546875" style="52" customWidth="1"/>
    <col min="11781" max="11781" width="8.7109375" style="52" customWidth="1"/>
    <col min="11782" max="11782" width="25.5703125" style="52" customWidth="1"/>
    <col min="11783" max="11783" width="12.140625" style="52" customWidth="1"/>
    <col min="11784" max="11788" width="16.42578125" style="52" customWidth="1"/>
    <col min="11789" max="11789" width="18.7109375" style="52" customWidth="1"/>
    <col min="11790" max="11790" width="23.5703125" style="52" customWidth="1"/>
    <col min="11791" max="11791" width="18" style="52" customWidth="1"/>
    <col min="11792" max="11792" width="19.85546875" style="52" customWidth="1"/>
    <col min="11793" max="11793" width="21.5703125" style="52" customWidth="1"/>
    <col min="11794" max="11794" width="22.140625" style="52" customWidth="1"/>
    <col min="11795" max="11796" width="24.140625" style="52" customWidth="1"/>
    <col min="11797" max="12024" width="8.85546875" style="52" customWidth="1"/>
    <col min="12025" max="12032" width="9.140625" style="52"/>
    <col min="12033" max="12033" width="12" style="52" customWidth="1"/>
    <col min="12034" max="12034" width="12.85546875" style="52" customWidth="1"/>
    <col min="12035" max="12035" width="12.140625" style="52" customWidth="1"/>
    <col min="12036" max="12036" width="19.85546875" style="52" customWidth="1"/>
    <col min="12037" max="12037" width="8.7109375" style="52" customWidth="1"/>
    <col min="12038" max="12038" width="25.5703125" style="52" customWidth="1"/>
    <col min="12039" max="12039" width="12.140625" style="52" customWidth="1"/>
    <col min="12040" max="12044" width="16.42578125" style="52" customWidth="1"/>
    <col min="12045" max="12045" width="18.7109375" style="52" customWidth="1"/>
    <col min="12046" max="12046" width="23.5703125" style="52" customWidth="1"/>
    <col min="12047" max="12047" width="18" style="52" customWidth="1"/>
    <col min="12048" max="12048" width="19.85546875" style="52" customWidth="1"/>
    <col min="12049" max="12049" width="21.5703125" style="52" customWidth="1"/>
    <col min="12050" max="12050" width="22.140625" style="52" customWidth="1"/>
    <col min="12051" max="12052" width="24.140625" style="52" customWidth="1"/>
    <col min="12053" max="12280" width="8.85546875" style="52" customWidth="1"/>
    <col min="12281" max="12288" width="9.140625" style="52"/>
    <col min="12289" max="12289" width="12" style="52" customWidth="1"/>
    <col min="12290" max="12290" width="12.85546875" style="52" customWidth="1"/>
    <col min="12291" max="12291" width="12.140625" style="52" customWidth="1"/>
    <col min="12292" max="12292" width="19.85546875" style="52" customWidth="1"/>
    <col min="12293" max="12293" width="8.7109375" style="52" customWidth="1"/>
    <col min="12294" max="12294" width="25.5703125" style="52" customWidth="1"/>
    <col min="12295" max="12295" width="12.140625" style="52" customWidth="1"/>
    <col min="12296" max="12300" width="16.42578125" style="52" customWidth="1"/>
    <col min="12301" max="12301" width="18.7109375" style="52" customWidth="1"/>
    <col min="12302" max="12302" width="23.5703125" style="52" customWidth="1"/>
    <col min="12303" max="12303" width="18" style="52" customWidth="1"/>
    <col min="12304" max="12304" width="19.85546875" style="52" customWidth="1"/>
    <col min="12305" max="12305" width="21.5703125" style="52" customWidth="1"/>
    <col min="12306" max="12306" width="22.140625" style="52" customWidth="1"/>
    <col min="12307" max="12308" width="24.140625" style="52" customWidth="1"/>
    <col min="12309" max="12536" width="8.85546875" style="52" customWidth="1"/>
    <col min="12537" max="12544" width="9.140625" style="52"/>
    <col min="12545" max="12545" width="12" style="52" customWidth="1"/>
    <col min="12546" max="12546" width="12.85546875" style="52" customWidth="1"/>
    <col min="12547" max="12547" width="12.140625" style="52" customWidth="1"/>
    <col min="12548" max="12548" width="19.85546875" style="52" customWidth="1"/>
    <col min="12549" max="12549" width="8.7109375" style="52" customWidth="1"/>
    <col min="12550" max="12550" width="25.5703125" style="52" customWidth="1"/>
    <col min="12551" max="12551" width="12.140625" style="52" customWidth="1"/>
    <col min="12552" max="12556" width="16.42578125" style="52" customWidth="1"/>
    <col min="12557" max="12557" width="18.7109375" style="52" customWidth="1"/>
    <col min="12558" max="12558" width="23.5703125" style="52" customWidth="1"/>
    <col min="12559" max="12559" width="18" style="52" customWidth="1"/>
    <col min="12560" max="12560" width="19.85546875" style="52" customWidth="1"/>
    <col min="12561" max="12561" width="21.5703125" style="52" customWidth="1"/>
    <col min="12562" max="12562" width="22.140625" style="52" customWidth="1"/>
    <col min="12563" max="12564" width="24.140625" style="52" customWidth="1"/>
    <col min="12565" max="12792" width="8.85546875" style="52" customWidth="1"/>
    <col min="12793" max="12800" width="9.140625" style="52"/>
    <col min="12801" max="12801" width="12" style="52" customWidth="1"/>
    <col min="12802" max="12802" width="12.85546875" style="52" customWidth="1"/>
    <col min="12803" max="12803" width="12.140625" style="52" customWidth="1"/>
    <col min="12804" max="12804" width="19.85546875" style="52" customWidth="1"/>
    <col min="12805" max="12805" width="8.7109375" style="52" customWidth="1"/>
    <col min="12806" max="12806" width="25.5703125" style="52" customWidth="1"/>
    <col min="12807" max="12807" width="12.140625" style="52" customWidth="1"/>
    <col min="12808" max="12812" width="16.42578125" style="52" customWidth="1"/>
    <col min="12813" max="12813" width="18.7109375" style="52" customWidth="1"/>
    <col min="12814" max="12814" width="23.5703125" style="52" customWidth="1"/>
    <col min="12815" max="12815" width="18" style="52" customWidth="1"/>
    <col min="12816" max="12816" width="19.85546875" style="52" customWidth="1"/>
    <col min="12817" max="12817" width="21.5703125" style="52" customWidth="1"/>
    <col min="12818" max="12818" width="22.140625" style="52" customWidth="1"/>
    <col min="12819" max="12820" width="24.140625" style="52" customWidth="1"/>
    <col min="12821" max="13048" width="8.85546875" style="52" customWidth="1"/>
    <col min="13049" max="13056" width="9.140625" style="52"/>
    <col min="13057" max="13057" width="12" style="52" customWidth="1"/>
    <col min="13058" max="13058" width="12.85546875" style="52" customWidth="1"/>
    <col min="13059" max="13059" width="12.140625" style="52" customWidth="1"/>
    <col min="13060" max="13060" width="19.85546875" style="52" customWidth="1"/>
    <col min="13061" max="13061" width="8.7109375" style="52" customWidth="1"/>
    <col min="13062" max="13062" width="25.5703125" style="52" customWidth="1"/>
    <col min="13063" max="13063" width="12.140625" style="52" customWidth="1"/>
    <col min="13064" max="13068" width="16.42578125" style="52" customWidth="1"/>
    <col min="13069" max="13069" width="18.7109375" style="52" customWidth="1"/>
    <col min="13070" max="13070" width="23.5703125" style="52" customWidth="1"/>
    <col min="13071" max="13071" width="18" style="52" customWidth="1"/>
    <col min="13072" max="13072" width="19.85546875" style="52" customWidth="1"/>
    <col min="13073" max="13073" width="21.5703125" style="52" customWidth="1"/>
    <col min="13074" max="13074" width="22.140625" style="52" customWidth="1"/>
    <col min="13075" max="13076" width="24.140625" style="52" customWidth="1"/>
    <col min="13077" max="13304" width="8.85546875" style="52" customWidth="1"/>
    <col min="13305" max="13312" width="9.140625" style="52"/>
    <col min="13313" max="13313" width="12" style="52" customWidth="1"/>
    <col min="13314" max="13314" width="12.85546875" style="52" customWidth="1"/>
    <col min="13315" max="13315" width="12.140625" style="52" customWidth="1"/>
    <col min="13316" max="13316" width="19.85546875" style="52" customWidth="1"/>
    <col min="13317" max="13317" width="8.7109375" style="52" customWidth="1"/>
    <col min="13318" max="13318" width="25.5703125" style="52" customWidth="1"/>
    <col min="13319" max="13319" width="12.140625" style="52" customWidth="1"/>
    <col min="13320" max="13324" width="16.42578125" style="52" customWidth="1"/>
    <col min="13325" max="13325" width="18.7109375" style="52" customWidth="1"/>
    <col min="13326" max="13326" width="23.5703125" style="52" customWidth="1"/>
    <col min="13327" max="13327" width="18" style="52" customWidth="1"/>
    <col min="13328" max="13328" width="19.85546875" style="52" customWidth="1"/>
    <col min="13329" max="13329" width="21.5703125" style="52" customWidth="1"/>
    <col min="13330" max="13330" width="22.140625" style="52" customWidth="1"/>
    <col min="13331" max="13332" width="24.140625" style="52" customWidth="1"/>
    <col min="13333" max="13560" width="8.85546875" style="52" customWidth="1"/>
    <col min="13561" max="13568" width="9.140625" style="52"/>
    <col min="13569" max="13569" width="12" style="52" customWidth="1"/>
    <col min="13570" max="13570" width="12.85546875" style="52" customWidth="1"/>
    <col min="13571" max="13571" width="12.140625" style="52" customWidth="1"/>
    <col min="13572" max="13572" width="19.85546875" style="52" customWidth="1"/>
    <col min="13573" max="13573" width="8.7109375" style="52" customWidth="1"/>
    <col min="13574" max="13574" width="25.5703125" style="52" customWidth="1"/>
    <col min="13575" max="13575" width="12.140625" style="52" customWidth="1"/>
    <col min="13576" max="13580" width="16.42578125" style="52" customWidth="1"/>
    <col min="13581" max="13581" width="18.7109375" style="52" customWidth="1"/>
    <col min="13582" max="13582" width="23.5703125" style="52" customWidth="1"/>
    <col min="13583" max="13583" width="18" style="52" customWidth="1"/>
    <col min="13584" max="13584" width="19.85546875" style="52" customWidth="1"/>
    <col min="13585" max="13585" width="21.5703125" style="52" customWidth="1"/>
    <col min="13586" max="13586" width="22.140625" style="52" customWidth="1"/>
    <col min="13587" max="13588" width="24.140625" style="52" customWidth="1"/>
    <col min="13589" max="13816" width="8.85546875" style="52" customWidth="1"/>
    <col min="13817" max="13824" width="9.140625" style="52"/>
    <col min="13825" max="13825" width="12" style="52" customWidth="1"/>
    <col min="13826" max="13826" width="12.85546875" style="52" customWidth="1"/>
    <col min="13827" max="13827" width="12.140625" style="52" customWidth="1"/>
    <col min="13828" max="13828" width="19.85546875" style="52" customWidth="1"/>
    <col min="13829" max="13829" width="8.7109375" style="52" customWidth="1"/>
    <col min="13830" max="13830" width="25.5703125" style="52" customWidth="1"/>
    <col min="13831" max="13831" width="12.140625" style="52" customWidth="1"/>
    <col min="13832" max="13836" width="16.42578125" style="52" customWidth="1"/>
    <col min="13837" max="13837" width="18.7109375" style="52" customWidth="1"/>
    <col min="13838" max="13838" width="23.5703125" style="52" customWidth="1"/>
    <col min="13839" max="13839" width="18" style="52" customWidth="1"/>
    <col min="13840" max="13840" width="19.85546875" style="52" customWidth="1"/>
    <col min="13841" max="13841" width="21.5703125" style="52" customWidth="1"/>
    <col min="13842" max="13842" width="22.140625" style="52" customWidth="1"/>
    <col min="13843" max="13844" width="24.140625" style="52" customWidth="1"/>
    <col min="13845" max="14072" width="8.85546875" style="52" customWidth="1"/>
    <col min="14073" max="14080" width="9.140625" style="52"/>
    <col min="14081" max="14081" width="12" style="52" customWidth="1"/>
    <col min="14082" max="14082" width="12.85546875" style="52" customWidth="1"/>
    <col min="14083" max="14083" width="12.140625" style="52" customWidth="1"/>
    <col min="14084" max="14084" width="19.85546875" style="52" customWidth="1"/>
    <col min="14085" max="14085" width="8.7109375" style="52" customWidth="1"/>
    <col min="14086" max="14086" width="25.5703125" style="52" customWidth="1"/>
    <col min="14087" max="14087" width="12.140625" style="52" customWidth="1"/>
    <col min="14088" max="14092" width="16.42578125" style="52" customWidth="1"/>
    <col min="14093" max="14093" width="18.7109375" style="52" customWidth="1"/>
    <col min="14094" max="14094" width="23.5703125" style="52" customWidth="1"/>
    <col min="14095" max="14095" width="18" style="52" customWidth="1"/>
    <col min="14096" max="14096" width="19.85546875" style="52" customWidth="1"/>
    <col min="14097" max="14097" width="21.5703125" style="52" customWidth="1"/>
    <col min="14098" max="14098" width="22.140625" style="52" customWidth="1"/>
    <col min="14099" max="14100" width="24.140625" style="52" customWidth="1"/>
    <col min="14101" max="14328" width="8.85546875" style="52" customWidth="1"/>
    <col min="14329" max="14336" width="9.140625" style="52"/>
    <col min="14337" max="14337" width="12" style="52" customWidth="1"/>
    <col min="14338" max="14338" width="12.85546875" style="52" customWidth="1"/>
    <col min="14339" max="14339" width="12.140625" style="52" customWidth="1"/>
    <col min="14340" max="14340" width="19.85546875" style="52" customWidth="1"/>
    <col min="14341" max="14341" width="8.7109375" style="52" customWidth="1"/>
    <col min="14342" max="14342" width="25.5703125" style="52" customWidth="1"/>
    <col min="14343" max="14343" width="12.140625" style="52" customWidth="1"/>
    <col min="14344" max="14348" width="16.42578125" style="52" customWidth="1"/>
    <col min="14349" max="14349" width="18.7109375" style="52" customWidth="1"/>
    <col min="14350" max="14350" width="23.5703125" style="52" customWidth="1"/>
    <col min="14351" max="14351" width="18" style="52" customWidth="1"/>
    <col min="14352" max="14352" width="19.85546875" style="52" customWidth="1"/>
    <col min="14353" max="14353" width="21.5703125" style="52" customWidth="1"/>
    <col min="14354" max="14354" width="22.140625" style="52" customWidth="1"/>
    <col min="14355" max="14356" width="24.140625" style="52" customWidth="1"/>
    <col min="14357" max="14584" width="8.85546875" style="52" customWidth="1"/>
    <col min="14585" max="14592" width="9.140625" style="52"/>
    <col min="14593" max="14593" width="12" style="52" customWidth="1"/>
    <col min="14594" max="14594" width="12.85546875" style="52" customWidth="1"/>
    <col min="14595" max="14595" width="12.140625" style="52" customWidth="1"/>
    <col min="14596" max="14596" width="19.85546875" style="52" customWidth="1"/>
    <col min="14597" max="14597" width="8.7109375" style="52" customWidth="1"/>
    <col min="14598" max="14598" width="25.5703125" style="52" customWidth="1"/>
    <col min="14599" max="14599" width="12.140625" style="52" customWidth="1"/>
    <col min="14600" max="14604" width="16.42578125" style="52" customWidth="1"/>
    <col min="14605" max="14605" width="18.7109375" style="52" customWidth="1"/>
    <col min="14606" max="14606" width="23.5703125" style="52" customWidth="1"/>
    <col min="14607" max="14607" width="18" style="52" customWidth="1"/>
    <col min="14608" max="14608" width="19.85546875" style="52" customWidth="1"/>
    <col min="14609" max="14609" width="21.5703125" style="52" customWidth="1"/>
    <col min="14610" max="14610" width="22.140625" style="52" customWidth="1"/>
    <col min="14611" max="14612" width="24.140625" style="52" customWidth="1"/>
    <col min="14613" max="14840" width="8.85546875" style="52" customWidth="1"/>
    <col min="14841" max="14848" width="9.140625" style="52"/>
    <col min="14849" max="14849" width="12" style="52" customWidth="1"/>
    <col min="14850" max="14850" width="12.85546875" style="52" customWidth="1"/>
    <col min="14851" max="14851" width="12.140625" style="52" customWidth="1"/>
    <col min="14852" max="14852" width="19.85546875" style="52" customWidth="1"/>
    <col min="14853" max="14853" width="8.7109375" style="52" customWidth="1"/>
    <col min="14854" max="14854" width="25.5703125" style="52" customWidth="1"/>
    <col min="14855" max="14855" width="12.140625" style="52" customWidth="1"/>
    <col min="14856" max="14860" width="16.42578125" style="52" customWidth="1"/>
    <col min="14861" max="14861" width="18.7109375" style="52" customWidth="1"/>
    <col min="14862" max="14862" width="23.5703125" style="52" customWidth="1"/>
    <col min="14863" max="14863" width="18" style="52" customWidth="1"/>
    <col min="14864" max="14864" width="19.85546875" style="52" customWidth="1"/>
    <col min="14865" max="14865" width="21.5703125" style="52" customWidth="1"/>
    <col min="14866" max="14866" width="22.140625" style="52" customWidth="1"/>
    <col min="14867" max="14868" width="24.140625" style="52" customWidth="1"/>
    <col min="14869" max="15096" width="8.85546875" style="52" customWidth="1"/>
    <col min="15097" max="15104" width="9.140625" style="52"/>
    <col min="15105" max="15105" width="12" style="52" customWidth="1"/>
    <col min="15106" max="15106" width="12.85546875" style="52" customWidth="1"/>
    <col min="15107" max="15107" width="12.140625" style="52" customWidth="1"/>
    <col min="15108" max="15108" width="19.85546875" style="52" customWidth="1"/>
    <col min="15109" max="15109" width="8.7109375" style="52" customWidth="1"/>
    <col min="15110" max="15110" width="25.5703125" style="52" customWidth="1"/>
    <col min="15111" max="15111" width="12.140625" style="52" customWidth="1"/>
    <col min="15112" max="15116" width="16.42578125" style="52" customWidth="1"/>
    <col min="15117" max="15117" width="18.7109375" style="52" customWidth="1"/>
    <col min="15118" max="15118" width="23.5703125" style="52" customWidth="1"/>
    <col min="15119" max="15119" width="18" style="52" customWidth="1"/>
    <col min="15120" max="15120" width="19.85546875" style="52" customWidth="1"/>
    <col min="15121" max="15121" width="21.5703125" style="52" customWidth="1"/>
    <col min="15122" max="15122" width="22.140625" style="52" customWidth="1"/>
    <col min="15123" max="15124" width="24.140625" style="52" customWidth="1"/>
    <col min="15125" max="15352" width="8.85546875" style="52" customWidth="1"/>
    <col min="15353" max="15360" width="9.140625" style="52"/>
    <col min="15361" max="15361" width="12" style="52" customWidth="1"/>
    <col min="15362" max="15362" width="12.85546875" style="52" customWidth="1"/>
    <col min="15363" max="15363" width="12.140625" style="52" customWidth="1"/>
    <col min="15364" max="15364" width="19.85546875" style="52" customWidth="1"/>
    <col min="15365" max="15365" width="8.7109375" style="52" customWidth="1"/>
    <col min="15366" max="15366" width="25.5703125" style="52" customWidth="1"/>
    <col min="15367" max="15367" width="12.140625" style="52" customWidth="1"/>
    <col min="15368" max="15372" width="16.42578125" style="52" customWidth="1"/>
    <col min="15373" max="15373" width="18.7109375" style="52" customWidth="1"/>
    <col min="15374" max="15374" width="23.5703125" style="52" customWidth="1"/>
    <col min="15375" max="15375" width="18" style="52" customWidth="1"/>
    <col min="15376" max="15376" width="19.85546875" style="52" customWidth="1"/>
    <col min="15377" max="15377" width="21.5703125" style="52" customWidth="1"/>
    <col min="15378" max="15378" width="22.140625" style="52" customWidth="1"/>
    <col min="15379" max="15380" width="24.140625" style="52" customWidth="1"/>
    <col min="15381" max="15608" width="8.85546875" style="52" customWidth="1"/>
    <col min="15609" max="15616" width="9.140625" style="52"/>
    <col min="15617" max="15617" width="12" style="52" customWidth="1"/>
    <col min="15618" max="15618" width="12.85546875" style="52" customWidth="1"/>
    <col min="15619" max="15619" width="12.140625" style="52" customWidth="1"/>
    <col min="15620" max="15620" width="19.85546875" style="52" customWidth="1"/>
    <col min="15621" max="15621" width="8.7109375" style="52" customWidth="1"/>
    <col min="15622" max="15622" width="25.5703125" style="52" customWidth="1"/>
    <col min="15623" max="15623" width="12.140625" style="52" customWidth="1"/>
    <col min="15624" max="15628" width="16.42578125" style="52" customWidth="1"/>
    <col min="15629" max="15629" width="18.7109375" style="52" customWidth="1"/>
    <col min="15630" max="15630" width="23.5703125" style="52" customWidth="1"/>
    <col min="15631" max="15631" width="18" style="52" customWidth="1"/>
    <col min="15632" max="15632" width="19.85546875" style="52" customWidth="1"/>
    <col min="15633" max="15633" width="21.5703125" style="52" customWidth="1"/>
    <col min="15634" max="15634" width="22.140625" style="52" customWidth="1"/>
    <col min="15635" max="15636" width="24.140625" style="52" customWidth="1"/>
    <col min="15637" max="15864" width="8.85546875" style="52" customWidth="1"/>
    <col min="15865" max="15872" width="9.140625" style="52"/>
    <col min="15873" max="15873" width="12" style="52" customWidth="1"/>
    <col min="15874" max="15874" width="12.85546875" style="52" customWidth="1"/>
    <col min="15875" max="15875" width="12.140625" style="52" customWidth="1"/>
    <col min="15876" max="15876" width="19.85546875" style="52" customWidth="1"/>
    <col min="15877" max="15877" width="8.7109375" style="52" customWidth="1"/>
    <col min="15878" max="15878" width="25.5703125" style="52" customWidth="1"/>
    <col min="15879" max="15879" width="12.140625" style="52" customWidth="1"/>
    <col min="15880" max="15884" width="16.42578125" style="52" customWidth="1"/>
    <col min="15885" max="15885" width="18.7109375" style="52" customWidth="1"/>
    <col min="15886" max="15886" width="23.5703125" style="52" customWidth="1"/>
    <col min="15887" max="15887" width="18" style="52" customWidth="1"/>
    <col min="15888" max="15888" width="19.85546875" style="52" customWidth="1"/>
    <col min="15889" max="15889" width="21.5703125" style="52" customWidth="1"/>
    <col min="15890" max="15890" width="22.140625" style="52" customWidth="1"/>
    <col min="15891" max="15892" width="24.140625" style="52" customWidth="1"/>
    <col min="15893" max="16120" width="8.85546875" style="52" customWidth="1"/>
    <col min="16121" max="16128" width="9.140625" style="52"/>
    <col min="16129" max="16129" width="12" style="52" customWidth="1"/>
    <col min="16130" max="16130" width="12.85546875" style="52" customWidth="1"/>
    <col min="16131" max="16131" width="12.140625" style="52" customWidth="1"/>
    <col min="16132" max="16132" width="19.85546875" style="52" customWidth="1"/>
    <col min="16133" max="16133" width="8.7109375" style="52" customWidth="1"/>
    <col min="16134" max="16134" width="25.5703125" style="52" customWidth="1"/>
    <col min="16135" max="16135" width="12.140625" style="52" customWidth="1"/>
    <col min="16136" max="16140" width="16.42578125" style="52" customWidth="1"/>
    <col min="16141" max="16141" width="18.7109375" style="52" customWidth="1"/>
    <col min="16142" max="16142" width="23.5703125" style="52" customWidth="1"/>
    <col min="16143" max="16143" width="18" style="52" customWidth="1"/>
    <col min="16144" max="16144" width="19.85546875" style="52" customWidth="1"/>
    <col min="16145" max="16145" width="21.5703125" style="52" customWidth="1"/>
    <col min="16146" max="16146" width="22.140625" style="52" customWidth="1"/>
    <col min="16147" max="16148" width="24.140625" style="52" customWidth="1"/>
    <col min="16149" max="16376" width="8.85546875" style="52" customWidth="1"/>
    <col min="16377" max="16384" width="9.140625" style="52"/>
  </cols>
  <sheetData>
    <row r="1" spans="1:22" ht="15.75">
      <c r="A1" s="616" t="s">
        <v>169</v>
      </c>
      <c r="B1" s="616"/>
      <c r="C1" s="616"/>
      <c r="D1" s="616"/>
      <c r="E1" s="616"/>
      <c r="F1" s="616"/>
      <c r="G1" s="616"/>
      <c r="H1" s="617"/>
      <c r="I1" s="616"/>
      <c r="J1" s="618"/>
      <c r="K1" s="617"/>
      <c r="L1" s="845"/>
      <c r="M1" s="616"/>
      <c r="N1" s="616"/>
      <c r="O1" s="619"/>
      <c r="P1" s="616"/>
      <c r="Q1" s="616"/>
      <c r="R1" s="616"/>
      <c r="S1" s="620" t="s">
        <v>162</v>
      </c>
      <c r="T1" s="618" t="s">
        <v>9</v>
      </c>
      <c r="U1" s="72"/>
    </row>
    <row r="2" spans="1:22" ht="15.75">
      <c r="A2" s="616"/>
      <c r="B2" s="616"/>
      <c r="C2" s="616"/>
      <c r="D2" s="616"/>
      <c r="E2" s="616"/>
      <c r="F2" s="616"/>
      <c r="G2" s="616"/>
      <c r="H2" s="617"/>
      <c r="I2" s="616"/>
      <c r="J2" s="618"/>
      <c r="K2" s="617"/>
      <c r="L2" s="845"/>
      <c r="M2" s="616"/>
      <c r="N2" s="616"/>
      <c r="O2" s="619"/>
      <c r="P2" s="616"/>
      <c r="Q2" s="616"/>
      <c r="R2" s="616"/>
      <c r="S2" s="833" t="s">
        <v>393</v>
      </c>
      <c r="T2" s="834">
        <v>2013</v>
      </c>
      <c r="U2" s="72"/>
    </row>
    <row r="3" spans="1:22" s="622" customFormat="1" ht="51">
      <c r="A3" s="621" t="s">
        <v>1</v>
      </c>
      <c r="B3" s="835" t="s">
        <v>123</v>
      </c>
      <c r="C3" s="835" t="s">
        <v>84</v>
      </c>
      <c r="D3" s="621" t="s">
        <v>124</v>
      </c>
      <c r="E3" s="835" t="s">
        <v>125</v>
      </c>
      <c r="F3" s="835" t="s">
        <v>13</v>
      </c>
      <c r="G3" s="621" t="s">
        <v>3</v>
      </c>
      <c r="H3" s="835" t="s">
        <v>68</v>
      </c>
      <c r="I3" s="621" t="s">
        <v>144</v>
      </c>
      <c r="J3" s="621" t="s">
        <v>170</v>
      </c>
      <c r="K3" s="835" t="s">
        <v>61</v>
      </c>
      <c r="L3" s="846" t="s">
        <v>171</v>
      </c>
      <c r="M3" s="835" t="s">
        <v>326</v>
      </c>
      <c r="N3" s="835" t="s">
        <v>327</v>
      </c>
      <c r="O3" s="825" t="s">
        <v>172</v>
      </c>
      <c r="P3" s="826" t="s">
        <v>173</v>
      </c>
      <c r="Q3" s="826" t="s">
        <v>174</v>
      </c>
      <c r="R3" s="826" t="s">
        <v>175</v>
      </c>
      <c r="S3" s="827" t="s">
        <v>176</v>
      </c>
      <c r="T3" s="826" t="s">
        <v>177</v>
      </c>
      <c r="U3" s="49"/>
    </row>
    <row r="4" spans="1:22" s="630" customFormat="1" ht="22.5">
      <c r="A4" s="623" t="s">
        <v>418</v>
      </c>
      <c r="B4" s="623"/>
      <c r="C4" s="623">
        <v>2013</v>
      </c>
      <c r="D4" s="624" t="s">
        <v>793</v>
      </c>
      <c r="E4" s="624" t="s">
        <v>795</v>
      </c>
      <c r="F4" s="625" t="s">
        <v>22</v>
      </c>
      <c r="G4" s="625" t="s">
        <v>11</v>
      </c>
      <c r="H4" s="626" t="s">
        <v>1188</v>
      </c>
      <c r="I4" s="624" t="s">
        <v>794</v>
      </c>
      <c r="J4" s="624" t="s">
        <v>1189</v>
      </c>
      <c r="K4" s="627" t="s">
        <v>1190</v>
      </c>
      <c r="L4" s="847">
        <v>2.5000000000000001E-2</v>
      </c>
      <c r="M4" s="623">
        <v>200</v>
      </c>
      <c r="N4" s="501"/>
      <c r="O4" s="828" t="s">
        <v>226</v>
      </c>
      <c r="P4" s="829" t="s">
        <v>135</v>
      </c>
      <c r="Q4" s="829">
        <v>0</v>
      </c>
      <c r="R4" s="829"/>
      <c r="S4" s="830">
        <f>(100*Q4/M4)</f>
        <v>0</v>
      </c>
      <c r="T4" s="829"/>
      <c r="U4" s="628" t="str">
        <f>IF(ISBLANK(T4),"",T4/P4)</f>
        <v/>
      </c>
      <c r="V4" s="629"/>
    </row>
    <row r="5" spans="1:22" s="838" customFormat="1" ht="22.5">
      <c r="A5" s="623" t="s">
        <v>418</v>
      </c>
      <c r="B5" s="623"/>
      <c r="C5" s="623">
        <v>2013</v>
      </c>
      <c r="D5" s="624" t="s">
        <v>793</v>
      </c>
      <c r="E5" s="624" t="s">
        <v>795</v>
      </c>
      <c r="F5" s="625" t="s">
        <v>22</v>
      </c>
      <c r="G5" s="625" t="s">
        <v>11</v>
      </c>
      <c r="H5" s="626" t="s">
        <v>1188</v>
      </c>
      <c r="I5" s="624" t="s">
        <v>794</v>
      </c>
      <c r="J5" s="624" t="s">
        <v>180</v>
      </c>
      <c r="K5" s="627" t="s">
        <v>1191</v>
      </c>
      <c r="L5" s="847">
        <v>2.5000000000000001E-2</v>
      </c>
      <c r="M5" s="623">
        <v>0</v>
      </c>
      <c r="N5" s="623"/>
      <c r="O5" s="831" t="s">
        <v>226</v>
      </c>
      <c r="P5" s="829" t="s">
        <v>135</v>
      </c>
      <c r="Q5" s="829">
        <v>0</v>
      </c>
      <c r="R5" s="829"/>
      <c r="S5" s="830" t="s">
        <v>226</v>
      </c>
      <c r="T5" s="829"/>
      <c r="V5" s="52"/>
    </row>
    <row r="6" spans="1:22" s="838" customFormat="1" ht="22.5">
      <c r="A6" s="623" t="s">
        <v>418</v>
      </c>
      <c r="B6" s="623"/>
      <c r="C6" s="623">
        <v>2013</v>
      </c>
      <c r="D6" s="624" t="s">
        <v>793</v>
      </c>
      <c r="E6" s="624" t="s">
        <v>795</v>
      </c>
      <c r="F6" s="625" t="s">
        <v>22</v>
      </c>
      <c r="G6" s="625" t="s">
        <v>11</v>
      </c>
      <c r="H6" s="626" t="s">
        <v>1188</v>
      </c>
      <c r="I6" s="624" t="s">
        <v>794</v>
      </c>
      <c r="J6" s="624" t="s">
        <v>179</v>
      </c>
      <c r="K6" s="627" t="s">
        <v>1191</v>
      </c>
      <c r="L6" s="847">
        <v>2.5000000000000001E-2</v>
      </c>
      <c r="M6" s="623">
        <v>0</v>
      </c>
      <c r="N6" s="623"/>
      <c r="O6" s="831" t="s">
        <v>226</v>
      </c>
      <c r="P6" s="829" t="s">
        <v>135</v>
      </c>
      <c r="Q6" s="829">
        <v>0</v>
      </c>
      <c r="R6" s="829"/>
      <c r="S6" s="830" t="s">
        <v>226</v>
      </c>
      <c r="T6" s="829"/>
      <c r="U6" s="631" t="str">
        <f>IF(ISBLANK(T6),"",T6/O6)</f>
        <v/>
      </c>
    </row>
    <row r="7" spans="1:22" s="838" customFormat="1" ht="22.5">
      <c r="A7" s="623" t="s">
        <v>418</v>
      </c>
      <c r="B7" s="623"/>
      <c r="C7" s="623">
        <v>2013</v>
      </c>
      <c r="D7" s="624" t="s">
        <v>793</v>
      </c>
      <c r="E7" s="624" t="s">
        <v>795</v>
      </c>
      <c r="F7" s="625" t="s">
        <v>22</v>
      </c>
      <c r="G7" s="625" t="s">
        <v>11</v>
      </c>
      <c r="H7" s="626" t="s">
        <v>1188</v>
      </c>
      <c r="I7" s="624" t="s">
        <v>794</v>
      </c>
      <c r="J7" s="624" t="s">
        <v>178</v>
      </c>
      <c r="K7" s="627" t="s">
        <v>1190</v>
      </c>
      <c r="L7" s="847">
        <v>2.5000000000000001E-2</v>
      </c>
      <c r="M7" s="623">
        <v>200</v>
      </c>
      <c r="N7" s="115"/>
      <c r="O7" s="828" t="s">
        <v>226</v>
      </c>
      <c r="P7" s="829" t="s">
        <v>135</v>
      </c>
      <c r="Q7" s="829">
        <v>0</v>
      </c>
      <c r="R7" s="829"/>
      <c r="S7" s="830">
        <f t="shared" ref="S7:S71" si="0">(100*Q7/M7)</f>
        <v>0</v>
      </c>
      <c r="T7" s="829"/>
    </row>
    <row r="8" spans="1:22" s="838" customFormat="1" ht="22.5">
      <c r="A8" s="623" t="s">
        <v>418</v>
      </c>
      <c r="B8" s="623"/>
      <c r="C8" s="623">
        <v>2013</v>
      </c>
      <c r="D8" s="624" t="s">
        <v>796</v>
      </c>
      <c r="E8" s="624" t="s">
        <v>795</v>
      </c>
      <c r="F8" s="625" t="s">
        <v>22</v>
      </c>
      <c r="G8" s="625" t="s">
        <v>11</v>
      </c>
      <c r="H8" s="626" t="s">
        <v>513</v>
      </c>
      <c r="I8" s="624" t="s">
        <v>1324</v>
      </c>
      <c r="J8" s="624" t="s">
        <v>1189</v>
      </c>
      <c r="K8" s="627" t="s">
        <v>1190</v>
      </c>
      <c r="L8" s="847">
        <v>2.5000000000000001E-2</v>
      </c>
      <c r="M8" s="623">
        <v>2000</v>
      </c>
      <c r="N8" s="623"/>
      <c r="O8" s="828">
        <v>0.14000000000000001</v>
      </c>
      <c r="P8" s="829" t="s">
        <v>135</v>
      </c>
      <c r="Q8" s="829">
        <v>968</v>
      </c>
      <c r="R8" s="829"/>
      <c r="S8" s="830">
        <f t="shared" si="0"/>
        <v>48.4</v>
      </c>
      <c r="T8" s="829"/>
      <c r="U8" s="631" t="str">
        <f>IF(ISBLANK(T8),"",T8/P8)</f>
        <v/>
      </c>
    </row>
    <row r="9" spans="1:22" s="838" customFormat="1">
      <c r="A9" s="623" t="s">
        <v>418</v>
      </c>
      <c r="B9" s="623"/>
      <c r="C9" s="623">
        <v>2013</v>
      </c>
      <c r="D9" s="624" t="s">
        <v>796</v>
      </c>
      <c r="E9" s="624" t="s">
        <v>795</v>
      </c>
      <c r="F9" s="625" t="s">
        <v>22</v>
      </c>
      <c r="G9" s="625" t="s">
        <v>11</v>
      </c>
      <c r="H9" s="626" t="s">
        <v>513</v>
      </c>
      <c r="I9" s="624" t="s">
        <v>1324</v>
      </c>
      <c r="J9" s="624" t="s">
        <v>180</v>
      </c>
      <c r="K9" s="627" t="s">
        <v>1192</v>
      </c>
      <c r="L9" s="847">
        <v>2.5000000000000001E-2</v>
      </c>
      <c r="M9" s="623">
        <v>1000</v>
      </c>
      <c r="N9" s="623"/>
      <c r="O9" s="831" t="s">
        <v>226</v>
      </c>
      <c r="P9" s="829" t="s">
        <v>135</v>
      </c>
      <c r="Q9" s="829">
        <v>748</v>
      </c>
      <c r="R9" s="829"/>
      <c r="S9" s="830">
        <f t="shared" si="0"/>
        <v>74.8</v>
      </c>
      <c r="T9" s="829"/>
      <c r="U9" s="631" t="str">
        <f>IF(ISBLANK(T9),"",T9/P9)</f>
        <v/>
      </c>
      <c r="V9" s="52"/>
    </row>
    <row r="10" spans="1:22" s="838" customFormat="1">
      <c r="A10" s="623" t="s">
        <v>418</v>
      </c>
      <c r="B10" s="623"/>
      <c r="C10" s="623">
        <v>2013</v>
      </c>
      <c r="D10" s="624" t="s">
        <v>796</v>
      </c>
      <c r="E10" s="624" t="s">
        <v>795</v>
      </c>
      <c r="F10" s="625" t="s">
        <v>22</v>
      </c>
      <c r="G10" s="625" t="s">
        <v>11</v>
      </c>
      <c r="H10" s="626" t="s">
        <v>513</v>
      </c>
      <c r="I10" s="624" t="s">
        <v>1324</v>
      </c>
      <c r="J10" s="624" t="s">
        <v>179</v>
      </c>
      <c r="K10" s="627" t="s">
        <v>1192</v>
      </c>
      <c r="L10" s="847">
        <v>2.5000000000000001E-2</v>
      </c>
      <c r="M10" s="623">
        <v>1000</v>
      </c>
      <c r="N10" s="623"/>
      <c r="O10" s="831" t="s">
        <v>226</v>
      </c>
      <c r="P10" s="829" t="s">
        <v>135</v>
      </c>
      <c r="Q10" s="829">
        <v>605</v>
      </c>
      <c r="R10" s="829"/>
      <c r="S10" s="830">
        <f t="shared" si="0"/>
        <v>60.5</v>
      </c>
      <c r="T10" s="829"/>
      <c r="U10" s="72"/>
      <c r="V10" s="52"/>
    </row>
    <row r="11" spans="1:22" s="838" customFormat="1" ht="22.5">
      <c r="A11" s="623" t="s">
        <v>418</v>
      </c>
      <c r="B11" s="623"/>
      <c r="C11" s="623">
        <v>2013</v>
      </c>
      <c r="D11" s="624" t="s">
        <v>796</v>
      </c>
      <c r="E11" s="624" t="s">
        <v>795</v>
      </c>
      <c r="F11" s="625" t="s">
        <v>22</v>
      </c>
      <c r="G11" s="625" t="s">
        <v>11</v>
      </c>
      <c r="H11" s="626" t="s">
        <v>513</v>
      </c>
      <c r="I11" s="624" t="s">
        <v>1324</v>
      </c>
      <c r="J11" s="624" t="s">
        <v>178</v>
      </c>
      <c r="K11" s="627" t="s">
        <v>1190</v>
      </c>
      <c r="L11" s="847">
        <v>2.5000000000000001E-2</v>
      </c>
      <c r="M11" s="623">
        <v>2000</v>
      </c>
      <c r="N11" s="623"/>
      <c r="O11" s="828">
        <v>0.45</v>
      </c>
      <c r="P11" s="829" t="s">
        <v>135</v>
      </c>
      <c r="Q11" s="829">
        <v>968</v>
      </c>
      <c r="R11" s="829"/>
      <c r="S11" s="830">
        <f t="shared" si="0"/>
        <v>48.4</v>
      </c>
      <c r="T11" s="829"/>
      <c r="U11" s="72"/>
      <c r="V11" s="52"/>
    </row>
    <row r="12" spans="1:22" s="838" customFormat="1" ht="33.75">
      <c r="A12" s="623" t="s">
        <v>418</v>
      </c>
      <c r="B12" s="623"/>
      <c r="C12" s="623">
        <v>2013</v>
      </c>
      <c r="D12" s="624" t="s">
        <v>149</v>
      </c>
      <c r="E12" s="624" t="s">
        <v>795</v>
      </c>
      <c r="F12" s="625" t="s">
        <v>22</v>
      </c>
      <c r="G12" s="625" t="s">
        <v>11</v>
      </c>
      <c r="H12" s="626" t="s">
        <v>480</v>
      </c>
      <c r="I12" s="624" t="s">
        <v>799</v>
      </c>
      <c r="J12" s="624" t="s">
        <v>1189</v>
      </c>
      <c r="K12" s="627" t="s">
        <v>1193</v>
      </c>
      <c r="L12" s="847">
        <v>2.5000000000000001E-2</v>
      </c>
      <c r="M12" s="623">
        <v>3500</v>
      </c>
      <c r="N12" s="623"/>
      <c r="O12" s="828">
        <v>0.14899999999999999</v>
      </c>
      <c r="P12" s="829" t="s">
        <v>135</v>
      </c>
      <c r="Q12" s="829">
        <v>4015</v>
      </c>
      <c r="R12" s="829"/>
      <c r="S12" s="830">
        <f t="shared" si="0"/>
        <v>114.71428571428571</v>
      </c>
      <c r="T12" s="829"/>
      <c r="V12" s="52"/>
    </row>
    <row r="13" spans="1:22" s="838" customFormat="1" ht="33.75">
      <c r="A13" s="623" t="s">
        <v>418</v>
      </c>
      <c r="B13" s="623"/>
      <c r="C13" s="623">
        <v>2013</v>
      </c>
      <c r="D13" s="624" t="s">
        <v>149</v>
      </c>
      <c r="E13" s="624" t="s">
        <v>795</v>
      </c>
      <c r="F13" s="625" t="s">
        <v>22</v>
      </c>
      <c r="G13" s="625" t="s">
        <v>11</v>
      </c>
      <c r="H13" s="626" t="s">
        <v>513</v>
      </c>
      <c r="I13" s="624" t="s">
        <v>798</v>
      </c>
      <c r="J13" s="624" t="s">
        <v>1189</v>
      </c>
      <c r="K13" s="627" t="s">
        <v>1193</v>
      </c>
      <c r="L13" s="847">
        <v>2.5000000000000001E-2</v>
      </c>
      <c r="M13" s="623">
        <v>4500</v>
      </c>
      <c r="N13" s="623"/>
      <c r="O13" s="828">
        <v>0.17699999999999999</v>
      </c>
      <c r="P13" s="829" t="s">
        <v>135</v>
      </c>
      <c r="Q13" s="829">
        <v>3809</v>
      </c>
      <c r="R13" s="829"/>
      <c r="S13" s="830">
        <f t="shared" si="0"/>
        <v>84.644444444444446</v>
      </c>
      <c r="T13" s="829"/>
      <c r="U13" s="631" t="str">
        <f>IF(ISBLANK(T13),"",T13/P13)</f>
        <v/>
      </c>
      <c r="V13" s="52"/>
    </row>
    <row r="14" spans="1:22" s="838" customFormat="1">
      <c r="A14" s="623" t="s">
        <v>418</v>
      </c>
      <c r="B14" s="623"/>
      <c r="C14" s="623">
        <v>2013</v>
      </c>
      <c r="D14" s="624" t="s">
        <v>149</v>
      </c>
      <c r="E14" s="624" t="s">
        <v>795</v>
      </c>
      <c r="F14" s="625" t="s">
        <v>22</v>
      </c>
      <c r="G14" s="625" t="s">
        <v>11</v>
      </c>
      <c r="H14" s="626" t="s">
        <v>480</v>
      </c>
      <c r="I14" s="624" t="s">
        <v>799</v>
      </c>
      <c r="J14" s="624" t="s">
        <v>180</v>
      </c>
      <c r="K14" s="627" t="s">
        <v>1194</v>
      </c>
      <c r="L14" s="847">
        <v>2.5000000000000001E-2</v>
      </c>
      <c r="M14" s="623">
        <v>500</v>
      </c>
      <c r="N14" s="623"/>
      <c r="O14" s="832" t="s">
        <v>226</v>
      </c>
      <c r="P14" s="829" t="s">
        <v>135</v>
      </c>
      <c r="Q14" s="829">
        <v>614</v>
      </c>
      <c r="R14" s="829"/>
      <c r="S14" s="830">
        <f t="shared" si="0"/>
        <v>122.8</v>
      </c>
      <c r="T14" s="829"/>
      <c r="U14" s="631" t="str">
        <f>IF(ISBLANK(T14),"",T14/P14)</f>
        <v/>
      </c>
      <c r="V14" s="52"/>
    </row>
    <row r="15" spans="1:22" s="838" customFormat="1">
      <c r="A15" s="623" t="s">
        <v>418</v>
      </c>
      <c r="B15" s="623"/>
      <c r="C15" s="623">
        <v>2013</v>
      </c>
      <c r="D15" s="624" t="s">
        <v>149</v>
      </c>
      <c r="E15" s="624" t="s">
        <v>795</v>
      </c>
      <c r="F15" s="625" t="s">
        <v>22</v>
      </c>
      <c r="G15" s="625" t="s">
        <v>11</v>
      </c>
      <c r="H15" s="626" t="s">
        <v>513</v>
      </c>
      <c r="I15" s="624" t="s">
        <v>798</v>
      </c>
      <c r="J15" s="624" t="s">
        <v>180</v>
      </c>
      <c r="K15" s="627" t="s">
        <v>1194</v>
      </c>
      <c r="L15" s="847">
        <v>2.5000000000000001E-2</v>
      </c>
      <c r="M15" s="623">
        <v>1000</v>
      </c>
      <c r="N15" s="623"/>
      <c r="O15" s="832" t="s">
        <v>226</v>
      </c>
      <c r="P15" s="829" t="s">
        <v>135</v>
      </c>
      <c r="Q15" s="829">
        <v>715</v>
      </c>
      <c r="R15" s="829"/>
      <c r="S15" s="830">
        <f t="shared" si="0"/>
        <v>71.5</v>
      </c>
      <c r="T15" s="829"/>
      <c r="U15" s="72"/>
      <c r="V15" s="52"/>
    </row>
    <row r="16" spans="1:22" s="838" customFormat="1">
      <c r="A16" s="623" t="s">
        <v>418</v>
      </c>
      <c r="B16" s="623"/>
      <c r="C16" s="623">
        <v>2013</v>
      </c>
      <c r="D16" s="624" t="s">
        <v>149</v>
      </c>
      <c r="E16" s="624" t="s">
        <v>795</v>
      </c>
      <c r="F16" s="625" t="s">
        <v>22</v>
      </c>
      <c r="G16" s="625" t="s">
        <v>11</v>
      </c>
      <c r="H16" s="626" t="s">
        <v>480</v>
      </c>
      <c r="I16" s="624" t="s">
        <v>799</v>
      </c>
      <c r="J16" s="624" t="s">
        <v>179</v>
      </c>
      <c r="K16" s="627" t="s">
        <v>1194</v>
      </c>
      <c r="L16" s="847">
        <v>2.5000000000000001E-2</v>
      </c>
      <c r="M16" s="623">
        <v>500</v>
      </c>
      <c r="N16" s="623"/>
      <c r="O16" s="831" t="s">
        <v>226</v>
      </c>
      <c r="P16" s="829" t="s">
        <v>135</v>
      </c>
      <c r="Q16" s="829">
        <v>607</v>
      </c>
      <c r="R16" s="829"/>
      <c r="S16" s="830">
        <f t="shared" si="0"/>
        <v>121.4</v>
      </c>
      <c r="T16" s="829"/>
      <c r="U16" s="631" t="str">
        <f>IF(ISBLANK(T16),"",T16/P16)</f>
        <v/>
      </c>
    </row>
    <row r="17" spans="1:22" s="838" customFormat="1">
      <c r="A17" s="623" t="s">
        <v>418</v>
      </c>
      <c r="B17" s="623"/>
      <c r="C17" s="623">
        <v>2013</v>
      </c>
      <c r="D17" s="624" t="s">
        <v>149</v>
      </c>
      <c r="E17" s="624" t="s">
        <v>795</v>
      </c>
      <c r="F17" s="625" t="s">
        <v>22</v>
      </c>
      <c r="G17" s="625" t="s">
        <v>11</v>
      </c>
      <c r="H17" s="626" t="s">
        <v>513</v>
      </c>
      <c r="I17" s="624" t="s">
        <v>798</v>
      </c>
      <c r="J17" s="624" t="s">
        <v>179</v>
      </c>
      <c r="K17" s="627" t="s">
        <v>1194</v>
      </c>
      <c r="L17" s="847">
        <v>2.5000000000000001E-2</v>
      </c>
      <c r="M17" s="623">
        <v>1000</v>
      </c>
      <c r="N17" s="623"/>
      <c r="O17" s="831" t="s">
        <v>226</v>
      </c>
      <c r="P17" s="829" t="s">
        <v>135</v>
      </c>
      <c r="Q17" s="829">
        <v>1158</v>
      </c>
      <c r="R17" s="829"/>
      <c r="S17" s="830">
        <f t="shared" si="0"/>
        <v>115.8</v>
      </c>
      <c r="T17" s="829"/>
      <c r="U17" s="632"/>
    </row>
    <row r="18" spans="1:22" s="838" customFormat="1" ht="33.75">
      <c r="A18" s="623" t="s">
        <v>418</v>
      </c>
      <c r="B18" s="623"/>
      <c r="C18" s="623">
        <v>2013</v>
      </c>
      <c r="D18" s="624" t="s">
        <v>149</v>
      </c>
      <c r="E18" s="624" t="s">
        <v>795</v>
      </c>
      <c r="F18" s="625" t="s">
        <v>22</v>
      </c>
      <c r="G18" s="625" t="s">
        <v>11</v>
      </c>
      <c r="H18" s="626" t="s">
        <v>480</v>
      </c>
      <c r="I18" s="624" t="s">
        <v>799</v>
      </c>
      <c r="J18" s="624" t="s">
        <v>178</v>
      </c>
      <c r="K18" s="627" t="s">
        <v>1193</v>
      </c>
      <c r="L18" s="847">
        <v>2.5000000000000001E-2</v>
      </c>
      <c r="M18" s="623">
        <v>3500</v>
      </c>
      <c r="N18" s="623"/>
      <c r="O18" s="828">
        <v>0.76</v>
      </c>
      <c r="P18" s="829" t="s">
        <v>135</v>
      </c>
      <c r="Q18" s="829">
        <v>4015</v>
      </c>
      <c r="R18" s="829"/>
      <c r="S18" s="830">
        <f t="shared" si="0"/>
        <v>114.71428571428571</v>
      </c>
      <c r="T18" s="829"/>
      <c r="U18" s="631" t="str">
        <f>IF(ISBLANK(T18),"",T18/P18)</f>
        <v/>
      </c>
      <c r="V18" s="52"/>
    </row>
    <row r="19" spans="1:22" s="838" customFormat="1" ht="33.75">
      <c r="A19" s="623" t="s">
        <v>418</v>
      </c>
      <c r="B19" s="623"/>
      <c r="C19" s="623">
        <v>2013</v>
      </c>
      <c r="D19" s="624" t="s">
        <v>149</v>
      </c>
      <c r="E19" s="624" t="s">
        <v>795</v>
      </c>
      <c r="F19" s="625" t="s">
        <v>22</v>
      </c>
      <c r="G19" s="625" t="s">
        <v>11</v>
      </c>
      <c r="H19" s="626" t="s">
        <v>513</v>
      </c>
      <c r="I19" s="624" t="s">
        <v>798</v>
      </c>
      <c r="J19" s="624" t="s">
        <v>178</v>
      </c>
      <c r="K19" s="627" t="s">
        <v>1193</v>
      </c>
      <c r="L19" s="847">
        <v>2.5000000000000001E-2</v>
      </c>
      <c r="M19" s="623">
        <v>4500</v>
      </c>
      <c r="N19" s="623"/>
      <c r="O19" s="828">
        <v>1.1659999999999999</v>
      </c>
      <c r="P19" s="829" t="s">
        <v>135</v>
      </c>
      <c r="Q19" s="829">
        <v>3809</v>
      </c>
      <c r="R19" s="829"/>
      <c r="S19" s="830">
        <f t="shared" si="0"/>
        <v>84.644444444444446</v>
      </c>
      <c r="T19" s="829"/>
      <c r="U19" s="631" t="str">
        <f>IF(ISBLANK(T19),"",T19/O19)</f>
        <v/>
      </c>
      <c r="V19" s="52"/>
    </row>
    <row r="20" spans="1:22" s="838" customFormat="1" ht="33.75">
      <c r="A20" s="623" t="s">
        <v>418</v>
      </c>
      <c r="B20" s="623"/>
      <c r="C20" s="623">
        <v>2013</v>
      </c>
      <c r="D20" s="624" t="s">
        <v>706</v>
      </c>
      <c r="E20" s="624" t="s">
        <v>570</v>
      </c>
      <c r="F20" s="625" t="s">
        <v>24</v>
      </c>
      <c r="G20" s="625" t="s">
        <v>11</v>
      </c>
      <c r="H20" s="635" t="s">
        <v>1202</v>
      </c>
      <c r="I20" s="624" t="s">
        <v>584</v>
      </c>
      <c r="J20" s="624" t="s">
        <v>1189</v>
      </c>
      <c r="K20" s="627" t="s">
        <v>1193</v>
      </c>
      <c r="L20" s="847">
        <v>2.5000000000000001E-2</v>
      </c>
      <c r="M20" s="623" t="s">
        <v>138</v>
      </c>
      <c r="N20" s="623"/>
      <c r="O20" s="828">
        <v>0.11</v>
      </c>
      <c r="P20" s="829" t="s">
        <v>135</v>
      </c>
      <c r="Q20" s="829">
        <v>1580</v>
      </c>
      <c r="R20" s="829" t="s">
        <v>1363</v>
      </c>
      <c r="S20" s="830" t="s">
        <v>226</v>
      </c>
      <c r="T20" s="829"/>
    </row>
    <row r="21" spans="1:22" s="838" customFormat="1" ht="22.5">
      <c r="A21" s="623" t="s">
        <v>418</v>
      </c>
      <c r="B21" s="623"/>
      <c r="C21" s="623">
        <v>2013</v>
      </c>
      <c r="D21" s="624" t="s">
        <v>706</v>
      </c>
      <c r="E21" s="624" t="s">
        <v>570</v>
      </c>
      <c r="F21" s="625" t="s">
        <v>24</v>
      </c>
      <c r="G21" s="625" t="s">
        <v>11</v>
      </c>
      <c r="H21" s="635" t="s">
        <v>1202</v>
      </c>
      <c r="I21" s="624" t="s">
        <v>584</v>
      </c>
      <c r="J21" s="624" t="s">
        <v>1195</v>
      </c>
      <c r="K21" s="627" t="s">
        <v>1192</v>
      </c>
      <c r="L21" s="847">
        <v>2.5000000000000001E-2</v>
      </c>
      <c r="M21" s="623" t="s">
        <v>138</v>
      </c>
      <c r="N21" s="623"/>
      <c r="O21" s="828" t="s">
        <v>226</v>
      </c>
      <c r="P21" s="829" t="s">
        <v>135</v>
      </c>
      <c r="Q21" s="829">
        <v>30</v>
      </c>
      <c r="R21" s="829"/>
      <c r="S21" s="830" t="s">
        <v>226</v>
      </c>
      <c r="T21" s="829"/>
    </row>
    <row r="22" spans="1:22" s="838" customFormat="1" ht="22.5">
      <c r="A22" s="623" t="s">
        <v>418</v>
      </c>
      <c r="B22" s="623"/>
      <c r="C22" s="623">
        <v>2013</v>
      </c>
      <c r="D22" s="624" t="s">
        <v>706</v>
      </c>
      <c r="E22" s="624" t="s">
        <v>570</v>
      </c>
      <c r="F22" s="625" t="s">
        <v>24</v>
      </c>
      <c r="G22" s="625" t="s">
        <v>11</v>
      </c>
      <c r="H22" s="635" t="s">
        <v>1202</v>
      </c>
      <c r="I22" s="624" t="s">
        <v>584</v>
      </c>
      <c r="J22" s="624" t="s">
        <v>179</v>
      </c>
      <c r="K22" s="627" t="s">
        <v>1192</v>
      </c>
      <c r="L22" s="847">
        <v>2.5000000000000001E-2</v>
      </c>
      <c r="M22" s="623" t="s">
        <v>138</v>
      </c>
      <c r="N22" s="623"/>
      <c r="O22" s="828" t="s">
        <v>226</v>
      </c>
      <c r="P22" s="829" t="s">
        <v>135</v>
      </c>
      <c r="Q22" s="829">
        <v>56</v>
      </c>
      <c r="R22" s="829" t="s">
        <v>1363</v>
      </c>
      <c r="S22" s="830" t="s">
        <v>226</v>
      </c>
      <c r="T22" s="829"/>
    </row>
    <row r="23" spans="1:22" s="838" customFormat="1" ht="33.75">
      <c r="A23" s="623" t="s">
        <v>418</v>
      </c>
      <c r="B23" s="623"/>
      <c r="C23" s="623">
        <v>2013</v>
      </c>
      <c r="D23" s="624" t="s">
        <v>706</v>
      </c>
      <c r="E23" s="624" t="s">
        <v>570</v>
      </c>
      <c r="F23" s="625" t="s">
        <v>24</v>
      </c>
      <c r="G23" s="625" t="s">
        <v>11</v>
      </c>
      <c r="H23" s="635" t="s">
        <v>1202</v>
      </c>
      <c r="I23" s="624" t="s">
        <v>584</v>
      </c>
      <c r="J23" s="624" t="s">
        <v>178</v>
      </c>
      <c r="K23" s="627" t="s">
        <v>1193</v>
      </c>
      <c r="L23" s="847">
        <v>2.5000000000000001E-2</v>
      </c>
      <c r="M23" s="623" t="s">
        <v>138</v>
      </c>
      <c r="N23" s="623"/>
      <c r="O23" s="828">
        <v>0.40200000000000002</v>
      </c>
      <c r="P23" s="829" t="s">
        <v>135</v>
      </c>
      <c r="Q23" s="829">
        <v>1580</v>
      </c>
      <c r="R23" s="829" t="s">
        <v>1363</v>
      </c>
      <c r="S23" s="830" t="s">
        <v>226</v>
      </c>
      <c r="T23" s="829"/>
    </row>
    <row r="24" spans="1:22" s="838" customFormat="1" ht="33.75">
      <c r="A24" s="623" t="s">
        <v>418</v>
      </c>
      <c r="B24" s="623"/>
      <c r="C24" s="623">
        <v>2013</v>
      </c>
      <c r="D24" s="624" t="s">
        <v>706</v>
      </c>
      <c r="E24" s="624" t="s">
        <v>570</v>
      </c>
      <c r="F24" s="625" t="s">
        <v>22</v>
      </c>
      <c r="G24" s="625" t="s">
        <v>11</v>
      </c>
      <c r="H24" s="625" t="s">
        <v>480</v>
      </c>
      <c r="I24" s="624" t="s">
        <v>799</v>
      </c>
      <c r="J24" s="624" t="s">
        <v>1189</v>
      </c>
      <c r="K24" s="627" t="s">
        <v>1193</v>
      </c>
      <c r="L24" s="847">
        <v>2.5000000000000001E-2</v>
      </c>
      <c r="M24" s="623">
        <v>600</v>
      </c>
      <c r="N24" s="623"/>
      <c r="O24" s="828">
        <v>4.3999999999999997E-2</v>
      </c>
      <c r="P24" s="829" t="s">
        <v>135</v>
      </c>
      <c r="Q24" s="829">
        <v>593</v>
      </c>
      <c r="R24" s="829"/>
      <c r="S24" s="830">
        <f t="shared" si="0"/>
        <v>98.833333333333329</v>
      </c>
      <c r="T24" s="829"/>
      <c r="U24" s="631" t="str">
        <f>IF(ISBLANK(T24),"",T24/P24)</f>
        <v/>
      </c>
      <c r="V24" s="52"/>
    </row>
    <row r="25" spans="1:22" s="838" customFormat="1">
      <c r="A25" s="623" t="s">
        <v>418</v>
      </c>
      <c r="B25" s="623"/>
      <c r="C25" s="623">
        <v>2013</v>
      </c>
      <c r="D25" s="624" t="s">
        <v>706</v>
      </c>
      <c r="E25" s="624" t="s">
        <v>570</v>
      </c>
      <c r="F25" s="625" t="s">
        <v>22</v>
      </c>
      <c r="G25" s="625" t="s">
        <v>11</v>
      </c>
      <c r="H25" s="625" t="s">
        <v>480</v>
      </c>
      <c r="I25" s="624" t="s">
        <v>799</v>
      </c>
      <c r="J25" s="624" t="s">
        <v>1195</v>
      </c>
      <c r="K25" s="627" t="s">
        <v>1192</v>
      </c>
      <c r="L25" s="847">
        <v>2.5000000000000001E-2</v>
      </c>
      <c r="M25" s="623">
        <v>150</v>
      </c>
      <c r="N25" s="623"/>
      <c r="O25" s="831" t="s">
        <v>226</v>
      </c>
      <c r="P25" s="829" t="s">
        <v>135</v>
      </c>
      <c r="Q25" s="829">
        <v>57</v>
      </c>
      <c r="R25" s="829"/>
      <c r="S25" s="830">
        <f t="shared" si="0"/>
        <v>38</v>
      </c>
      <c r="T25" s="829"/>
      <c r="U25" s="632"/>
      <c r="V25" s="52"/>
    </row>
    <row r="26" spans="1:22" s="838" customFormat="1">
      <c r="A26" s="623" t="s">
        <v>418</v>
      </c>
      <c r="B26" s="623"/>
      <c r="C26" s="623">
        <v>2013</v>
      </c>
      <c r="D26" s="624" t="s">
        <v>706</v>
      </c>
      <c r="E26" s="624" t="s">
        <v>570</v>
      </c>
      <c r="F26" s="625" t="s">
        <v>22</v>
      </c>
      <c r="G26" s="625" t="s">
        <v>11</v>
      </c>
      <c r="H26" s="625" t="s">
        <v>480</v>
      </c>
      <c r="I26" s="624" t="s">
        <v>799</v>
      </c>
      <c r="J26" s="624" t="s">
        <v>179</v>
      </c>
      <c r="K26" s="627" t="s">
        <v>1192</v>
      </c>
      <c r="L26" s="847">
        <v>2.5000000000000001E-2</v>
      </c>
      <c r="M26" s="623">
        <v>150</v>
      </c>
      <c r="N26" s="623"/>
      <c r="O26" s="831" t="s">
        <v>226</v>
      </c>
      <c r="P26" s="829" t="s">
        <v>135</v>
      </c>
      <c r="Q26" s="829">
        <v>57</v>
      </c>
      <c r="R26" s="829"/>
      <c r="S26" s="830">
        <f t="shared" si="0"/>
        <v>38</v>
      </c>
      <c r="T26" s="829"/>
      <c r="U26" s="631" t="str">
        <f>IF(ISBLANK(T26),"",T26/P26)</f>
        <v/>
      </c>
      <c r="V26" s="52"/>
    </row>
    <row r="27" spans="1:22" s="838" customFormat="1" ht="33.75">
      <c r="A27" s="623" t="s">
        <v>418</v>
      </c>
      <c r="B27" s="623"/>
      <c r="C27" s="623">
        <v>2013</v>
      </c>
      <c r="D27" s="624" t="s">
        <v>706</v>
      </c>
      <c r="E27" s="624" t="s">
        <v>570</v>
      </c>
      <c r="F27" s="625" t="s">
        <v>22</v>
      </c>
      <c r="G27" s="625" t="s">
        <v>11</v>
      </c>
      <c r="H27" s="625" t="s">
        <v>480</v>
      </c>
      <c r="I27" s="624" t="s">
        <v>799</v>
      </c>
      <c r="J27" s="624" t="s">
        <v>178</v>
      </c>
      <c r="K27" s="627" t="s">
        <v>1193</v>
      </c>
      <c r="L27" s="847">
        <v>2.5000000000000001E-2</v>
      </c>
      <c r="M27" s="623">
        <v>600</v>
      </c>
      <c r="N27" s="623"/>
      <c r="O27" s="828">
        <v>9.2999999999999999E-2</v>
      </c>
      <c r="P27" s="829" t="s">
        <v>135</v>
      </c>
      <c r="Q27" s="829">
        <v>593</v>
      </c>
      <c r="R27" s="829"/>
      <c r="S27" s="830">
        <f t="shared" si="0"/>
        <v>98.833333333333329</v>
      </c>
      <c r="T27" s="829"/>
      <c r="U27" s="631" t="str">
        <f>IF(ISBLANK(T27),"",T27/P27)</f>
        <v/>
      </c>
      <c r="V27" s="52"/>
    </row>
    <row r="28" spans="1:22" s="838" customFormat="1" ht="33.75">
      <c r="A28" s="623" t="s">
        <v>418</v>
      </c>
      <c r="B28" s="623"/>
      <c r="C28" s="623">
        <v>2013</v>
      </c>
      <c r="D28" s="624" t="s">
        <v>705</v>
      </c>
      <c r="E28" s="624" t="s">
        <v>570</v>
      </c>
      <c r="F28" s="625" t="s">
        <v>22</v>
      </c>
      <c r="G28" s="625" t="s">
        <v>11</v>
      </c>
      <c r="H28" s="626" t="s">
        <v>1188</v>
      </c>
      <c r="I28" s="624" t="s">
        <v>794</v>
      </c>
      <c r="J28" s="624" t="s">
        <v>1189</v>
      </c>
      <c r="K28" s="627" t="s">
        <v>1193</v>
      </c>
      <c r="L28" s="847">
        <v>2.5000000000000001E-2</v>
      </c>
      <c r="M28" s="623">
        <v>2000</v>
      </c>
      <c r="N28" s="623"/>
      <c r="O28" s="828">
        <v>9.6699999999999994E-2</v>
      </c>
      <c r="P28" s="829" t="s">
        <v>135</v>
      </c>
      <c r="Q28" s="829">
        <v>1686</v>
      </c>
      <c r="R28" s="829"/>
      <c r="S28" s="830">
        <f t="shared" si="0"/>
        <v>84.3</v>
      </c>
      <c r="T28" s="829"/>
      <c r="V28" s="52"/>
    </row>
    <row r="29" spans="1:22" s="838" customFormat="1" ht="22.5">
      <c r="A29" s="623" t="s">
        <v>418</v>
      </c>
      <c r="B29" s="623"/>
      <c r="C29" s="623">
        <v>2013</v>
      </c>
      <c r="D29" s="624" t="s">
        <v>705</v>
      </c>
      <c r="E29" s="624" t="s">
        <v>570</v>
      </c>
      <c r="F29" s="625" t="s">
        <v>22</v>
      </c>
      <c r="G29" s="625" t="s">
        <v>11</v>
      </c>
      <c r="H29" s="626" t="s">
        <v>1188</v>
      </c>
      <c r="I29" s="624" t="s">
        <v>794</v>
      </c>
      <c r="J29" s="624" t="s">
        <v>1195</v>
      </c>
      <c r="K29" s="627" t="s">
        <v>1192</v>
      </c>
      <c r="L29" s="847">
        <v>2.5000000000000001E-2</v>
      </c>
      <c r="M29" s="623">
        <v>300</v>
      </c>
      <c r="N29" s="623"/>
      <c r="O29" s="831" t="s">
        <v>226</v>
      </c>
      <c r="P29" s="829" t="s">
        <v>135</v>
      </c>
      <c r="Q29" s="829">
        <v>673</v>
      </c>
      <c r="R29" s="829"/>
      <c r="S29" s="830">
        <f t="shared" si="0"/>
        <v>224.33333333333334</v>
      </c>
      <c r="T29" s="829"/>
      <c r="U29" s="631" t="str">
        <f>IF(ISBLANK(T29),"",T29/P29)</f>
        <v/>
      </c>
      <c r="V29" s="52"/>
    </row>
    <row r="30" spans="1:22" s="838" customFormat="1" ht="22.5">
      <c r="A30" s="623" t="s">
        <v>418</v>
      </c>
      <c r="B30" s="623"/>
      <c r="C30" s="623">
        <v>2013</v>
      </c>
      <c r="D30" s="624" t="s">
        <v>705</v>
      </c>
      <c r="E30" s="624" t="s">
        <v>570</v>
      </c>
      <c r="F30" s="625" t="s">
        <v>22</v>
      </c>
      <c r="G30" s="625" t="s">
        <v>11</v>
      </c>
      <c r="H30" s="626" t="s">
        <v>1188</v>
      </c>
      <c r="I30" s="624" t="s">
        <v>794</v>
      </c>
      <c r="J30" s="624" t="s">
        <v>179</v>
      </c>
      <c r="K30" s="627" t="s">
        <v>1192</v>
      </c>
      <c r="L30" s="847">
        <v>2.5000000000000001E-2</v>
      </c>
      <c r="M30" s="623">
        <v>500</v>
      </c>
      <c r="N30" s="623"/>
      <c r="O30" s="831" t="s">
        <v>226</v>
      </c>
      <c r="P30" s="829" t="s">
        <v>135</v>
      </c>
      <c r="Q30" s="829">
        <v>947</v>
      </c>
      <c r="R30" s="829"/>
      <c r="S30" s="830">
        <f t="shared" si="0"/>
        <v>189.4</v>
      </c>
      <c r="T30" s="829"/>
      <c r="U30" s="631" t="str">
        <f>IF(ISBLANK(T30),"",T30/P30)</f>
        <v/>
      </c>
    </row>
    <row r="31" spans="1:22" s="838" customFormat="1" ht="33.75">
      <c r="A31" s="623" t="s">
        <v>418</v>
      </c>
      <c r="B31" s="623"/>
      <c r="C31" s="623">
        <v>2013</v>
      </c>
      <c r="D31" s="624" t="s">
        <v>705</v>
      </c>
      <c r="E31" s="624" t="s">
        <v>570</v>
      </c>
      <c r="F31" s="625" t="s">
        <v>22</v>
      </c>
      <c r="G31" s="625" t="s">
        <v>11</v>
      </c>
      <c r="H31" s="626" t="s">
        <v>1188</v>
      </c>
      <c r="I31" s="624" t="s">
        <v>794</v>
      </c>
      <c r="J31" s="624" t="s">
        <v>178</v>
      </c>
      <c r="K31" s="627" t="s">
        <v>1193</v>
      </c>
      <c r="L31" s="847">
        <v>2.5000000000000001E-2</v>
      </c>
      <c r="M31" s="623">
        <v>2000</v>
      </c>
      <c r="N31" s="623"/>
      <c r="O31" s="828">
        <v>0.45500000000000002</v>
      </c>
      <c r="P31" s="829" t="s">
        <v>135</v>
      </c>
      <c r="Q31" s="829">
        <v>1686</v>
      </c>
      <c r="R31" s="829"/>
      <c r="S31" s="830">
        <f t="shared" si="0"/>
        <v>84.3</v>
      </c>
      <c r="T31" s="829"/>
    </row>
    <row r="32" spans="1:22" s="838" customFormat="1" ht="33.75">
      <c r="A32" s="623" t="s">
        <v>418</v>
      </c>
      <c r="B32" s="623"/>
      <c r="C32" s="623">
        <v>2013</v>
      </c>
      <c r="D32" s="624" t="s">
        <v>829</v>
      </c>
      <c r="E32" s="624" t="s">
        <v>570</v>
      </c>
      <c r="F32" s="625" t="s">
        <v>22</v>
      </c>
      <c r="G32" s="625" t="s">
        <v>11</v>
      </c>
      <c r="H32" s="626" t="s">
        <v>1188</v>
      </c>
      <c r="I32" s="624" t="s">
        <v>794</v>
      </c>
      <c r="J32" s="624" t="s">
        <v>1189</v>
      </c>
      <c r="K32" s="627" t="s">
        <v>1193</v>
      </c>
      <c r="L32" s="847">
        <v>2.5000000000000001E-2</v>
      </c>
      <c r="M32" s="623">
        <v>3000</v>
      </c>
      <c r="N32" s="623"/>
      <c r="O32" s="828">
        <v>0.1181</v>
      </c>
      <c r="P32" s="829" t="s">
        <v>135</v>
      </c>
      <c r="Q32" s="829">
        <v>5871</v>
      </c>
      <c r="R32" s="829"/>
      <c r="S32" s="830">
        <f t="shared" si="0"/>
        <v>195.7</v>
      </c>
      <c r="T32" s="829"/>
      <c r="U32" s="631" t="str">
        <f>IF(ISBLANK(T32),"",T32/P32)</f>
        <v/>
      </c>
      <c r="V32" s="52"/>
    </row>
    <row r="33" spans="1:22" s="838" customFormat="1" ht="22.5">
      <c r="A33" s="623" t="s">
        <v>418</v>
      </c>
      <c r="B33" s="623"/>
      <c r="C33" s="623">
        <v>2013</v>
      </c>
      <c r="D33" s="624" t="s">
        <v>829</v>
      </c>
      <c r="E33" s="624" t="s">
        <v>570</v>
      </c>
      <c r="F33" s="625" t="s">
        <v>22</v>
      </c>
      <c r="G33" s="625" t="s">
        <v>11</v>
      </c>
      <c r="H33" s="626" t="s">
        <v>1188</v>
      </c>
      <c r="I33" s="624" t="s">
        <v>794</v>
      </c>
      <c r="J33" s="624" t="s">
        <v>180</v>
      </c>
      <c r="K33" s="627" t="s">
        <v>1192</v>
      </c>
      <c r="L33" s="847">
        <v>2.5000000000000001E-2</v>
      </c>
      <c r="M33" s="623">
        <v>400</v>
      </c>
      <c r="N33" s="623"/>
      <c r="O33" s="831" t="s">
        <v>226</v>
      </c>
      <c r="P33" s="829" t="s">
        <v>135</v>
      </c>
      <c r="Q33" s="829">
        <v>932</v>
      </c>
      <c r="R33" s="829"/>
      <c r="S33" s="830">
        <f t="shared" si="0"/>
        <v>233</v>
      </c>
      <c r="T33" s="829"/>
      <c r="U33" s="631" t="str">
        <f>IF(ISBLANK(T33),"",T33/P33)</f>
        <v/>
      </c>
      <c r="V33" s="52"/>
    </row>
    <row r="34" spans="1:22" s="838" customFormat="1" ht="22.5">
      <c r="A34" s="623" t="s">
        <v>418</v>
      </c>
      <c r="B34" s="623"/>
      <c r="C34" s="623">
        <v>2013</v>
      </c>
      <c r="D34" s="624" t="s">
        <v>829</v>
      </c>
      <c r="E34" s="624" t="s">
        <v>570</v>
      </c>
      <c r="F34" s="625" t="s">
        <v>22</v>
      </c>
      <c r="G34" s="625" t="s">
        <v>11</v>
      </c>
      <c r="H34" s="626" t="s">
        <v>1188</v>
      </c>
      <c r="I34" s="624" t="s">
        <v>794</v>
      </c>
      <c r="J34" s="624" t="s">
        <v>179</v>
      </c>
      <c r="K34" s="627" t="s">
        <v>1194</v>
      </c>
      <c r="L34" s="847">
        <v>2.5000000000000001E-2</v>
      </c>
      <c r="M34" s="623">
        <v>400</v>
      </c>
      <c r="N34" s="623"/>
      <c r="O34" s="831" t="s">
        <v>226</v>
      </c>
      <c r="P34" s="829" t="s">
        <v>135</v>
      </c>
      <c r="Q34" s="829">
        <v>945</v>
      </c>
      <c r="R34" s="829"/>
      <c r="S34" s="830">
        <f t="shared" si="0"/>
        <v>236.25</v>
      </c>
      <c r="T34" s="829"/>
      <c r="U34" s="631" t="str">
        <f>IF(ISBLANK(T34),"",T34/P34)</f>
        <v/>
      </c>
      <c r="V34" s="52"/>
    </row>
    <row r="35" spans="1:22" s="838" customFormat="1" ht="33.75">
      <c r="A35" s="623" t="s">
        <v>418</v>
      </c>
      <c r="B35" s="623"/>
      <c r="C35" s="623">
        <v>2013</v>
      </c>
      <c r="D35" s="624" t="s">
        <v>829</v>
      </c>
      <c r="E35" s="624" t="s">
        <v>570</v>
      </c>
      <c r="F35" s="625" t="s">
        <v>22</v>
      </c>
      <c r="G35" s="625" t="s">
        <v>11</v>
      </c>
      <c r="H35" s="626" t="s">
        <v>1188</v>
      </c>
      <c r="I35" s="624" t="s">
        <v>794</v>
      </c>
      <c r="J35" s="624" t="s">
        <v>178</v>
      </c>
      <c r="K35" s="627" t="s">
        <v>1193</v>
      </c>
      <c r="L35" s="847">
        <v>2.5000000000000001E-2</v>
      </c>
      <c r="M35" s="623">
        <v>3000</v>
      </c>
      <c r="N35" s="623"/>
      <c r="O35" s="828">
        <v>1.0169999999999999</v>
      </c>
      <c r="P35" s="829" t="s">
        <v>135</v>
      </c>
      <c r="Q35" s="829">
        <v>5871</v>
      </c>
      <c r="R35" s="829"/>
      <c r="S35" s="830">
        <f t="shared" si="0"/>
        <v>195.7</v>
      </c>
      <c r="T35" s="829"/>
      <c r="V35" s="52"/>
    </row>
    <row r="36" spans="1:22" s="838" customFormat="1" ht="33.75">
      <c r="A36" s="623" t="s">
        <v>418</v>
      </c>
      <c r="B36" s="623" t="s">
        <v>1327</v>
      </c>
      <c r="C36" s="623">
        <v>2013</v>
      </c>
      <c r="D36" s="624" t="s">
        <v>708</v>
      </c>
      <c r="E36" s="624" t="s">
        <v>570</v>
      </c>
      <c r="F36" s="625" t="s">
        <v>22</v>
      </c>
      <c r="G36" s="625" t="s">
        <v>11</v>
      </c>
      <c r="H36" s="625" t="s">
        <v>480</v>
      </c>
      <c r="I36" s="624" t="s">
        <v>799</v>
      </c>
      <c r="J36" s="624" t="s">
        <v>1189</v>
      </c>
      <c r="K36" s="627" t="s">
        <v>1193</v>
      </c>
      <c r="L36" s="847">
        <v>2.5000000000000001E-2</v>
      </c>
      <c r="M36" s="623" t="s">
        <v>138</v>
      </c>
      <c r="N36" s="623"/>
      <c r="O36" s="828">
        <v>0.155</v>
      </c>
      <c r="P36" s="829" t="s">
        <v>135</v>
      </c>
      <c r="Q36" s="829">
        <v>246</v>
      </c>
      <c r="R36" s="829"/>
      <c r="S36" s="830" t="s">
        <v>226</v>
      </c>
      <c r="T36" s="829"/>
      <c r="V36" s="52"/>
    </row>
    <row r="37" spans="1:22" s="838" customFormat="1">
      <c r="A37" s="623" t="s">
        <v>418</v>
      </c>
      <c r="B37" s="623" t="s">
        <v>1327</v>
      </c>
      <c r="C37" s="623">
        <v>2013</v>
      </c>
      <c r="D37" s="624" t="s">
        <v>708</v>
      </c>
      <c r="E37" s="624" t="s">
        <v>570</v>
      </c>
      <c r="F37" s="625" t="s">
        <v>22</v>
      </c>
      <c r="G37" s="625" t="s">
        <v>11</v>
      </c>
      <c r="H37" s="625" t="s">
        <v>480</v>
      </c>
      <c r="I37" s="624" t="s">
        <v>799</v>
      </c>
      <c r="J37" s="624" t="s">
        <v>180</v>
      </c>
      <c r="K37" s="627" t="s">
        <v>1192</v>
      </c>
      <c r="L37" s="847">
        <v>2.5000000000000001E-2</v>
      </c>
      <c r="M37" s="623" t="s">
        <v>138</v>
      </c>
      <c r="N37" s="623"/>
      <c r="O37" s="831" t="s">
        <v>226</v>
      </c>
      <c r="P37" s="829" t="s">
        <v>135</v>
      </c>
      <c r="Q37" s="829">
        <v>91</v>
      </c>
      <c r="R37" s="829"/>
      <c r="S37" s="830" t="s">
        <v>226</v>
      </c>
      <c r="T37" s="829"/>
      <c r="U37" s="72"/>
      <c r="V37" s="52"/>
    </row>
    <row r="38" spans="1:22" s="838" customFormat="1">
      <c r="A38" s="623" t="s">
        <v>418</v>
      </c>
      <c r="B38" s="623" t="s">
        <v>1327</v>
      </c>
      <c r="C38" s="623">
        <v>2013</v>
      </c>
      <c r="D38" s="624" t="s">
        <v>708</v>
      </c>
      <c r="E38" s="624" t="s">
        <v>570</v>
      </c>
      <c r="F38" s="625" t="s">
        <v>22</v>
      </c>
      <c r="G38" s="625" t="s">
        <v>11</v>
      </c>
      <c r="H38" s="625" t="s">
        <v>480</v>
      </c>
      <c r="I38" s="624" t="s">
        <v>799</v>
      </c>
      <c r="J38" s="624" t="s">
        <v>179</v>
      </c>
      <c r="K38" s="627" t="s">
        <v>1192</v>
      </c>
      <c r="L38" s="847">
        <v>2.5000000000000001E-2</v>
      </c>
      <c r="M38" s="623" t="s">
        <v>138</v>
      </c>
      <c r="N38" s="623"/>
      <c r="O38" s="831" t="s">
        <v>226</v>
      </c>
      <c r="P38" s="829" t="s">
        <v>135</v>
      </c>
      <c r="Q38" s="829">
        <v>91</v>
      </c>
      <c r="R38" s="829"/>
      <c r="S38" s="830" t="s">
        <v>226</v>
      </c>
      <c r="T38" s="829"/>
      <c r="U38" s="631" t="str">
        <f>IF(ISBLANK(T38),"",T38/P38)</f>
        <v/>
      </c>
      <c r="V38" s="52"/>
    </row>
    <row r="39" spans="1:22" s="838" customFormat="1" ht="33.75">
      <c r="A39" s="623" t="s">
        <v>418</v>
      </c>
      <c r="B39" s="623" t="s">
        <v>1327</v>
      </c>
      <c r="C39" s="623">
        <v>2013</v>
      </c>
      <c r="D39" s="624" t="s">
        <v>708</v>
      </c>
      <c r="E39" s="624" t="s">
        <v>570</v>
      </c>
      <c r="F39" s="625" t="s">
        <v>22</v>
      </c>
      <c r="G39" s="625" t="s">
        <v>11</v>
      </c>
      <c r="H39" s="625" t="s">
        <v>480</v>
      </c>
      <c r="I39" s="624" t="s">
        <v>799</v>
      </c>
      <c r="J39" s="624" t="s">
        <v>178</v>
      </c>
      <c r="K39" s="627" t="s">
        <v>1193</v>
      </c>
      <c r="L39" s="847">
        <v>2.5000000000000001E-2</v>
      </c>
      <c r="M39" s="623" t="s">
        <v>138</v>
      </c>
      <c r="N39" s="623"/>
      <c r="O39" s="828">
        <v>0.55600000000000005</v>
      </c>
      <c r="P39" s="829" t="s">
        <v>135</v>
      </c>
      <c r="Q39" s="829">
        <v>246</v>
      </c>
      <c r="R39" s="829"/>
      <c r="S39" s="830" t="s">
        <v>226</v>
      </c>
      <c r="T39" s="829"/>
    </row>
    <row r="40" spans="1:22" s="838" customFormat="1" ht="22.5">
      <c r="A40" s="623" t="s">
        <v>418</v>
      </c>
      <c r="B40" s="623"/>
      <c r="C40" s="623">
        <v>2013</v>
      </c>
      <c r="D40" s="624" t="s">
        <v>714</v>
      </c>
      <c r="E40" s="624" t="s">
        <v>795</v>
      </c>
      <c r="F40" s="625" t="s">
        <v>22</v>
      </c>
      <c r="G40" s="625" t="s">
        <v>11</v>
      </c>
      <c r="H40" s="626" t="s">
        <v>1188</v>
      </c>
      <c r="I40" s="624" t="s">
        <v>801</v>
      </c>
      <c r="J40" s="624" t="s">
        <v>1189</v>
      </c>
      <c r="K40" s="627" t="s">
        <v>1196</v>
      </c>
      <c r="L40" s="847">
        <v>2.5000000000000001E-2</v>
      </c>
      <c r="M40" s="623">
        <v>200</v>
      </c>
      <c r="N40" s="623"/>
      <c r="O40" s="828">
        <v>2.2599999999999999E-2</v>
      </c>
      <c r="P40" s="829" t="s">
        <v>135</v>
      </c>
      <c r="Q40" s="829">
        <v>344</v>
      </c>
      <c r="R40" s="829"/>
      <c r="S40" s="830">
        <f t="shared" si="0"/>
        <v>172</v>
      </c>
      <c r="T40" s="829"/>
      <c r="U40" s="631" t="str">
        <f>IF(ISBLANK(T40),"",T40/P40)</f>
        <v/>
      </c>
    </row>
    <row r="41" spans="1:22" s="838" customFormat="1" ht="22.5">
      <c r="A41" s="623" t="s">
        <v>418</v>
      </c>
      <c r="B41" s="623"/>
      <c r="C41" s="623">
        <v>2013</v>
      </c>
      <c r="D41" s="624" t="s">
        <v>714</v>
      </c>
      <c r="E41" s="624" t="s">
        <v>795</v>
      </c>
      <c r="F41" s="625" t="s">
        <v>22</v>
      </c>
      <c r="G41" s="625" t="s">
        <v>11</v>
      </c>
      <c r="H41" s="626" t="s">
        <v>1188</v>
      </c>
      <c r="I41" s="624" t="s">
        <v>801</v>
      </c>
      <c r="J41" s="624" t="s">
        <v>180</v>
      </c>
      <c r="K41" s="627" t="s">
        <v>138</v>
      </c>
      <c r="L41" s="847">
        <v>2.5000000000000001E-2</v>
      </c>
      <c r="M41" s="623">
        <v>0</v>
      </c>
      <c r="N41" s="623"/>
      <c r="O41" s="831" t="s">
        <v>226</v>
      </c>
      <c r="P41" s="829" t="s">
        <v>135</v>
      </c>
      <c r="Q41" s="829">
        <v>0</v>
      </c>
      <c r="R41" s="829"/>
      <c r="S41" s="830" t="s">
        <v>226</v>
      </c>
      <c r="T41" s="829"/>
      <c r="U41" s="631"/>
    </row>
    <row r="42" spans="1:22" s="838" customFormat="1" ht="22.5">
      <c r="A42" s="623" t="s">
        <v>418</v>
      </c>
      <c r="B42" s="623"/>
      <c r="C42" s="623">
        <v>2013</v>
      </c>
      <c r="D42" s="624" t="s">
        <v>714</v>
      </c>
      <c r="E42" s="624" t="s">
        <v>795</v>
      </c>
      <c r="F42" s="625" t="s">
        <v>22</v>
      </c>
      <c r="G42" s="625" t="s">
        <v>11</v>
      </c>
      <c r="H42" s="626" t="s">
        <v>1188</v>
      </c>
      <c r="I42" s="624" t="s">
        <v>801</v>
      </c>
      <c r="J42" s="624" t="s">
        <v>179</v>
      </c>
      <c r="K42" s="627" t="s">
        <v>138</v>
      </c>
      <c r="L42" s="847">
        <v>2.5000000000000001E-2</v>
      </c>
      <c r="M42" s="623">
        <v>0</v>
      </c>
      <c r="N42" s="623"/>
      <c r="O42" s="831" t="s">
        <v>226</v>
      </c>
      <c r="P42" s="829" t="s">
        <v>135</v>
      </c>
      <c r="Q42" s="829">
        <v>0</v>
      </c>
      <c r="R42" s="829"/>
      <c r="S42" s="830" t="s">
        <v>226</v>
      </c>
      <c r="T42" s="829"/>
      <c r="U42" s="631" t="str">
        <f>IF(ISBLANK(T42),"",T42/P42)</f>
        <v/>
      </c>
    </row>
    <row r="43" spans="1:22" s="838" customFormat="1" ht="22.5">
      <c r="A43" s="623" t="s">
        <v>418</v>
      </c>
      <c r="B43" s="623"/>
      <c r="C43" s="623">
        <v>2013</v>
      </c>
      <c r="D43" s="624" t="s">
        <v>714</v>
      </c>
      <c r="E43" s="624" t="s">
        <v>795</v>
      </c>
      <c r="F43" s="625" t="s">
        <v>22</v>
      </c>
      <c r="G43" s="625" t="s">
        <v>11</v>
      </c>
      <c r="H43" s="626" t="s">
        <v>1188</v>
      </c>
      <c r="I43" s="624" t="s">
        <v>801</v>
      </c>
      <c r="J43" s="624" t="s">
        <v>178</v>
      </c>
      <c r="K43" s="627" t="s">
        <v>1196</v>
      </c>
      <c r="L43" s="847">
        <v>2.5000000000000001E-2</v>
      </c>
      <c r="M43" s="623">
        <v>100</v>
      </c>
      <c r="N43" s="623"/>
      <c r="O43" s="828">
        <v>0.14000000000000001</v>
      </c>
      <c r="P43" s="829" t="s">
        <v>135</v>
      </c>
      <c r="Q43" s="829">
        <v>344</v>
      </c>
      <c r="R43" s="829"/>
      <c r="S43" s="830">
        <f t="shared" si="0"/>
        <v>344</v>
      </c>
      <c r="T43" s="829"/>
      <c r="U43" s="631"/>
      <c r="V43" s="52"/>
    </row>
    <row r="44" spans="1:22" s="838" customFormat="1" ht="33.75">
      <c r="A44" s="623" t="s">
        <v>418</v>
      </c>
      <c r="B44" s="623" t="s">
        <v>1327</v>
      </c>
      <c r="C44" s="623">
        <v>2013</v>
      </c>
      <c r="D44" s="624" t="s">
        <v>868</v>
      </c>
      <c r="E44" s="624" t="s">
        <v>570</v>
      </c>
      <c r="F44" s="625" t="s">
        <v>22</v>
      </c>
      <c r="G44" s="625" t="s">
        <v>11</v>
      </c>
      <c r="H44" s="625" t="s">
        <v>480</v>
      </c>
      <c r="I44" s="624" t="s">
        <v>799</v>
      </c>
      <c r="J44" s="624" t="s">
        <v>1189</v>
      </c>
      <c r="K44" s="627" t="s">
        <v>1193</v>
      </c>
      <c r="L44" s="847">
        <v>2.5000000000000001E-2</v>
      </c>
      <c r="M44" s="623" t="s">
        <v>138</v>
      </c>
      <c r="N44" s="623"/>
      <c r="O44" s="828">
        <v>0.1</v>
      </c>
      <c r="P44" s="829" t="s">
        <v>135</v>
      </c>
      <c r="Q44" s="829">
        <v>124</v>
      </c>
      <c r="R44" s="829"/>
      <c r="S44" s="830" t="s">
        <v>226</v>
      </c>
      <c r="T44" s="829"/>
      <c r="U44" s="631" t="str">
        <f>IF(ISBLANK(T44),"",T44/P44)</f>
        <v/>
      </c>
      <c r="V44" s="52"/>
    </row>
    <row r="45" spans="1:22" s="838" customFormat="1">
      <c r="A45" s="623" t="s">
        <v>418</v>
      </c>
      <c r="B45" s="623" t="s">
        <v>1327</v>
      </c>
      <c r="C45" s="623">
        <v>2013</v>
      </c>
      <c r="D45" s="624" t="s">
        <v>868</v>
      </c>
      <c r="E45" s="624" t="s">
        <v>570</v>
      </c>
      <c r="F45" s="625" t="s">
        <v>22</v>
      </c>
      <c r="G45" s="625" t="s">
        <v>11</v>
      </c>
      <c r="H45" s="625" t="s">
        <v>480</v>
      </c>
      <c r="I45" s="624" t="s">
        <v>799</v>
      </c>
      <c r="J45" s="624" t="s">
        <v>180</v>
      </c>
      <c r="K45" s="627" t="s">
        <v>1192</v>
      </c>
      <c r="L45" s="847">
        <v>2.5000000000000001E-2</v>
      </c>
      <c r="M45" s="623" t="s">
        <v>138</v>
      </c>
      <c r="N45" s="623"/>
      <c r="O45" s="831" t="s">
        <v>226</v>
      </c>
      <c r="P45" s="829" t="s">
        <v>135</v>
      </c>
      <c r="Q45" s="829">
        <v>53</v>
      </c>
      <c r="R45" s="829"/>
      <c r="S45" s="830" t="s">
        <v>226</v>
      </c>
      <c r="T45" s="829"/>
      <c r="U45" s="72"/>
      <c r="V45" s="52"/>
    </row>
    <row r="46" spans="1:22" s="838" customFormat="1">
      <c r="A46" s="623" t="s">
        <v>418</v>
      </c>
      <c r="B46" s="623" t="s">
        <v>1327</v>
      </c>
      <c r="C46" s="623">
        <v>2013</v>
      </c>
      <c r="D46" s="624" t="s">
        <v>868</v>
      </c>
      <c r="E46" s="624" t="s">
        <v>570</v>
      </c>
      <c r="F46" s="625" t="s">
        <v>22</v>
      </c>
      <c r="G46" s="625" t="s">
        <v>11</v>
      </c>
      <c r="H46" s="625" t="s">
        <v>480</v>
      </c>
      <c r="I46" s="624" t="s">
        <v>799</v>
      </c>
      <c r="J46" s="624" t="s">
        <v>179</v>
      </c>
      <c r="K46" s="627" t="s">
        <v>1192</v>
      </c>
      <c r="L46" s="847">
        <v>2.5000000000000001E-2</v>
      </c>
      <c r="M46" s="623" t="s">
        <v>138</v>
      </c>
      <c r="N46" s="623"/>
      <c r="O46" s="831" t="s">
        <v>226</v>
      </c>
      <c r="P46" s="829" t="s">
        <v>135</v>
      </c>
      <c r="Q46" s="829">
        <v>73</v>
      </c>
      <c r="R46" s="829"/>
      <c r="S46" s="830" t="s">
        <v>226</v>
      </c>
      <c r="T46" s="829"/>
      <c r="U46" s="72"/>
      <c r="V46" s="52"/>
    </row>
    <row r="47" spans="1:22" s="838" customFormat="1" ht="33.75">
      <c r="A47" s="623" t="s">
        <v>418</v>
      </c>
      <c r="B47" s="623" t="s">
        <v>1327</v>
      </c>
      <c r="C47" s="623">
        <v>2013</v>
      </c>
      <c r="D47" s="624" t="s">
        <v>868</v>
      </c>
      <c r="E47" s="624" t="s">
        <v>570</v>
      </c>
      <c r="F47" s="625" t="s">
        <v>22</v>
      </c>
      <c r="G47" s="625" t="s">
        <v>11</v>
      </c>
      <c r="H47" s="625" t="s">
        <v>480</v>
      </c>
      <c r="I47" s="624" t="s">
        <v>799</v>
      </c>
      <c r="J47" s="624" t="s">
        <v>178</v>
      </c>
      <c r="K47" s="627" t="s">
        <v>1193</v>
      </c>
      <c r="L47" s="847">
        <v>2.5000000000000001E-2</v>
      </c>
      <c r="M47" s="623" t="s">
        <v>138</v>
      </c>
      <c r="N47" s="623"/>
      <c r="O47" s="828">
        <v>0.28000000000000003</v>
      </c>
      <c r="P47" s="829" t="s">
        <v>135</v>
      </c>
      <c r="Q47" s="829">
        <v>124</v>
      </c>
      <c r="R47" s="829"/>
      <c r="S47" s="830" t="s">
        <v>226</v>
      </c>
      <c r="T47" s="829"/>
      <c r="U47" s="631" t="str">
        <f>IF(ISBLANK(T47),"",T47/P47)</f>
        <v/>
      </c>
      <c r="V47" s="52"/>
    </row>
    <row r="48" spans="1:22" s="838" customFormat="1" ht="33.75">
      <c r="A48" s="623" t="s">
        <v>418</v>
      </c>
      <c r="B48" s="623"/>
      <c r="C48" s="623">
        <v>2013</v>
      </c>
      <c r="D48" s="624" t="s">
        <v>134</v>
      </c>
      <c r="E48" s="624" t="s">
        <v>795</v>
      </c>
      <c r="F48" s="625" t="s">
        <v>22</v>
      </c>
      <c r="G48" s="625" t="s">
        <v>11</v>
      </c>
      <c r="H48" s="625" t="s">
        <v>480</v>
      </c>
      <c r="I48" s="633">
        <v>22</v>
      </c>
      <c r="J48" s="624" t="s">
        <v>1189</v>
      </c>
      <c r="K48" s="627" t="s">
        <v>1193</v>
      </c>
      <c r="L48" s="847">
        <v>2.5000000000000001E-2</v>
      </c>
      <c r="M48" s="623">
        <v>300</v>
      </c>
      <c r="N48" s="623"/>
      <c r="O48" s="828">
        <v>0.17399999999999999</v>
      </c>
      <c r="P48" s="829" t="s">
        <v>135</v>
      </c>
      <c r="Q48" s="829">
        <v>205</v>
      </c>
      <c r="R48" s="829"/>
      <c r="S48" s="830">
        <f t="shared" si="0"/>
        <v>68.333333333333329</v>
      </c>
      <c r="T48" s="829"/>
      <c r="U48" s="631" t="str">
        <f>IF(ISBLANK(T48),"",T48/P48)</f>
        <v/>
      </c>
      <c r="V48" s="52"/>
    </row>
    <row r="49" spans="1:22" s="838" customFormat="1">
      <c r="A49" s="623" t="s">
        <v>418</v>
      </c>
      <c r="B49" s="623"/>
      <c r="C49" s="623">
        <v>2013</v>
      </c>
      <c r="D49" s="624" t="s">
        <v>134</v>
      </c>
      <c r="E49" s="624" t="s">
        <v>795</v>
      </c>
      <c r="F49" s="625" t="s">
        <v>22</v>
      </c>
      <c r="G49" s="625" t="s">
        <v>11</v>
      </c>
      <c r="H49" s="625" t="s">
        <v>480</v>
      </c>
      <c r="I49" s="633">
        <v>22</v>
      </c>
      <c r="J49" s="624" t="s">
        <v>180</v>
      </c>
      <c r="K49" s="627" t="s">
        <v>1192</v>
      </c>
      <c r="L49" s="847">
        <v>2.5000000000000001E-2</v>
      </c>
      <c r="M49" s="623">
        <v>100</v>
      </c>
      <c r="N49" s="623"/>
      <c r="O49" s="831" t="s">
        <v>226</v>
      </c>
      <c r="P49" s="829" t="s">
        <v>135</v>
      </c>
      <c r="Q49" s="829">
        <v>192</v>
      </c>
      <c r="R49" s="829"/>
      <c r="S49" s="830">
        <f t="shared" si="0"/>
        <v>192</v>
      </c>
      <c r="T49" s="829"/>
      <c r="U49" s="631" t="str">
        <f>IF(ISBLANK(T49),"",T49/P49)</f>
        <v/>
      </c>
      <c r="V49" s="52"/>
    </row>
    <row r="50" spans="1:22" s="838" customFormat="1">
      <c r="A50" s="623" t="s">
        <v>418</v>
      </c>
      <c r="B50" s="623"/>
      <c r="C50" s="623">
        <v>2013</v>
      </c>
      <c r="D50" s="624" t="s">
        <v>134</v>
      </c>
      <c r="E50" s="624" t="s">
        <v>795</v>
      </c>
      <c r="F50" s="625" t="s">
        <v>22</v>
      </c>
      <c r="G50" s="625" t="s">
        <v>11</v>
      </c>
      <c r="H50" s="625" t="s">
        <v>480</v>
      </c>
      <c r="I50" s="633">
        <v>22</v>
      </c>
      <c r="J50" s="624" t="s">
        <v>179</v>
      </c>
      <c r="K50" s="627" t="s">
        <v>1192</v>
      </c>
      <c r="L50" s="847">
        <v>2.5000000000000001E-2</v>
      </c>
      <c r="M50" s="623">
        <v>100</v>
      </c>
      <c r="N50" s="623"/>
      <c r="O50" s="831" t="s">
        <v>226</v>
      </c>
      <c r="P50" s="829" t="s">
        <v>135</v>
      </c>
      <c r="Q50" s="829">
        <v>189</v>
      </c>
      <c r="R50" s="829"/>
      <c r="S50" s="830">
        <f t="shared" si="0"/>
        <v>189</v>
      </c>
      <c r="T50" s="829"/>
      <c r="U50" s="631" t="str">
        <f>IF(ISBLANK(T50),"",T50/P50)</f>
        <v/>
      </c>
    </row>
    <row r="51" spans="1:22" s="838" customFormat="1" ht="33.75">
      <c r="A51" s="623" t="s">
        <v>418</v>
      </c>
      <c r="B51" s="623"/>
      <c r="C51" s="623">
        <v>2013</v>
      </c>
      <c r="D51" s="624" t="s">
        <v>134</v>
      </c>
      <c r="E51" s="624" t="s">
        <v>795</v>
      </c>
      <c r="F51" s="625" t="s">
        <v>22</v>
      </c>
      <c r="G51" s="625" t="s">
        <v>11</v>
      </c>
      <c r="H51" s="625" t="s">
        <v>480</v>
      </c>
      <c r="I51" s="633">
        <v>22</v>
      </c>
      <c r="J51" s="624" t="s">
        <v>178</v>
      </c>
      <c r="K51" s="627" t="s">
        <v>1193</v>
      </c>
      <c r="L51" s="847">
        <v>2.5000000000000001E-2</v>
      </c>
      <c r="M51" s="623">
        <v>300</v>
      </c>
      <c r="N51" s="623"/>
      <c r="O51" s="828">
        <v>0.65</v>
      </c>
      <c r="P51" s="829" t="s">
        <v>135</v>
      </c>
      <c r="Q51" s="829">
        <v>205</v>
      </c>
      <c r="R51" s="829"/>
      <c r="S51" s="830">
        <f t="shared" si="0"/>
        <v>68.333333333333329</v>
      </c>
      <c r="T51" s="829"/>
      <c r="U51" s="631" t="str">
        <f>IF(ISBLANK(T51),"",T51/P51)</f>
        <v/>
      </c>
    </row>
    <row r="52" spans="1:22" s="838" customFormat="1" ht="22.5">
      <c r="A52" s="623" t="s">
        <v>418</v>
      </c>
      <c r="B52" s="623"/>
      <c r="C52" s="623">
        <v>2013</v>
      </c>
      <c r="D52" s="624" t="s">
        <v>803</v>
      </c>
      <c r="E52" s="624" t="s">
        <v>570</v>
      </c>
      <c r="F52" s="625" t="s">
        <v>22</v>
      </c>
      <c r="G52" s="625" t="s">
        <v>11</v>
      </c>
      <c r="H52" s="626" t="s">
        <v>1188</v>
      </c>
      <c r="I52" s="624" t="s">
        <v>794</v>
      </c>
      <c r="J52" s="624" t="s">
        <v>1189</v>
      </c>
      <c r="K52" s="627" t="s">
        <v>1190</v>
      </c>
      <c r="L52" s="847">
        <v>2.5000000000000001E-2</v>
      </c>
      <c r="M52" s="623">
        <v>2000</v>
      </c>
      <c r="N52" s="623"/>
      <c r="O52" s="828">
        <v>3.5999999999999997E-2</v>
      </c>
      <c r="P52" s="829" t="s">
        <v>135</v>
      </c>
      <c r="Q52" s="829">
        <v>1937</v>
      </c>
      <c r="R52" s="829"/>
      <c r="S52" s="830">
        <f t="shared" si="0"/>
        <v>96.85</v>
      </c>
      <c r="T52" s="829"/>
    </row>
    <row r="53" spans="1:22" s="838" customFormat="1" ht="22.5">
      <c r="A53" s="623" t="s">
        <v>418</v>
      </c>
      <c r="B53" s="623"/>
      <c r="C53" s="623">
        <v>2013</v>
      </c>
      <c r="D53" s="624" t="s">
        <v>803</v>
      </c>
      <c r="E53" s="624" t="s">
        <v>570</v>
      </c>
      <c r="F53" s="625" t="s">
        <v>22</v>
      </c>
      <c r="G53" s="625" t="s">
        <v>11</v>
      </c>
      <c r="H53" s="626" t="s">
        <v>1188</v>
      </c>
      <c r="I53" s="624" t="s">
        <v>794</v>
      </c>
      <c r="J53" s="624" t="s">
        <v>180</v>
      </c>
      <c r="K53" s="627" t="s">
        <v>1192</v>
      </c>
      <c r="L53" s="847">
        <v>2.5000000000000001E-2</v>
      </c>
      <c r="M53" s="623">
        <v>400</v>
      </c>
      <c r="N53" s="623"/>
      <c r="O53" s="831" t="s">
        <v>226</v>
      </c>
      <c r="P53" s="829" t="s">
        <v>135</v>
      </c>
      <c r="Q53" s="829">
        <v>366</v>
      </c>
      <c r="R53" s="829"/>
      <c r="S53" s="830">
        <f t="shared" si="0"/>
        <v>91.5</v>
      </c>
      <c r="T53" s="829"/>
    </row>
    <row r="54" spans="1:22" s="838" customFormat="1" ht="22.5">
      <c r="A54" s="623" t="s">
        <v>418</v>
      </c>
      <c r="B54" s="623"/>
      <c r="C54" s="623">
        <v>2013</v>
      </c>
      <c r="D54" s="624" t="s">
        <v>803</v>
      </c>
      <c r="E54" s="624" t="s">
        <v>570</v>
      </c>
      <c r="F54" s="625" t="s">
        <v>22</v>
      </c>
      <c r="G54" s="625" t="s">
        <v>11</v>
      </c>
      <c r="H54" s="626" t="s">
        <v>1188</v>
      </c>
      <c r="I54" s="624" t="s">
        <v>794</v>
      </c>
      <c r="J54" s="624" t="s">
        <v>179</v>
      </c>
      <c r="K54" s="627" t="s">
        <v>1192</v>
      </c>
      <c r="L54" s="847">
        <v>2.5000000000000001E-2</v>
      </c>
      <c r="M54" s="623">
        <v>400</v>
      </c>
      <c r="N54" s="623"/>
      <c r="O54" s="831" t="s">
        <v>226</v>
      </c>
      <c r="P54" s="829" t="s">
        <v>135</v>
      </c>
      <c r="Q54" s="829">
        <v>303</v>
      </c>
      <c r="R54" s="829"/>
      <c r="S54" s="830">
        <f t="shared" si="0"/>
        <v>75.75</v>
      </c>
      <c r="T54" s="829"/>
      <c r="U54" s="72"/>
    </row>
    <row r="55" spans="1:22" s="72" customFormat="1" ht="22.5">
      <c r="A55" s="623" t="s">
        <v>418</v>
      </c>
      <c r="B55" s="623"/>
      <c r="C55" s="623">
        <v>2013</v>
      </c>
      <c r="D55" s="624" t="s">
        <v>803</v>
      </c>
      <c r="E55" s="624" t="s">
        <v>570</v>
      </c>
      <c r="F55" s="625" t="s">
        <v>22</v>
      </c>
      <c r="G55" s="625" t="s">
        <v>11</v>
      </c>
      <c r="H55" s="626" t="s">
        <v>1188</v>
      </c>
      <c r="I55" s="624" t="s">
        <v>794</v>
      </c>
      <c r="J55" s="624" t="s">
        <v>178</v>
      </c>
      <c r="K55" s="627" t="s">
        <v>1190</v>
      </c>
      <c r="L55" s="847">
        <v>2.5000000000000001E-2</v>
      </c>
      <c r="M55" s="623">
        <v>2000</v>
      </c>
      <c r="N55" s="623"/>
      <c r="O55" s="828">
        <v>0.17</v>
      </c>
      <c r="P55" s="829" t="s">
        <v>135</v>
      </c>
      <c r="Q55" s="829">
        <v>1937</v>
      </c>
      <c r="R55" s="829"/>
      <c r="S55" s="830">
        <f t="shared" si="0"/>
        <v>96.85</v>
      </c>
      <c r="T55" s="829"/>
    </row>
    <row r="56" spans="1:22" s="72" customFormat="1">
      <c r="A56" s="623" t="s">
        <v>418</v>
      </c>
      <c r="B56" s="623"/>
      <c r="C56" s="623">
        <v>2013</v>
      </c>
      <c r="D56" s="624" t="s">
        <v>1117</v>
      </c>
      <c r="E56" s="633" t="s">
        <v>570</v>
      </c>
      <c r="F56" s="634" t="s">
        <v>26</v>
      </c>
      <c r="G56" s="625" t="s">
        <v>11</v>
      </c>
      <c r="H56" s="635" t="s">
        <v>1197</v>
      </c>
      <c r="I56" s="636" t="s">
        <v>805</v>
      </c>
      <c r="J56" s="624" t="s">
        <v>1189</v>
      </c>
      <c r="K56" s="627" t="s">
        <v>1198</v>
      </c>
      <c r="L56" s="847">
        <v>2.5000000000000001E-2</v>
      </c>
      <c r="M56" s="623" t="s">
        <v>138</v>
      </c>
      <c r="N56" s="623"/>
      <c r="O56" s="828" t="s">
        <v>1379</v>
      </c>
      <c r="P56" s="829" t="s">
        <v>135</v>
      </c>
      <c r="Q56" s="829">
        <v>858</v>
      </c>
      <c r="R56" s="829"/>
      <c r="S56" s="830" t="s">
        <v>226</v>
      </c>
      <c r="T56" s="829"/>
    </row>
    <row r="57" spans="1:22">
      <c r="A57" s="623" t="s">
        <v>418</v>
      </c>
      <c r="B57" s="623"/>
      <c r="C57" s="623">
        <v>2013</v>
      </c>
      <c r="D57" s="624" t="s">
        <v>1117</v>
      </c>
      <c r="E57" s="633" t="s">
        <v>570</v>
      </c>
      <c r="F57" s="634" t="s">
        <v>26</v>
      </c>
      <c r="G57" s="625" t="s">
        <v>11</v>
      </c>
      <c r="H57" s="635" t="s">
        <v>1197</v>
      </c>
      <c r="I57" s="636" t="s">
        <v>805</v>
      </c>
      <c r="J57" s="624" t="s">
        <v>178</v>
      </c>
      <c r="K57" s="627" t="s">
        <v>1198</v>
      </c>
      <c r="L57" s="847">
        <v>2.5000000000000001E-2</v>
      </c>
      <c r="M57" s="623" t="s">
        <v>138</v>
      </c>
      <c r="N57" s="623"/>
      <c r="O57" s="828" t="s">
        <v>1379</v>
      </c>
      <c r="P57" s="829" t="s">
        <v>135</v>
      </c>
      <c r="Q57" s="829">
        <v>858</v>
      </c>
      <c r="R57" s="829"/>
      <c r="S57" s="830" t="s">
        <v>226</v>
      </c>
      <c r="T57" s="829"/>
      <c r="U57" s="72"/>
    </row>
    <row r="58" spans="1:22" ht="22.5">
      <c r="A58" s="623" t="s">
        <v>418</v>
      </c>
      <c r="B58" s="623"/>
      <c r="C58" s="623">
        <v>2013</v>
      </c>
      <c r="D58" s="624" t="s">
        <v>804</v>
      </c>
      <c r="E58" s="624" t="s">
        <v>570</v>
      </c>
      <c r="F58" s="637" t="s">
        <v>26</v>
      </c>
      <c r="G58" s="625" t="s">
        <v>11</v>
      </c>
      <c r="H58" s="637" t="s">
        <v>1197</v>
      </c>
      <c r="I58" s="624" t="s">
        <v>805</v>
      </c>
      <c r="J58" s="624" t="s">
        <v>1189</v>
      </c>
      <c r="K58" s="627" t="s">
        <v>1199</v>
      </c>
      <c r="L58" s="847">
        <v>2.5000000000000001E-2</v>
      </c>
      <c r="M58" s="623">
        <v>200</v>
      </c>
      <c r="N58" s="623"/>
      <c r="O58" s="828">
        <v>6.8000000000000005E-2</v>
      </c>
      <c r="P58" s="829" t="s">
        <v>135</v>
      </c>
      <c r="Q58" s="829">
        <v>680</v>
      </c>
      <c r="R58" s="829"/>
      <c r="S58" s="830">
        <f t="shared" si="0"/>
        <v>340</v>
      </c>
      <c r="T58" s="829"/>
      <c r="U58" s="72"/>
    </row>
    <row r="59" spans="1:22">
      <c r="A59" s="623" t="s">
        <v>418</v>
      </c>
      <c r="B59" s="623"/>
      <c r="C59" s="623">
        <v>2013</v>
      </c>
      <c r="D59" s="624" t="s">
        <v>804</v>
      </c>
      <c r="E59" s="624" t="s">
        <v>1042</v>
      </c>
      <c r="F59" s="637" t="s">
        <v>26</v>
      </c>
      <c r="G59" s="625" t="s">
        <v>11</v>
      </c>
      <c r="H59" s="637" t="s">
        <v>1197</v>
      </c>
      <c r="I59" s="624" t="s">
        <v>805</v>
      </c>
      <c r="J59" s="624" t="s">
        <v>180</v>
      </c>
      <c r="K59" s="627" t="s">
        <v>138</v>
      </c>
      <c r="L59" s="847">
        <v>2.5000000000000001E-2</v>
      </c>
      <c r="M59" s="623">
        <v>0</v>
      </c>
      <c r="N59" s="623"/>
      <c r="O59" s="831" t="s">
        <v>226</v>
      </c>
      <c r="P59" s="829" t="s">
        <v>135</v>
      </c>
      <c r="Q59" s="829">
        <v>340</v>
      </c>
      <c r="R59" s="829"/>
      <c r="S59" s="830" t="s">
        <v>226</v>
      </c>
      <c r="T59" s="829"/>
      <c r="U59" s="72"/>
    </row>
    <row r="60" spans="1:22">
      <c r="A60" s="623" t="s">
        <v>418</v>
      </c>
      <c r="B60" s="623"/>
      <c r="C60" s="623">
        <v>2013</v>
      </c>
      <c r="D60" s="624" t="s">
        <v>804</v>
      </c>
      <c r="E60" s="624" t="s">
        <v>1200</v>
      </c>
      <c r="F60" s="637" t="s">
        <v>26</v>
      </c>
      <c r="G60" s="625" t="s">
        <v>11</v>
      </c>
      <c r="H60" s="637" t="s">
        <v>1197</v>
      </c>
      <c r="I60" s="624" t="s">
        <v>805</v>
      </c>
      <c r="J60" s="624" t="s">
        <v>179</v>
      </c>
      <c r="K60" s="627" t="s">
        <v>138</v>
      </c>
      <c r="L60" s="847">
        <v>2.5000000000000001E-2</v>
      </c>
      <c r="M60" s="623">
        <v>0</v>
      </c>
      <c r="N60" s="623"/>
      <c r="O60" s="831" t="s">
        <v>226</v>
      </c>
      <c r="P60" s="829" t="s">
        <v>135</v>
      </c>
      <c r="Q60" s="829">
        <v>340</v>
      </c>
      <c r="R60" s="829"/>
      <c r="S60" s="830" t="s">
        <v>226</v>
      </c>
      <c r="T60" s="829"/>
      <c r="U60" s="72"/>
    </row>
    <row r="61" spans="1:22" ht="22.5">
      <c r="A61" s="623" t="s">
        <v>418</v>
      </c>
      <c r="B61" s="623"/>
      <c r="C61" s="623">
        <v>2013</v>
      </c>
      <c r="D61" s="624" t="s">
        <v>804</v>
      </c>
      <c r="E61" s="624" t="s">
        <v>1201</v>
      </c>
      <c r="F61" s="637" t="s">
        <v>26</v>
      </c>
      <c r="G61" s="625" t="s">
        <v>11</v>
      </c>
      <c r="H61" s="637" t="s">
        <v>1197</v>
      </c>
      <c r="I61" s="624" t="s">
        <v>805</v>
      </c>
      <c r="J61" s="624" t="s">
        <v>178</v>
      </c>
      <c r="K61" s="627" t="s">
        <v>1199</v>
      </c>
      <c r="L61" s="847">
        <v>2.5000000000000001E-2</v>
      </c>
      <c r="M61" s="623">
        <v>200</v>
      </c>
      <c r="N61" s="623"/>
      <c r="O61" s="828">
        <v>0.17799999999999999</v>
      </c>
      <c r="P61" s="829" t="s">
        <v>135</v>
      </c>
      <c r="Q61" s="829">
        <v>680</v>
      </c>
      <c r="R61" s="829"/>
      <c r="S61" s="830">
        <f t="shared" si="0"/>
        <v>340</v>
      </c>
      <c r="T61" s="829"/>
      <c r="U61" s="72"/>
    </row>
    <row r="62" spans="1:22" ht="22.5">
      <c r="A62" s="623" t="s">
        <v>418</v>
      </c>
      <c r="B62" s="623"/>
      <c r="C62" s="623">
        <v>2013</v>
      </c>
      <c r="D62" s="624" t="s">
        <v>806</v>
      </c>
      <c r="E62" s="624" t="s">
        <v>570</v>
      </c>
      <c r="F62" s="637" t="s">
        <v>24</v>
      </c>
      <c r="G62" s="625" t="s">
        <v>11</v>
      </c>
      <c r="H62" s="635" t="s">
        <v>1202</v>
      </c>
      <c r="I62" s="624" t="s">
        <v>584</v>
      </c>
      <c r="J62" s="624" t="s">
        <v>1189</v>
      </c>
      <c r="K62" s="627" t="s">
        <v>1203</v>
      </c>
      <c r="L62" s="847">
        <v>2.5000000000000001E-2</v>
      </c>
      <c r="M62" s="623">
        <v>1000</v>
      </c>
      <c r="N62" s="623"/>
      <c r="O62" s="828">
        <v>0.04</v>
      </c>
      <c r="P62" s="829" t="s">
        <v>135</v>
      </c>
      <c r="Q62" s="831">
        <v>1952</v>
      </c>
      <c r="R62" s="829"/>
      <c r="S62" s="830">
        <f t="shared" si="0"/>
        <v>195.2</v>
      </c>
      <c r="T62" s="829"/>
      <c r="U62" s="72"/>
    </row>
    <row r="63" spans="1:22" ht="22.5">
      <c r="A63" s="623" t="s">
        <v>418</v>
      </c>
      <c r="B63" s="623"/>
      <c r="C63" s="623">
        <v>2013</v>
      </c>
      <c r="D63" s="624" t="s">
        <v>806</v>
      </c>
      <c r="E63" s="624" t="s">
        <v>570</v>
      </c>
      <c r="F63" s="637" t="s">
        <v>24</v>
      </c>
      <c r="G63" s="625" t="s">
        <v>11</v>
      </c>
      <c r="H63" s="635" t="s">
        <v>1202</v>
      </c>
      <c r="I63" s="624" t="s">
        <v>584</v>
      </c>
      <c r="J63" s="624" t="s">
        <v>178</v>
      </c>
      <c r="K63" s="627" t="s">
        <v>1203</v>
      </c>
      <c r="L63" s="847">
        <v>2.5000000000000001E-2</v>
      </c>
      <c r="M63" s="623">
        <v>1000</v>
      </c>
      <c r="N63" s="623"/>
      <c r="O63" s="828">
        <v>0.05</v>
      </c>
      <c r="P63" s="829" t="s">
        <v>135</v>
      </c>
      <c r="Q63" s="831">
        <v>1952</v>
      </c>
      <c r="R63" s="829"/>
      <c r="S63" s="830">
        <f t="shared" si="0"/>
        <v>195.2</v>
      </c>
      <c r="T63" s="829"/>
      <c r="U63" s="838"/>
    </row>
    <row r="64" spans="1:22" ht="22.5">
      <c r="A64" s="623" t="s">
        <v>418</v>
      </c>
      <c r="B64" s="623"/>
      <c r="C64" s="623">
        <v>2013</v>
      </c>
      <c r="D64" s="624" t="s">
        <v>806</v>
      </c>
      <c r="E64" s="624" t="s">
        <v>570</v>
      </c>
      <c r="F64" s="637" t="s">
        <v>24</v>
      </c>
      <c r="G64" s="625" t="s">
        <v>11</v>
      </c>
      <c r="H64" s="635" t="s">
        <v>1202</v>
      </c>
      <c r="I64" s="624" t="s">
        <v>584</v>
      </c>
      <c r="J64" s="624" t="s">
        <v>180</v>
      </c>
      <c r="K64" s="627" t="s">
        <v>1192</v>
      </c>
      <c r="L64" s="847">
        <v>2.5000000000000001E-2</v>
      </c>
      <c r="M64" s="623">
        <v>100</v>
      </c>
      <c r="N64" s="623"/>
      <c r="O64" s="831" t="s">
        <v>226</v>
      </c>
      <c r="P64" s="829" t="s">
        <v>135</v>
      </c>
      <c r="Q64" s="829">
        <v>159</v>
      </c>
      <c r="R64" s="829"/>
      <c r="S64" s="830">
        <f t="shared" si="0"/>
        <v>159</v>
      </c>
      <c r="T64" s="829"/>
      <c r="U64" s="72"/>
    </row>
    <row r="65" spans="1:25">
      <c r="A65" s="623" t="s">
        <v>418</v>
      </c>
      <c r="B65" s="623"/>
      <c r="C65" s="623">
        <v>2013</v>
      </c>
      <c r="D65" s="624" t="s">
        <v>806</v>
      </c>
      <c r="E65" s="624" t="s">
        <v>570</v>
      </c>
      <c r="F65" s="637" t="s">
        <v>24</v>
      </c>
      <c r="G65" s="625" t="s">
        <v>11</v>
      </c>
      <c r="H65" s="637" t="s">
        <v>471</v>
      </c>
      <c r="I65" s="624" t="s">
        <v>167</v>
      </c>
      <c r="J65" s="624" t="s">
        <v>180</v>
      </c>
      <c r="K65" s="627" t="s">
        <v>1192</v>
      </c>
      <c r="L65" s="847">
        <v>2.5000000000000001E-2</v>
      </c>
      <c r="M65" s="623">
        <v>2000</v>
      </c>
      <c r="N65" s="623"/>
      <c r="O65" s="831" t="s">
        <v>226</v>
      </c>
      <c r="P65" s="829" t="s">
        <v>135</v>
      </c>
      <c r="Q65" s="829">
        <v>2660</v>
      </c>
      <c r="R65" s="829"/>
      <c r="S65" s="830">
        <f t="shared" si="0"/>
        <v>133</v>
      </c>
      <c r="T65" s="829"/>
      <c r="U65" s="72"/>
    </row>
    <row r="66" spans="1:25" ht="22.5">
      <c r="A66" s="623" t="s">
        <v>418</v>
      </c>
      <c r="B66" s="623"/>
      <c r="C66" s="623">
        <v>2013</v>
      </c>
      <c r="D66" s="624" t="s">
        <v>806</v>
      </c>
      <c r="E66" s="624" t="s">
        <v>570</v>
      </c>
      <c r="F66" s="637" t="s">
        <v>24</v>
      </c>
      <c r="G66" s="625" t="s">
        <v>11</v>
      </c>
      <c r="H66" s="635" t="s">
        <v>1202</v>
      </c>
      <c r="I66" s="624" t="s">
        <v>584</v>
      </c>
      <c r="J66" s="624" t="s">
        <v>179</v>
      </c>
      <c r="K66" s="627"/>
      <c r="L66" s="847">
        <v>2.5000000000000001E-2</v>
      </c>
      <c r="M66" s="623">
        <v>100</v>
      </c>
      <c r="N66" s="623"/>
      <c r="O66" s="831" t="s">
        <v>226</v>
      </c>
      <c r="P66" s="829" t="s">
        <v>135</v>
      </c>
      <c r="Q66" s="829">
        <v>65</v>
      </c>
      <c r="R66" s="829"/>
      <c r="S66" s="830">
        <f t="shared" si="0"/>
        <v>65</v>
      </c>
      <c r="T66" s="829"/>
      <c r="U66" s="72"/>
    </row>
    <row r="67" spans="1:25">
      <c r="A67" s="623" t="s">
        <v>418</v>
      </c>
      <c r="B67" s="623"/>
      <c r="C67" s="623">
        <v>2013</v>
      </c>
      <c r="D67" s="624" t="s">
        <v>806</v>
      </c>
      <c r="E67" s="624" t="s">
        <v>570</v>
      </c>
      <c r="F67" s="637" t="s">
        <v>24</v>
      </c>
      <c r="G67" s="625" t="s">
        <v>11</v>
      </c>
      <c r="H67" s="637" t="s">
        <v>471</v>
      </c>
      <c r="I67" s="624" t="s">
        <v>167</v>
      </c>
      <c r="J67" s="624" t="s">
        <v>179</v>
      </c>
      <c r="K67" s="627" t="s">
        <v>1192</v>
      </c>
      <c r="L67" s="847">
        <v>2.5000000000000001E-2</v>
      </c>
      <c r="M67" s="623">
        <v>2000</v>
      </c>
      <c r="N67" s="623"/>
      <c r="O67" s="831" t="s">
        <v>226</v>
      </c>
      <c r="P67" s="829" t="s">
        <v>135</v>
      </c>
      <c r="Q67" s="829">
        <v>837</v>
      </c>
      <c r="R67" s="829"/>
      <c r="S67" s="830">
        <f t="shared" si="0"/>
        <v>41.85</v>
      </c>
      <c r="T67" s="829"/>
      <c r="U67" s="631" t="str">
        <f>IF(ISBLANK(T67),"",T67/P67)</f>
        <v/>
      </c>
    </row>
    <row r="68" spans="1:25" ht="33.75">
      <c r="A68" s="623" t="s">
        <v>418</v>
      </c>
      <c r="B68" s="623"/>
      <c r="C68" s="623">
        <v>2013</v>
      </c>
      <c r="D68" s="624" t="s">
        <v>806</v>
      </c>
      <c r="E68" s="624" t="s">
        <v>570</v>
      </c>
      <c r="F68" s="637" t="s">
        <v>24</v>
      </c>
      <c r="G68" s="625" t="s">
        <v>11</v>
      </c>
      <c r="H68" s="637" t="s">
        <v>471</v>
      </c>
      <c r="I68" s="624" t="s">
        <v>167</v>
      </c>
      <c r="J68" s="624" t="s">
        <v>1189</v>
      </c>
      <c r="K68" s="627" t="s">
        <v>1204</v>
      </c>
      <c r="L68" s="847">
        <v>2.5000000000000001E-2</v>
      </c>
      <c r="M68" s="623">
        <v>10000</v>
      </c>
      <c r="N68" s="623"/>
      <c r="O68" s="828">
        <v>0.02</v>
      </c>
      <c r="P68" s="829" t="s">
        <v>135</v>
      </c>
      <c r="Q68" s="831">
        <v>12854</v>
      </c>
      <c r="R68" s="829"/>
      <c r="S68" s="830">
        <f t="shared" si="0"/>
        <v>128.54</v>
      </c>
      <c r="T68" s="829"/>
      <c r="U68" s="72"/>
    </row>
    <row r="69" spans="1:25" ht="33.75">
      <c r="A69" s="623" t="s">
        <v>418</v>
      </c>
      <c r="B69" s="623"/>
      <c r="C69" s="623">
        <v>2013</v>
      </c>
      <c r="D69" s="624" t="s">
        <v>806</v>
      </c>
      <c r="E69" s="624" t="s">
        <v>570</v>
      </c>
      <c r="F69" s="637" t="s">
        <v>24</v>
      </c>
      <c r="G69" s="625" t="s">
        <v>11</v>
      </c>
      <c r="H69" s="637" t="s">
        <v>471</v>
      </c>
      <c r="I69" s="624" t="s">
        <v>167</v>
      </c>
      <c r="J69" s="624" t="s">
        <v>178</v>
      </c>
      <c r="K69" s="627" t="s">
        <v>1204</v>
      </c>
      <c r="L69" s="847">
        <v>2.5000000000000001E-2</v>
      </c>
      <c r="M69" s="623">
        <v>10000</v>
      </c>
      <c r="N69" s="623"/>
      <c r="O69" s="828">
        <v>0.03</v>
      </c>
      <c r="P69" s="829" t="s">
        <v>135</v>
      </c>
      <c r="Q69" s="831">
        <v>12854</v>
      </c>
      <c r="R69" s="829"/>
      <c r="S69" s="830">
        <f t="shared" si="0"/>
        <v>128.54</v>
      </c>
      <c r="T69" s="829"/>
      <c r="U69" s="72"/>
    </row>
    <row r="70" spans="1:25" ht="22.5">
      <c r="A70" s="623" t="s">
        <v>418</v>
      </c>
      <c r="B70" s="623"/>
      <c r="C70" s="623">
        <v>2013</v>
      </c>
      <c r="D70" s="624" t="s">
        <v>807</v>
      </c>
      <c r="E70" s="624" t="s">
        <v>795</v>
      </c>
      <c r="F70" s="637" t="s">
        <v>24</v>
      </c>
      <c r="G70" s="625" t="s">
        <v>11</v>
      </c>
      <c r="H70" s="637" t="s">
        <v>420</v>
      </c>
      <c r="I70" s="624" t="s">
        <v>1322</v>
      </c>
      <c r="J70" s="624" t="s">
        <v>1189</v>
      </c>
      <c r="K70" s="627" t="s">
        <v>1190</v>
      </c>
      <c r="L70" s="847">
        <v>2.5000000000000001E-2</v>
      </c>
      <c r="M70" s="623">
        <v>800</v>
      </c>
      <c r="N70" s="623"/>
      <c r="O70" s="828">
        <v>7.0000000000000007E-2</v>
      </c>
      <c r="P70" s="829" t="s">
        <v>135</v>
      </c>
      <c r="Q70" s="829">
        <v>372</v>
      </c>
      <c r="R70" s="829"/>
      <c r="S70" s="830">
        <f t="shared" si="0"/>
        <v>46.5</v>
      </c>
      <c r="T70" s="829"/>
      <c r="U70" s="72"/>
    </row>
    <row r="71" spans="1:25" ht="22.5">
      <c r="A71" s="623" t="s">
        <v>418</v>
      </c>
      <c r="B71" s="623"/>
      <c r="C71" s="623">
        <v>2013</v>
      </c>
      <c r="D71" s="624" t="s">
        <v>807</v>
      </c>
      <c r="E71" s="624" t="s">
        <v>795</v>
      </c>
      <c r="F71" s="637" t="s">
        <v>24</v>
      </c>
      <c r="G71" s="625" t="s">
        <v>11</v>
      </c>
      <c r="H71" s="637" t="s">
        <v>420</v>
      </c>
      <c r="I71" s="624" t="s">
        <v>1322</v>
      </c>
      <c r="J71" s="624" t="s">
        <v>178</v>
      </c>
      <c r="K71" s="627" t="s">
        <v>1190</v>
      </c>
      <c r="L71" s="847">
        <v>2.5000000000000001E-2</v>
      </c>
      <c r="M71" s="623">
        <v>600</v>
      </c>
      <c r="N71" s="623"/>
      <c r="O71" s="828">
        <v>0.17</v>
      </c>
      <c r="P71" s="829" t="s">
        <v>135</v>
      </c>
      <c r="Q71" s="829">
        <v>372</v>
      </c>
      <c r="R71" s="829"/>
      <c r="S71" s="830">
        <f t="shared" si="0"/>
        <v>62</v>
      </c>
      <c r="T71" s="829"/>
      <c r="U71" s="631" t="str">
        <f>IF(ISBLANK(T71),"",T71/P71)</f>
        <v/>
      </c>
    </row>
    <row r="72" spans="1:25">
      <c r="A72" s="623" t="s">
        <v>418</v>
      </c>
      <c r="B72" s="623"/>
      <c r="C72" s="623">
        <v>2013</v>
      </c>
      <c r="D72" s="624" t="s">
        <v>807</v>
      </c>
      <c r="E72" s="624" t="s">
        <v>795</v>
      </c>
      <c r="F72" s="637" t="s">
        <v>24</v>
      </c>
      <c r="G72" s="625" t="s">
        <v>11</v>
      </c>
      <c r="H72" s="637" t="s">
        <v>420</v>
      </c>
      <c r="I72" s="624" t="s">
        <v>1322</v>
      </c>
      <c r="J72" s="624" t="s">
        <v>180</v>
      </c>
      <c r="K72" s="627" t="s">
        <v>1192</v>
      </c>
      <c r="L72" s="847">
        <v>2.5000000000000001E-2</v>
      </c>
      <c r="M72" s="623">
        <v>600</v>
      </c>
      <c r="N72" s="623"/>
      <c r="O72" s="831" t="s">
        <v>226</v>
      </c>
      <c r="P72" s="829" t="s">
        <v>135</v>
      </c>
      <c r="Q72" s="829">
        <v>372</v>
      </c>
      <c r="R72" s="829"/>
      <c r="S72" s="830">
        <f t="shared" ref="S72:S103" si="1">(100*Q72/M72)</f>
        <v>62</v>
      </c>
      <c r="T72" s="829"/>
      <c r="U72" s="72"/>
      <c r="V72" s="72"/>
      <c r="W72" s="72"/>
      <c r="X72" s="72"/>
      <c r="Y72" s="72"/>
    </row>
    <row r="73" spans="1:25">
      <c r="A73" s="623" t="s">
        <v>418</v>
      </c>
      <c r="B73" s="623"/>
      <c r="C73" s="623">
        <v>2013</v>
      </c>
      <c r="D73" s="624" t="s">
        <v>807</v>
      </c>
      <c r="E73" s="624" t="s">
        <v>795</v>
      </c>
      <c r="F73" s="637" t="s">
        <v>24</v>
      </c>
      <c r="G73" s="625" t="s">
        <v>11</v>
      </c>
      <c r="H73" s="637" t="s">
        <v>471</v>
      </c>
      <c r="I73" s="624" t="s">
        <v>1323</v>
      </c>
      <c r="J73" s="624" t="s">
        <v>180</v>
      </c>
      <c r="K73" s="627" t="s">
        <v>1192</v>
      </c>
      <c r="L73" s="847">
        <v>2.5000000000000001E-2</v>
      </c>
      <c r="M73" s="623">
        <v>2000</v>
      </c>
      <c r="N73" s="623"/>
      <c r="O73" s="831" t="s">
        <v>226</v>
      </c>
      <c r="P73" s="829" t="s">
        <v>135</v>
      </c>
      <c r="Q73" s="829">
        <v>2555</v>
      </c>
      <c r="R73" s="829"/>
      <c r="S73" s="830">
        <f t="shared" si="1"/>
        <v>127.75</v>
      </c>
      <c r="T73" s="829"/>
      <c r="U73" s="632"/>
      <c r="V73" s="632"/>
      <c r="W73" s="632"/>
      <c r="X73" s="72"/>
      <c r="Y73" s="72"/>
    </row>
    <row r="74" spans="1:25">
      <c r="A74" s="623" t="s">
        <v>418</v>
      </c>
      <c r="B74" s="623"/>
      <c r="C74" s="623">
        <v>2013</v>
      </c>
      <c r="D74" s="624" t="s">
        <v>807</v>
      </c>
      <c r="E74" s="624" t="s">
        <v>795</v>
      </c>
      <c r="F74" s="637" t="s">
        <v>24</v>
      </c>
      <c r="G74" s="625" t="s">
        <v>11</v>
      </c>
      <c r="H74" s="637" t="s">
        <v>420</v>
      </c>
      <c r="I74" s="624" t="s">
        <v>1322</v>
      </c>
      <c r="J74" s="624" t="s">
        <v>179</v>
      </c>
      <c r="K74" s="627" t="s">
        <v>1192</v>
      </c>
      <c r="L74" s="847">
        <v>2.5000000000000001E-2</v>
      </c>
      <c r="M74" s="623">
        <v>600</v>
      </c>
      <c r="N74" s="623"/>
      <c r="O74" s="831" t="s">
        <v>226</v>
      </c>
      <c r="P74" s="829" t="s">
        <v>135</v>
      </c>
      <c r="Q74" s="829">
        <v>370</v>
      </c>
      <c r="R74" s="829"/>
      <c r="S74" s="830">
        <f t="shared" si="1"/>
        <v>61.666666666666664</v>
      </c>
      <c r="T74" s="829"/>
      <c r="U74" s="632"/>
      <c r="V74" s="632"/>
      <c r="W74" s="632"/>
      <c r="X74" s="72"/>
      <c r="Y74" s="72"/>
    </row>
    <row r="75" spans="1:25">
      <c r="A75" s="623" t="s">
        <v>418</v>
      </c>
      <c r="B75" s="623"/>
      <c r="C75" s="623">
        <v>2013</v>
      </c>
      <c r="D75" s="624" t="s">
        <v>807</v>
      </c>
      <c r="E75" s="624" t="s">
        <v>795</v>
      </c>
      <c r="F75" s="637" t="s">
        <v>24</v>
      </c>
      <c r="G75" s="625" t="s">
        <v>11</v>
      </c>
      <c r="H75" s="637" t="s">
        <v>471</v>
      </c>
      <c r="I75" s="624" t="s">
        <v>1323</v>
      </c>
      <c r="J75" s="624" t="s">
        <v>179</v>
      </c>
      <c r="K75" s="627" t="s">
        <v>1192</v>
      </c>
      <c r="L75" s="847">
        <v>2.5000000000000001E-2</v>
      </c>
      <c r="M75" s="623">
        <v>2000</v>
      </c>
      <c r="N75" s="623"/>
      <c r="O75" s="831" t="s">
        <v>226</v>
      </c>
      <c r="P75" s="829" t="s">
        <v>135</v>
      </c>
      <c r="Q75" s="829">
        <v>2780</v>
      </c>
      <c r="R75" s="829"/>
      <c r="S75" s="830">
        <f t="shared" si="1"/>
        <v>139</v>
      </c>
      <c r="T75" s="829"/>
      <c r="U75" s="72"/>
      <c r="V75" s="632"/>
      <c r="W75" s="632"/>
      <c r="X75" s="72"/>
      <c r="Y75" s="72"/>
    </row>
    <row r="76" spans="1:25" ht="22.5">
      <c r="A76" s="623" t="s">
        <v>418</v>
      </c>
      <c r="B76" s="623"/>
      <c r="C76" s="623">
        <v>2013</v>
      </c>
      <c r="D76" s="624" t="s">
        <v>807</v>
      </c>
      <c r="E76" s="624" t="s">
        <v>795</v>
      </c>
      <c r="F76" s="637" t="s">
        <v>24</v>
      </c>
      <c r="G76" s="625" t="s">
        <v>11</v>
      </c>
      <c r="H76" s="637" t="s">
        <v>471</v>
      </c>
      <c r="I76" s="624" t="s">
        <v>1323</v>
      </c>
      <c r="J76" s="624" t="s">
        <v>1189</v>
      </c>
      <c r="K76" s="627" t="s">
        <v>1190</v>
      </c>
      <c r="L76" s="847">
        <v>2.5000000000000001E-2</v>
      </c>
      <c r="M76" s="623">
        <v>3000</v>
      </c>
      <c r="N76" s="623"/>
      <c r="O76" s="828">
        <v>5.1999999999999998E-2</v>
      </c>
      <c r="P76" s="829" t="s">
        <v>135</v>
      </c>
      <c r="Q76" s="829">
        <v>4040</v>
      </c>
      <c r="R76" s="829"/>
      <c r="S76" s="830">
        <f t="shared" si="1"/>
        <v>134.66666666666666</v>
      </c>
      <c r="T76" s="829"/>
      <c r="U76" s="72"/>
      <c r="V76" s="632"/>
      <c r="W76" s="632"/>
      <c r="X76" s="72"/>
      <c r="Y76" s="72"/>
    </row>
    <row r="77" spans="1:25" ht="22.5">
      <c r="A77" s="623" t="s">
        <v>418</v>
      </c>
      <c r="B77" s="623"/>
      <c r="C77" s="623">
        <v>2013</v>
      </c>
      <c r="D77" s="624" t="s">
        <v>807</v>
      </c>
      <c r="E77" s="624" t="s">
        <v>795</v>
      </c>
      <c r="F77" s="637" t="s">
        <v>24</v>
      </c>
      <c r="G77" s="625" t="s">
        <v>11</v>
      </c>
      <c r="H77" s="637" t="s">
        <v>471</v>
      </c>
      <c r="I77" s="624" t="s">
        <v>1323</v>
      </c>
      <c r="J77" s="624" t="s">
        <v>178</v>
      </c>
      <c r="K77" s="627" t="s">
        <v>1190</v>
      </c>
      <c r="L77" s="847">
        <v>2.5000000000000001E-2</v>
      </c>
      <c r="M77" s="623">
        <v>2000</v>
      </c>
      <c r="N77" s="623"/>
      <c r="O77" s="828">
        <v>0.22500000000000001</v>
      </c>
      <c r="P77" s="829" t="s">
        <v>135</v>
      </c>
      <c r="Q77" s="829">
        <v>4040</v>
      </c>
      <c r="R77" s="829"/>
      <c r="S77" s="830">
        <f t="shared" si="1"/>
        <v>202</v>
      </c>
      <c r="T77" s="829"/>
      <c r="U77" s="72"/>
      <c r="V77" s="632"/>
      <c r="W77" s="632"/>
      <c r="X77" s="72"/>
      <c r="Y77" s="72"/>
    </row>
    <row r="78" spans="1:25">
      <c r="A78" s="623" t="s">
        <v>418</v>
      </c>
      <c r="B78" s="623"/>
      <c r="C78" s="623">
        <v>2013</v>
      </c>
      <c r="D78" s="624" t="s">
        <v>769</v>
      </c>
      <c r="E78" s="624" t="s">
        <v>795</v>
      </c>
      <c r="F78" s="637" t="s">
        <v>24</v>
      </c>
      <c r="G78" s="625" t="s">
        <v>11</v>
      </c>
      <c r="H78" s="637" t="s">
        <v>471</v>
      </c>
      <c r="I78" s="624" t="s">
        <v>167</v>
      </c>
      <c r="J78" s="624" t="s">
        <v>181</v>
      </c>
      <c r="K78" s="627" t="s">
        <v>1192</v>
      </c>
      <c r="L78" s="847">
        <v>0.125</v>
      </c>
      <c r="M78" s="623">
        <v>3000</v>
      </c>
      <c r="N78" s="623"/>
      <c r="O78" s="831" t="s">
        <v>226</v>
      </c>
      <c r="P78" s="829" t="s">
        <v>135</v>
      </c>
      <c r="Q78" s="829">
        <v>6077</v>
      </c>
      <c r="R78" s="829"/>
      <c r="S78" s="830">
        <f t="shared" si="1"/>
        <v>202.56666666666666</v>
      </c>
      <c r="T78" s="829"/>
      <c r="U78" s="72"/>
      <c r="V78" s="632"/>
      <c r="W78" s="632"/>
      <c r="X78" s="72"/>
      <c r="Y78" s="72"/>
    </row>
    <row r="79" spans="1:25" s="629" customFormat="1" ht="15">
      <c r="A79" s="623" t="s">
        <v>418</v>
      </c>
      <c r="B79" s="623"/>
      <c r="C79" s="623">
        <v>2013</v>
      </c>
      <c r="D79" s="624" t="s">
        <v>769</v>
      </c>
      <c r="E79" s="624" t="s">
        <v>795</v>
      </c>
      <c r="F79" s="637" t="s">
        <v>24</v>
      </c>
      <c r="G79" s="625" t="s">
        <v>11</v>
      </c>
      <c r="H79" s="637" t="s">
        <v>471</v>
      </c>
      <c r="I79" s="624" t="s">
        <v>167</v>
      </c>
      <c r="J79" s="624" t="s">
        <v>182</v>
      </c>
      <c r="K79" s="627" t="s">
        <v>1192</v>
      </c>
      <c r="L79" s="847">
        <v>0.125</v>
      </c>
      <c r="M79" s="623">
        <v>1000</v>
      </c>
      <c r="N79" s="623"/>
      <c r="O79" s="831" t="s">
        <v>226</v>
      </c>
      <c r="P79" s="829" t="s">
        <v>135</v>
      </c>
      <c r="Q79" s="829">
        <v>412</v>
      </c>
      <c r="R79" s="829"/>
      <c r="S79" s="830">
        <f t="shared" si="1"/>
        <v>41.2</v>
      </c>
      <c r="T79" s="829"/>
      <c r="U79" s="638"/>
      <c r="V79" s="632"/>
      <c r="W79" s="632"/>
      <c r="X79" s="638"/>
      <c r="Y79" s="638"/>
    </row>
    <row r="80" spans="1:25">
      <c r="A80" s="623" t="s">
        <v>418</v>
      </c>
      <c r="B80" s="623"/>
      <c r="C80" s="623">
        <v>2013</v>
      </c>
      <c r="D80" s="624" t="s">
        <v>769</v>
      </c>
      <c r="E80" s="624" t="s">
        <v>795</v>
      </c>
      <c r="F80" s="637" t="s">
        <v>24</v>
      </c>
      <c r="G80" s="625" t="s">
        <v>11</v>
      </c>
      <c r="H80" s="637" t="s">
        <v>471</v>
      </c>
      <c r="I80" s="624" t="s">
        <v>167</v>
      </c>
      <c r="J80" s="624" t="s">
        <v>183</v>
      </c>
      <c r="K80" s="627" t="s">
        <v>1192</v>
      </c>
      <c r="L80" s="847">
        <v>0.125</v>
      </c>
      <c r="M80" s="623">
        <v>1000</v>
      </c>
      <c r="N80" s="623"/>
      <c r="O80" s="831" t="s">
        <v>226</v>
      </c>
      <c r="P80" s="829" t="s">
        <v>135</v>
      </c>
      <c r="Q80" s="829">
        <v>1581</v>
      </c>
      <c r="R80" s="829"/>
      <c r="S80" s="830">
        <f t="shared" si="1"/>
        <v>158.1</v>
      </c>
      <c r="T80" s="829"/>
      <c r="U80" s="72"/>
      <c r="V80" s="632"/>
      <c r="W80" s="632"/>
      <c r="X80" s="72"/>
      <c r="Y80" s="72"/>
    </row>
    <row r="81" spans="1:25" ht="33.75">
      <c r="A81" s="623" t="s">
        <v>418</v>
      </c>
      <c r="B81" s="623"/>
      <c r="C81" s="623">
        <v>2013</v>
      </c>
      <c r="D81" s="624" t="s">
        <v>812</v>
      </c>
      <c r="E81" s="624" t="s">
        <v>795</v>
      </c>
      <c r="F81" s="637" t="s">
        <v>24</v>
      </c>
      <c r="G81" s="625" t="s">
        <v>11</v>
      </c>
      <c r="H81" s="637" t="s">
        <v>425</v>
      </c>
      <c r="I81" s="624" t="s">
        <v>1206</v>
      </c>
      <c r="J81" s="624" t="s">
        <v>1189</v>
      </c>
      <c r="K81" s="627" t="s">
        <v>1193</v>
      </c>
      <c r="L81" s="847">
        <v>2.5000000000000001E-2</v>
      </c>
      <c r="M81" s="623">
        <v>4000</v>
      </c>
      <c r="N81" s="623"/>
      <c r="O81" s="828">
        <v>7.1099999999999997E-2</v>
      </c>
      <c r="P81" s="829" t="s">
        <v>135</v>
      </c>
      <c r="Q81" s="829">
        <v>3495</v>
      </c>
      <c r="R81" s="829"/>
      <c r="S81" s="830">
        <f t="shared" si="1"/>
        <v>87.375</v>
      </c>
      <c r="T81" s="829"/>
      <c r="U81" s="838"/>
      <c r="V81" s="632"/>
      <c r="W81" s="632"/>
      <c r="X81" s="72"/>
      <c r="Y81" s="72"/>
    </row>
    <row r="82" spans="1:25" ht="33.75">
      <c r="A82" s="623" t="s">
        <v>418</v>
      </c>
      <c r="B82" s="623"/>
      <c r="C82" s="623">
        <v>2013</v>
      </c>
      <c r="D82" s="624" t="s">
        <v>812</v>
      </c>
      <c r="E82" s="624" t="s">
        <v>795</v>
      </c>
      <c r="F82" s="637" t="s">
        <v>24</v>
      </c>
      <c r="G82" s="625" t="s">
        <v>11</v>
      </c>
      <c r="H82" s="637" t="s">
        <v>425</v>
      </c>
      <c r="I82" s="624" t="s">
        <v>1206</v>
      </c>
      <c r="J82" s="624" t="s">
        <v>178</v>
      </c>
      <c r="K82" s="627" t="s">
        <v>1193</v>
      </c>
      <c r="L82" s="847">
        <v>2.5000000000000001E-2</v>
      </c>
      <c r="M82" s="623">
        <v>4000</v>
      </c>
      <c r="N82" s="623"/>
      <c r="O82" s="828">
        <v>0.51500000000000001</v>
      </c>
      <c r="P82" s="829" t="s">
        <v>135</v>
      </c>
      <c r="Q82" s="829">
        <v>3495</v>
      </c>
      <c r="R82" s="829"/>
      <c r="S82" s="830">
        <f t="shared" si="1"/>
        <v>87.375</v>
      </c>
      <c r="T82" s="829"/>
      <c r="U82" s="632"/>
      <c r="V82" s="632"/>
      <c r="W82" s="632"/>
      <c r="X82" s="72"/>
      <c r="Y82" s="72"/>
    </row>
    <row r="83" spans="1:25" ht="33.75">
      <c r="A83" s="623" t="s">
        <v>418</v>
      </c>
      <c r="B83" s="623"/>
      <c r="C83" s="623">
        <v>2013</v>
      </c>
      <c r="D83" s="624" t="s">
        <v>812</v>
      </c>
      <c r="E83" s="624" t="s">
        <v>795</v>
      </c>
      <c r="F83" s="637" t="s">
        <v>24</v>
      </c>
      <c r="G83" s="625" t="s">
        <v>11</v>
      </c>
      <c r="H83" s="637" t="s">
        <v>461</v>
      </c>
      <c r="I83" s="624" t="s">
        <v>1207</v>
      </c>
      <c r="J83" s="624" t="s">
        <v>1189</v>
      </c>
      <c r="K83" s="627" t="s">
        <v>1193</v>
      </c>
      <c r="L83" s="847">
        <v>2.5000000000000001E-2</v>
      </c>
      <c r="M83" s="623">
        <v>2500</v>
      </c>
      <c r="N83" s="623"/>
      <c r="O83" s="828">
        <v>4.4999999999999998E-2</v>
      </c>
      <c r="P83" s="829" t="s">
        <v>135</v>
      </c>
      <c r="Q83" s="829">
        <v>2088</v>
      </c>
      <c r="R83" s="829"/>
      <c r="S83" s="830">
        <f t="shared" si="1"/>
        <v>83.52</v>
      </c>
      <c r="T83" s="829"/>
      <c r="U83" s="632"/>
      <c r="V83" s="632"/>
      <c r="W83" s="632"/>
      <c r="X83" s="72"/>
      <c r="Y83" s="72"/>
    </row>
    <row r="84" spans="1:25">
      <c r="A84" s="623" t="s">
        <v>418</v>
      </c>
      <c r="B84" s="623"/>
      <c r="C84" s="623">
        <v>2013</v>
      </c>
      <c r="D84" s="624" t="s">
        <v>812</v>
      </c>
      <c r="E84" s="624" t="s">
        <v>795</v>
      </c>
      <c r="F84" s="637" t="s">
        <v>24</v>
      </c>
      <c r="G84" s="625" t="s">
        <v>11</v>
      </c>
      <c r="H84" s="637" t="s">
        <v>425</v>
      </c>
      <c r="I84" s="624" t="s">
        <v>1206</v>
      </c>
      <c r="J84" s="624" t="s">
        <v>180</v>
      </c>
      <c r="K84" s="627" t="s">
        <v>1192</v>
      </c>
      <c r="L84" s="847">
        <v>2.5000000000000001E-2</v>
      </c>
      <c r="M84" s="623">
        <v>100</v>
      </c>
      <c r="N84" s="623"/>
      <c r="O84" s="831" t="s">
        <v>226</v>
      </c>
      <c r="P84" s="829" t="s">
        <v>135</v>
      </c>
      <c r="Q84" s="829">
        <v>20</v>
      </c>
      <c r="R84" s="829"/>
      <c r="S84" s="830">
        <f t="shared" si="1"/>
        <v>20</v>
      </c>
      <c r="T84" s="829"/>
      <c r="U84" s="632"/>
      <c r="V84" s="632"/>
      <c r="W84" s="632"/>
      <c r="X84" s="72"/>
      <c r="Y84" s="72"/>
    </row>
    <row r="85" spans="1:25">
      <c r="A85" s="623" t="s">
        <v>418</v>
      </c>
      <c r="B85" s="623"/>
      <c r="C85" s="623">
        <v>2013</v>
      </c>
      <c r="D85" s="624" t="s">
        <v>812</v>
      </c>
      <c r="E85" s="624" t="s">
        <v>795</v>
      </c>
      <c r="F85" s="637" t="s">
        <v>24</v>
      </c>
      <c r="G85" s="625" t="s">
        <v>11</v>
      </c>
      <c r="H85" s="637" t="s">
        <v>461</v>
      </c>
      <c r="I85" s="624" t="s">
        <v>1207</v>
      </c>
      <c r="J85" s="624" t="s">
        <v>180</v>
      </c>
      <c r="K85" s="627" t="s">
        <v>1192</v>
      </c>
      <c r="L85" s="847">
        <v>2.5000000000000001E-2</v>
      </c>
      <c r="M85" s="623">
        <v>1000</v>
      </c>
      <c r="N85" s="623"/>
      <c r="O85" s="831" t="s">
        <v>226</v>
      </c>
      <c r="P85" s="829" t="s">
        <v>135</v>
      </c>
      <c r="Q85" s="829">
        <v>360</v>
      </c>
      <c r="R85" s="829"/>
      <c r="S85" s="830">
        <f t="shared" si="1"/>
        <v>36</v>
      </c>
      <c r="T85" s="829"/>
      <c r="U85" s="838"/>
      <c r="V85" s="632"/>
      <c r="W85" s="632"/>
      <c r="X85" s="72"/>
      <c r="Y85" s="72"/>
    </row>
    <row r="86" spans="1:25">
      <c r="A86" s="623" t="s">
        <v>418</v>
      </c>
      <c r="B86" s="623"/>
      <c r="C86" s="623">
        <v>2013</v>
      </c>
      <c r="D86" s="624" t="s">
        <v>812</v>
      </c>
      <c r="E86" s="624" t="s">
        <v>795</v>
      </c>
      <c r="F86" s="637" t="s">
        <v>24</v>
      </c>
      <c r="G86" s="625" t="s">
        <v>11</v>
      </c>
      <c r="H86" s="637" t="s">
        <v>471</v>
      </c>
      <c r="I86" s="624" t="s">
        <v>1208</v>
      </c>
      <c r="J86" s="624" t="s">
        <v>180</v>
      </c>
      <c r="K86" s="627" t="s">
        <v>1192</v>
      </c>
      <c r="L86" s="847">
        <v>2.5000000000000001E-2</v>
      </c>
      <c r="M86" s="623">
        <v>300</v>
      </c>
      <c r="N86" s="623"/>
      <c r="O86" s="831" t="s">
        <v>226</v>
      </c>
      <c r="P86" s="829" t="s">
        <v>135</v>
      </c>
      <c r="Q86" s="829">
        <v>123</v>
      </c>
      <c r="R86" s="829"/>
      <c r="S86" s="830">
        <f t="shared" si="1"/>
        <v>41</v>
      </c>
      <c r="T86" s="829"/>
      <c r="U86" s="838"/>
      <c r="V86" s="632"/>
      <c r="W86" s="632"/>
      <c r="X86" s="72"/>
      <c r="Y86" s="72"/>
    </row>
    <row r="87" spans="1:25" s="838" customFormat="1">
      <c r="A87" s="623" t="s">
        <v>418</v>
      </c>
      <c r="B87" s="623"/>
      <c r="C87" s="623">
        <v>2013</v>
      </c>
      <c r="D87" s="624" t="s">
        <v>812</v>
      </c>
      <c r="E87" s="624" t="s">
        <v>795</v>
      </c>
      <c r="F87" s="637" t="s">
        <v>24</v>
      </c>
      <c r="G87" s="625" t="s">
        <v>11</v>
      </c>
      <c r="H87" s="637" t="s">
        <v>425</v>
      </c>
      <c r="I87" s="624" t="s">
        <v>1206</v>
      </c>
      <c r="J87" s="624" t="s">
        <v>179</v>
      </c>
      <c r="K87" s="627" t="s">
        <v>1192</v>
      </c>
      <c r="L87" s="847">
        <v>2.5000000000000001E-2</v>
      </c>
      <c r="M87" s="623">
        <v>100</v>
      </c>
      <c r="N87" s="623"/>
      <c r="O87" s="831" t="s">
        <v>226</v>
      </c>
      <c r="P87" s="829" t="s">
        <v>135</v>
      </c>
      <c r="Q87" s="829">
        <v>20</v>
      </c>
      <c r="R87" s="829"/>
      <c r="S87" s="830">
        <f t="shared" si="1"/>
        <v>20</v>
      </c>
      <c r="T87" s="829"/>
    </row>
    <row r="88" spans="1:25" s="838" customFormat="1">
      <c r="A88" s="623" t="s">
        <v>418</v>
      </c>
      <c r="B88" s="623"/>
      <c r="C88" s="623">
        <v>2013</v>
      </c>
      <c r="D88" s="624" t="s">
        <v>812</v>
      </c>
      <c r="E88" s="624" t="s">
        <v>795</v>
      </c>
      <c r="F88" s="637" t="s">
        <v>24</v>
      </c>
      <c r="G88" s="625" t="s">
        <v>11</v>
      </c>
      <c r="H88" s="637" t="s">
        <v>461</v>
      </c>
      <c r="I88" s="624" t="s">
        <v>1207</v>
      </c>
      <c r="J88" s="624" t="s">
        <v>179</v>
      </c>
      <c r="K88" s="627" t="s">
        <v>1192</v>
      </c>
      <c r="L88" s="847">
        <v>2.5000000000000001E-2</v>
      </c>
      <c r="M88" s="623">
        <v>1000</v>
      </c>
      <c r="N88" s="623"/>
      <c r="O88" s="831" t="s">
        <v>226</v>
      </c>
      <c r="P88" s="829" t="s">
        <v>135</v>
      </c>
      <c r="Q88" s="829">
        <v>337</v>
      </c>
      <c r="R88" s="829"/>
      <c r="S88" s="830">
        <f t="shared" si="1"/>
        <v>33.700000000000003</v>
      </c>
      <c r="T88" s="829"/>
      <c r="U88" s="632"/>
    </row>
    <row r="89" spans="1:25" s="838" customFormat="1">
      <c r="A89" s="623" t="s">
        <v>418</v>
      </c>
      <c r="B89" s="623"/>
      <c r="C89" s="623">
        <v>2013</v>
      </c>
      <c r="D89" s="624" t="s">
        <v>812</v>
      </c>
      <c r="E89" s="624" t="s">
        <v>795</v>
      </c>
      <c r="F89" s="637" t="s">
        <v>24</v>
      </c>
      <c r="G89" s="625" t="s">
        <v>11</v>
      </c>
      <c r="H89" s="637" t="s">
        <v>471</v>
      </c>
      <c r="I89" s="624" t="s">
        <v>1208</v>
      </c>
      <c r="J89" s="624" t="s">
        <v>179</v>
      </c>
      <c r="K89" s="627" t="s">
        <v>1192</v>
      </c>
      <c r="L89" s="847">
        <v>2.5000000000000001E-2</v>
      </c>
      <c r="M89" s="623">
        <v>300</v>
      </c>
      <c r="N89" s="623"/>
      <c r="O89" s="831" t="s">
        <v>226</v>
      </c>
      <c r="P89" s="829" t="s">
        <v>135</v>
      </c>
      <c r="Q89" s="829">
        <v>264</v>
      </c>
      <c r="R89" s="829"/>
      <c r="S89" s="830">
        <f t="shared" si="1"/>
        <v>88</v>
      </c>
      <c r="T89" s="829"/>
      <c r="U89" s="632"/>
    </row>
    <row r="90" spans="1:25" s="838" customFormat="1" ht="33.75">
      <c r="A90" s="623" t="s">
        <v>418</v>
      </c>
      <c r="B90" s="623"/>
      <c r="C90" s="623">
        <v>2013</v>
      </c>
      <c r="D90" s="624" t="s">
        <v>812</v>
      </c>
      <c r="E90" s="624" t="s">
        <v>795</v>
      </c>
      <c r="F90" s="637" t="s">
        <v>24</v>
      </c>
      <c r="G90" s="625" t="s">
        <v>11</v>
      </c>
      <c r="H90" s="637" t="s">
        <v>461</v>
      </c>
      <c r="I90" s="624" t="s">
        <v>1207</v>
      </c>
      <c r="J90" s="624" t="s">
        <v>178</v>
      </c>
      <c r="K90" s="627" t="s">
        <v>1193</v>
      </c>
      <c r="L90" s="847">
        <v>2.5000000000000001E-2</v>
      </c>
      <c r="M90" s="623">
        <v>2500</v>
      </c>
      <c r="N90" s="623"/>
      <c r="O90" s="828">
        <v>0.32900000000000001</v>
      </c>
      <c r="P90" s="829" t="s">
        <v>135</v>
      </c>
      <c r="Q90" s="829">
        <v>2088</v>
      </c>
      <c r="R90" s="829"/>
      <c r="S90" s="830">
        <f t="shared" si="1"/>
        <v>83.52</v>
      </c>
      <c r="T90" s="829"/>
      <c r="U90" s="632"/>
    </row>
    <row r="91" spans="1:25" s="838" customFormat="1" ht="33.75">
      <c r="A91" s="623" t="s">
        <v>418</v>
      </c>
      <c r="B91" s="623"/>
      <c r="C91" s="623">
        <v>2013</v>
      </c>
      <c r="D91" s="624" t="s">
        <v>812</v>
      </c>
      <c r="E91" s="624" t="s">
        <v>795</v>
      </c>
      <c r="F91" s="637" t="s">
        <v>24</v>
      </c>
      <c r="G91" s="625" t="s">
        <v>11</v>
      </c>
      <c r="H91" s="637" t="s">
        <v>471</v>
      </c>
      <c r="I91" s="624" t="s">
        <v>1208</v>
      </c>
      <c r="J91" s="624" t="s">
        <v>1189</v>
      </c>
      <c r="K91" s="627" t="s">
        <v>1193</v>
      </c>
      <c r="L91" s="847">
        <v>2.5000000000000001E-2</v>
      </c>
      <c r="M91" s="623">
        <v>3000</v>
      </c>
      <c r="N91" s="623"/>
      <c r="O91" s="828">
        <v>4.3999999999999997E-2</v>
      </c>
      <c r="P91" s="829" t="s">
        <v>135</v>
      </c>
      <c r="Q91" s="829">
        <v>3034</v>
      </c>
      <c r="R91" s="829"/>
      <c r="S91" s="830">
        <f t="shared" si="1"/>
        <v>101.13333333333334</v>
      </c>
      <c r="T91" s="829"/>
      <c r="U91" s="632"/>
    </row>
    <row r="92" spans="1:25" s="838" customFormat="1" ht="33.75">
      <c r="A92" s="623" t="s">
        <v>418</v>
      </c>
      <c r="B92" s="623"/>
      <c r="C92" s="623">
        <v>2013</v>
      </c>
      <c r="D92" s="624" t="s">
        <v>812</v>
      </c>
      <c r="E92" s="624" t="s">
        <v>795</v>
      </c>
      <c r="F92" s="637" t="s">
        <v>24</v>
      </c>
      <c r="G92" s="625" t="s">
        <v>11</v>
      </c>
      <c r="H92" s="637" t="s">
        <v>471</v>
      </c>
      <c r="I92" s="624" t="s">
        <v>1208</v>
      </c>
      <c r="J92" s="624" t="s">
        <v>178</v>
      </c>
      <c r="K92" s="627" t="s">
        <v>1193</v>
      </c>
      <c r="L92" s="847">
        <v>2.5000000000000001E-2</v>
      </c>
      <c r="M92" s="623">
        <v>3000</v>
      </c>
      <c r="N92" s="623"/>
      <c r="O92" s="828">
        <v>0.27800000000000002</v>
      </c>
      <c r="P92" s="829" t="s">
        <v>135</v>
      </c>
      <c r="Q92" s="829">
        <v>3034</v>
      </c>
      <c r="R92" s="829"/>
      <c r="S92" s="830">
        <f t="shared" si="1"/>
        <v>101.13333333333334</v>
      </c>
      <c r="T92" s="829"/>
      <c r="U92" s="632"/>
    </row>
    <row r="93" spans="1:25" s="838" customFormat="1" ht="33.75">
      <c r="A93" s="623" t="s">
        <v>418</v>
      </c>
      <c r="B93" s="623" t="s">
        <v>1328</v>
      </c>
      <c r="C93" s="623">
        <v>2013</v>
      </c>
      <c r="D93" s="639" t="s">
        <v>816</v>
      </c>
      <c r="E93" s="624" t="s">
        <v>570</v>
      </c>
      <c r="F93" s="637" t="s">
        <v>24</v>
      </c>
      <c r="G93" s="625" t="s">
        <v>11</v>
      </c>
      <c r="H93" s="637" t="s">
        <v>425</v>
      </c>
      <c r="I93" s="624" t="s">
        <v>584</v>
      </c>
      <c r="J93" s="624" t="s">
        <v>1189</v>
      </c>
      <c r="K93" s="627" t="s">
        <v>1193</v>
      </c>
      <c r="L93" s="847">
        <v>2.5000000000000001E-2</v>
      </c>
      <c r="M93" s="623">
        <v>500</v>
      </c>
      <c r="N93" s="623"/>
      <c r="O93" s="828">
        <v>7.1999999999999995E-2</v>
      </c>
      <c r="P93" s="829" t="s">
        <v>135</v>
      </c>
      <c r="Q93" s="829">
        <v>456</v>
      </c>
      <c r="R93" s="829"/>
      <c r="S93" s="830">
        <f t="shared" si="1"/>
        <v>91.2</v>
      </c>
      <c r="T93" s="829"/>
      <c r="U93" s="631" t="str">
        <f>IF(ISBLANK(T93),"",T93/P93)</f>
        <v/>
      </c>
    </row>
    <row r="94" spans="1:25" s="72" customFormat="1">
      <c r="A94" s="623" t="s">
        <v>418</v>
      </c>
      <c r="B94" s="623"/>
      <c r="C94" s="623">
        <v>2013</v>
      </c>
      <c r="D94" s="624" t="s">
        <v>706</v>
      </c>
      <c r="E94" s="624" t="s">
        <v>570</v>
      </c>
      <c r="F94" s="637" t="s">
        <v>24</v>
      </c>
      <c r="G94" s="625" t="s">
        <v>11</v>
      </c>
      <c r="H94" s="637" t="s">
        <v>471</v>
      </c>
      <c r="I94" s="624" t="s">
        <v>1208</v>
      </c>
      <c r="J94" s="624" t="s">
        <v>1195</v>
      </c>
      <c r="K94" s="627" t="s">
        <v>1192</v>
      </c>
      <c r="L94" s="847">
        <v>2.5000000000000001E-2</v>
      </c>
      <c r="M94" s="623">
        <v>100</v>
      </c>
      <c r="N94" s="623"/>
      <c r="O94" s="832" t="s">
        <v>226</v>
      </c>
      <c r="P94" s="829" t="s">
        <v>135</v>
      </c>
      <c r="Q94" s="829">
        <v>0</v>
      </c>
      <c r="R94" s="829"/>
      <c r="S94" s="830">
        <f t="shared" si="1"/>
        <v>0</v>
      </c>
      <c r="T94" s="829"/>
    </row>
    <row r="95" spans="1:25">
      <c r="A95" s="623" t="s">
        <v>418</v>
      </c>
      <c r="B95" s="623"/>
      <c r="C95" s="623">
        <v>2013</v>
      </c>
      <c r="D95" s="624" t="s">
        <v>706</v>
      </c>
      <c r="E95" s="624" t="s">
        <v>570</v>
      </c>
      <c r="F95" s="637" t="s">
        <v>24</v>
      </c>
      <c r="G95" s="625" t="s">
        <v>11</v>
      </c>
      <c r="H95" s="637" t="s">
        <v>471</v>
      </c>
      <c r="I95" s="624" t="s">
        <v>1208</v>
      </c>
      <c r="J95" s="624" t="s">
        <v>179</v>
      </c>
      <c r="K95" s="627" t="s">
        <v>1192</v>
      </c>
      <c r="L95" s="847">
        <v>2.5000000000000001E-2</v>
      </c>
      <c r="M95" s="623">
        <v>100</v>
      </c>
      <c r="N95" s="623"/>
      <c r="O95" s="832" t="s">
        <v>226</v>
      </c>
      <c r="P95" s="829" t="s">
        <v>135</v>
      </c>
      <c r="Q95" s="829">
        <v>0</v>
      </c>
      <c r="R95" s="829"/>
      <c r="S95" s="830">
        <f t="shared" si="1"/>
        <v>0</v>
      </c>
      <c r="T95" s="829"/>
      <c r="U95" s="72"/>
    </row>
    <row r="96" spans="1:25" ht="33.75">
      <c r="A96" s="623" t="s">
        <v>418</v>
      </c>
      <c r="B96" s="623" t="s">
        <v>1328</v>
      </c>
      <c r="C96" s="623">
        <v>2013</v>
      </c>
      <c r="D96" s="639" t="s">
        <v>816</v>
      </c>
      <c r="E96" s="624" t="s">
        <v>570</v>
      </c>
      <c r="F96" s="637" t="s">
        <v>24</v>
      </c>
      <c r="G96" s="625" t="s">
        <v>11</v>
      </c>
      <c r="H96" s="637" t="s">
        <v>425</v>
      </c>
      <c r="I96" s="624" t="s">
        <v>584</v>
      </c>
      <c r="J96" s="624" t="s">
        <v>178</v>
      </c>
      <c r="K96" s="627" t="s">
        <v>1193</v>
      </c>
      <c r="L96" s="847">
        <v>2.5000000000000001E-2</v>
      </c>
      <c r="M96" s="623">
        <v>500</v>
      </c>
      <c r="N96" s="623"/>
      <c r="O96" s="828">
        <v>0.33300000000000002</v>
      </c>
      <c r="P96" s="829" t="s">
        <v>135</v>
      </c>
      <c r="Q96" s="829">
        <v>456</v>
      </c>
      <c r="R96" s="829"/>
      <c r="S96" s="830">
        <f t="shared" si="1"/>
        <v>91.2</v>
      </c>
      <c r="T96" s="829"/>
      <c r="U96" s="632"/>
    </row>
    <row r="97" spans="1:25" ht="33.75">
      <c r="A97" s="623" t="s">
        <v>418</v>
      </c>
      <c r="B97" s="623"/>
      <c r="C97" s="623">
        <v>2013</v>
      </c>
      <c r="D97" s="624" t="s">
        <v>706</v>
      </c>
      <c r="E97" s="624" t="s">
        <v>570</v>
      </c>
      <c r="F97" s="637" t="s">
        <v>24</v>
      </c>
      <c r="G97" s="625" t="s">
        <v>11</v>
      </c>
      <c r="H97" s="637" t="s">
        <v>471</v>
      </c>
      <c r="I97" s="624" t="s">
        <v>1208</v>
      </c>
      <c r="J97" s="624" t="s">
        <v>1189</v>
      </c>
      <c r="K97" s="627" t="s">
        <v>1193</v>
      </c>
      <c r="L97" s="847">
        <v>2.5000000000000001E-2</v>
      </c>
      <c r="M97" s="623">
        <v>200</v>
      </c>
      <c r="N97" s="623"/>
      <c r="O97" s="828">
        <v>5.5E-2</v>
      </c>
      <c r="P97" s="829" t="s">
        <v>135</v>
      </c>
      <c r="Q97" s="829">
        <v>34</v>
      </c>
      <c r="R97" s="829"/>
      <c r="S97" s="830">
        <f t="shared" si="1"/>
        <v>17</v>
      </c>
      <c r="T97" s="829"/>
      <c r="U97" s="631" t="str">
        <f>IF(ISBLANK(T97),"",T97/P97)</f>
        <v/>
      </c>
    </row>
    <row r="98" spans="1:25">
      <c r="A98" s="623" t="s">
        <v>418</v>
      </c>
      <c r="B98" s="623"/>
      <c r="C98" s="623">
        <v>2013</v>
      </c>
      <c r="D98" s="624" t="s">
        <v>819</v>
      </c>
      <c r="E98" s="624" t="s">
        <v>795</v>
      </c>
      <c r="F98" s="637" t="s">
        <v>24</v>
      </c>
      <c r="G98" s="625" t="s">
        <v>11</v>
      </c>
      <c r="H98" s="637" t="s">
        <v>471</v>
      </c>
      <c r="I98" s="624" t="s">
        <v>1209</v>
      </c>
      <c r="J98" s="624" t="s">
        <v>180</v>
      </c>
      <c r="K98" s="627" t="s">
        <v>1192</v>
      </c>
      <c r="L98" s="847">
        <v>2.5000000000000001E-2</v>
      </c>
      <c r="M98" s="623">
        <v>0</v>
      </c>
      <c r="N98" s="623"/>
      <c r="O98" s="832" t="s">
        <v>226</v>
      </c>
      <c r="P98" s="829" t="s">
        <v>135</v>
      </c>
      <c r="Q98" s="829">
        <v>5</v>
      </c>
      <c r="R98" s="829"/>
      <c r="S98" s="830" t="s">
        <v>226</v>
      </c>
      <c r="T98" s="829"/>
      <c r="U98" s="72"/>
    </row>
    <row r="99" spans="1:25">
      <c r="A99" s="623" t="s">
        <v>418</v>
      </c>
      <c r="B99" s="623"/>
      <c r="C99" s="623">
        <v>2013</v>
      </c>
      <c r="D99" s="624" t="s">
        <v>819</v>
      </c>
      <c r="E99" s="624" t="s">
        <v>795</v>
      </c>
      <c r="F99" s="637" t="s">
        <v>24</v>
      </c>
      <c r="G99" s="625" t="s">
        <v>11</v>
      </c>
      <c r="H99" s="637" t="s">
        <v>471</v>
      </c>
      <c r="I99" s="624" t="s">
        <v>1209</v>
      </c>
      <c r="J99" s="624" t="s">
        <v>179</v>
      </c>
      <c r="K99" s="627" t="s">
        <v>1192</v>
      </c>
      <c r="L99" s="847">
        <v>2.5000000000000001E-2</v>
      </c>
      <c r="M99" s="623">
        <v>0</v>
      </c>
      <c r="N99" s="623"/>
      <c r="O99" s="832" t="s">
        <v>226</v>
      </c>
      <c r="P99" s="829" t="s">
        <v>135</v>
      </c>
      <c r="Q99" s="829">
        <v>5</v>
      </c>
      <c r="R99" s="829"/>
      <c r="S99" s="830" t="s">
        <v>226</v>
      </c>
      <c r="T99" s="829"/>
      <c r="U99" s="72"/>
    </row>
    <row r="100" spans="1:25" ht="33.75">
      <c r="A100" s="623" t="s">
        <v>418</v>
      </c>
      <c r="B100" s="623"/>
      <c r="C100" s="623">
        <v>2013</v>
      </c>
      <c r="D100" s="624" t="s">
        <v>706</v>
      </c>
      <c r="E100" s="624" t="s">
        <v>570</v>
      </c>
      <c r="F100" s="637" t="s">
        <v>24</v>
      </c>
      <c r="G100" s="625" t="s">
        <v>11</v>
      </c>
      <c r="H100" s="637" t="s">
        <v>471</v>
      </c>
      <c r="I100" s="624" t="s">
        <v>1208</v>
      </c>
      <c r="J100" s="624" t="s">
        <v>178</v>
      </c>
      <c r="K100" s="627" t="s">
        <v>1193</v>
      </c>
      <c r="L100" s="847">
        <v>2.5000000000000001E-2</v>
      </c>
      <c r="M100" s="623">
        <v>200</v>
      </c>
      <c r="N100" s="623"/>
      <c r="O100" s="828">
        <v>0.13800000000000001</v>
      </c>
      <c r="P100" s="829" t="s">
        <v>135</v>
      </c>
      <c r="Q100" s="829">
        <v>34</v>
      </c>
      <c r="R100" s="829"/>
      <c r="S100" s="830">
        <f t="shared" si="1"/>
        <v>17</v>
      </c>
      <c r="T100" s="829"/>
      <c r="U100" s="632"/>
    </row>
    <row r="101" spans="1:25">
      <c r="A101" s="623" t="s">
        <v>418</v>
      </c>
      <c r="B101" s="623"/>
      <c r="C101" s="623">
        <v>2013</v>
      </c>
      <c r="D101" s="624" t="s">
        <v>819</v>
      </c>
      <c r="E101" s="624" t="s">
        <v>795</v>
      </c>
      <c r="F101" s="637" t="s">
        <v>24</v>
      </c>
      <c r="G101" s="625" t="s">
        <v>11</v>
      </c>
      <c r="H101" s="637" t="s">
        <v>471</v>
      </c>
      <c r="I101" s="624" t="s">
        <v>1209</v>
      </c>
      <c r="J101" s="624" t="s">
        <v>1189</v>
      </c>
      <c r="K101" s="627" t="s">
        <v>1210</v>
      </c>
      <c r="L101" s="847">
        <v>2.5000000000000001E-2</v>
      </c>
      <c r="M101" s="623">
        <v>100</v>
      </c>
      <c r="N101" s="623"/>
      <c r="O101" s="828">
        <v>0.1</v>
      </c>
      <c r="P101" s="829" t="s">
        <v>135</v>
      </c>
      <c r="Q101" s="829">
        <v>308</v>
      </c>
      <c r="R101" s="829"/>
      <c r="S101" s="830">
        <f t="shared" si="1"/>
        <v>308</v>
      </c>
      <c r="T101" s="829"/>
      <c r="U101" s="632"/>
    </row>
    <row r="102" spans="1:25">
      <c r="A102" s="623" t="s">
        <v>418</v>
      </c>
      <c r="B102" s="623"/>
      <c r="C102" s="623">
        <v>2013</v>
      </c>
      <c r="D102" s="624" t="s">
        <v>819</v>
      </c>
      <c r="E102" s="624" t="s">
        <v>795</v>
      </c>
      <c r="F102" s="637" t="s">
        <v>24</v>
      </c>
      <c r="G102" s="625" t="s">
        <v>11</v>
      </c>
      <c r="H102" s="637" t="s">
        <v>471</v>
      </c>
      <c r="I102" s="624" t="s">
        <v>1209</v>
      </c>
      <c r="J102" s="624" t="s">
        <v>178</v>
      </c>
      <c r="K102" s="627" t="s">
        <v>1210</v>
      </c>
      <c r="L102" s="847">
        <v>2.5000000000000001E-2</v>
      </c>
      <c r="M102" s="623">
        <v>100</v>
      </c>
      <c r="N102" s="623"/>
      <c r="O102" s="828">
        <v>0.48</v>
      </c>
      <c r="P102" s="829" t="s">
        <v>135</v>
      </c>
      <c r="Q102" s="829">
        <v>308</v>
      </c>
      <c r="R102" s="829"/>
      <c r="S102" s="830">
        <f t="shared" si="1"/>
        <v>308</v>
      </c>
      <c r="T102" s="829"/>
      <c r="U102" s="632"/>
    </row>
    <row r="103" spans="1:25" ht="22.5">
      <c r="A103" s="623" t="s">
        <v>418</v>
      </c>
      <c r="B103" s="623"/>
      <c r="C103" s="623">
        <v>2013</v>
      </c>
      <c r="D103" s="624" t="s">
        <v>821</v>
      </c>
      <c r="E103" s="624" t="s">
        <v>795</v>
      </c>
      <c r="F103" s="637" t="s">
        <v>24</v>
      </c>
      <c r="G103" s="625" t="s">
        <v>11</v>
      </c>
      <c r="H103" s="635" t="s">
        <v>1202</v>
      </c>
      <c r="I103" s="624" t="s">
        <v>1205</v>
      </c>
      <c r="J103" s="624" t="s">
        <v>180</v>
      </c>
      <c r="K103" s="627" t="s">
        <v>138</v>
      </c>
      <c r="L103" s="847">
        <v>2.5000000000000001E-2</v>
      </c>
      <c r="M103" s="623">
        <v>100</v>
      </c>
      <c r="N103" s="623"/>
      <c r="O103" s="832" t="s">
        <v>226</v>
      </c>
      <c r="P103" s="829" t="s">
        <v>135</v>
      </c>
      <c r="Q103" s="829">
        <v>22</v>
      </c>
      <c r="R103" s="829"/>
      <c r="S103" s="830">
        <f t="shared" si="1"/>
        <v>22</v>
      </c>
      <c r="T103" s="829"/>
      <c r="U103" s="632"/>
    </row>
    <row r="104" spans="1:25">
      <c r="A104" s="623" t="s">
        <v>418</v>
      </c>
      <c r="B104" s="623"/>
      <c r="C104" s="623">
        <v>2013</v>
      </c>
      <c r="D104" s="624" t="s">
        <v>821</v>
      </c>
      <c r="E104" s="624" t="s">
        <v>795</v>
      </c>
      <c r="F104" s="637" t="s">
        <v>24</v>
      </c>
      <c r="G104" s="625" t="s">
        <v>11</v>
      </c>
      <c r="H104" s="637" t="s">
        <v>471</v>
      </c>
      <c r="I104" s="624" t="s">
        <v>79</v>
      </c>
      <c r="J104" s="624" t="s">
        <v>180</v>
      </c>
      <c r="K104" s="627" t="s">
        <v>1192</v>
      </c>
      <c r="L104" s="847">
        <v>2.5000000000000001E-2</v>
      </c>
      <c r="M104" s="623" t="s">
        <v>138</v>
      </c>
      <c r="N104" s="623"/>
      <c r="O104" s="832" t="s">
        <v>226</v>
      </c>
      <c r="P104" s="829" t="s">
        <v>135</v>
      </c>
      <c r="Q104" s="829">
        <v>229</v>
      </c>
      <c r="R104" s="829"/>
      <c r="S104" s="830" t="s">
        <v>226</v>
      </c>
      <c r="T104" s="829"/>
      <c r="U104" s="632"/>
    </row>
    <row r="105" spans="1:25" ht="22.5">
      <c r="A105" s="623" t="s">
        <v>418</v>
      </c>
      <c r="B105" s="623"/>
      <c r="C105" s="623">
        <v>2013</v>
      </c>
      <c r="D105" s="624" t="s">
        <v>821</v>
      </c>
      <c r="E105" s="624" t="s">
        <v>795</v>
      </c>
      <c r="F105" s="637" t="s">
        <v>24</v>
      </c>
      <c r="G105" s="625" t="s">
        <v>11</v>
      </c>
      <c r="H105" s="635" t="s">
        <v>1202</v>
      </c>
      <c r="I105" s="624" t="s">
        <v>1205</v>
      </c>
      <c r="J105" s="624" t="s">
        <v>179</v>
      </c>
      <c r="K105" s="627" t="s">
        <v>138</v>
      </c>
      <c r="L105" s="847">
        <v>2.5000000000000001E-2</v>
      </c>
      <c r="M105" s="623">
        <v>100</v>
      </c>
      <c r="N105" s="623"/>
      <c r="O105" s="832" t="s">
        <v>226</v>
      </c>
      <c r="P105" s="829" t="s">
        <v>135</v>
      </c>
      <c r="Q105" s="829">
        <v>22</v>
      </c>
      <c r="R105" s="829"/>
      <c r="S105" s="830">
        <f>(100*Q105/M105)</f>
        <v>22</v>
      </c>
      <c r="T105" s="829"/>
      <c r="U105" s="632"/>
    </row>
    <row r="106" spans="1:25">
      <c r="A106" s="623" t="s">
        <v>418</v>
      </c>
      <c r="B106" s="623"/>
      <c r="C106" s="623">
        <v>2013</v>
      </c>
      <c r="D106" s="624" t="s">
        <v>821</v>
      </c>
      <c r="E106" s="624" t="s">
        <v>795</v>
      </c>
      <c r="F106" s="637" t="s">
        <v>24</v>
      </c>
      <c r="G106" s="625" t="s">
        <v>11</v>
      </c>
      <c r="H106" s="637" t="s">
        <v>471</v>
      </c>
      <c r="I106" s="624" t="s">
        <v>79</v>
      </c>
      <c r="J106" s="624" t="s">
        <v>179</v>
      </c>
      <c r="K106" s="627" t="s">
        <v>1192</v>
      </c>
      <c r="L106" s="847">
        <v>2.5000000000000001E-2</v>
      </c>
      <c r="M106" s="623" t="s">
        <v>138</v>
      </c>
      <c r="N106" s="623"/>
      <c r="O106" s="832" t="s">
        <v>226</v>
      </c>
      <c r="P106" s="829" t="s">
        <v>135</v>
      </c>
      <c r="Q106" s="829">
        <v>537</v>
      </c>
      <c r="R106" s="829"/>
      <c r="S106" s="830" t="s">
        <v>226</v>
      </c>
      <c r="T106" s="829"/>
      <c r="U106" s="632"/>
    </row>
    <row r="107" spans="1:25" ht="22.5">
      <c r="A107" s="623" t="s">
        <v>418</v>
      </c>
      <c r="B107" s="623"/>
      <c r="C107" s="623">
        <v>2013</v>
      </c>
      <c r="D107" s="624" t="s">
        <v>821</v>
      </c>
      <c r="E107" s="624" t="s">
        <v>795</v>
      </c>
      <c r="F107" s="637" t="s">
        <v>24</v>
      </c>
      <c r="G107" s="625" t="s">
        <v>11</v>
      </c>
      <c r="H107" s="635" t="s">
        <v>1202</v>
      </c>
      <c r="I107" s="624" t="s">
        <v>1205</v>
      </c>
      <c r="J107" s="624" t="s">
        <v>1189</v>
      </c>
      <c r="K107" s="627" t="s">
        <v>1203</v>
      </c>
      <c r="L107" s="847">
        <v>2.5000000000000001E-2</v>
      </c>
      <c r="M107" s="623" t="s">
        <v>138</v>
      </c>
      <c r="N107" s="623"/>
      <c r="O107" s="828">
        <v>0.14699999999999999</v>
      </c>
      <c r="P107" s="829" t="s">
        <v>135</v>
      </c>
      <c r="Q107" s="829">
        <v>1479</v>
      </c>
      <c r="R107" s="829"/>
      <c r="S107" s="830" t="s">
        <v>226</v>
      </c>
      <c r="T107" s="829"/>
      <c r="U107" s="632"/>
    </row>
    <row r="108" spans="1:25" ht="22.5">
      <c r="A108" s="623" t="s">
        <v>418</v>
      </c>
      <c r="B108" s="623"/>
      <c r="C108" s="623">
        <v>2013</v>
      </c>
      <c r="D108" s="624" t="s">
        <v>821</v>
      </c>
      <c r="E108" s="624" t="s">
        <v>795</v>
      </c>
      <c r="F108" s="637" t="s">
        <v>24</v>
      </c>
      <c r="G108" s="625" t="s">
        <v>11</v>
      </c>
      <c r="H108" s="635" t="s">
        <v>1202</v>
      </c>
      <c r="I108" s="624" t="s">
        <v>1205</v>
      </c>
      <c r="J108" s="624" t="s">
        <v>178</v>
      </c>
      <c r="K108" s="627" t="s">
        <v>1203</v>
      </c>
      <c r="L108" s="847">
        <v>2.5000000000000001E-2</v>
      </c>
      <c r="M108" s="623" t="s">
        <v>138</v>
      </c>
      <c r="N108" s="623"/>
      <c r="O108" s="828">
        <v>0.97199999999999998</v>
      </c>
      <c r="P108" s="829" t="s">
        <v>135</v>
      </c>
      <c r="Q108" s="829">
        <v>1479</v>
      </c>
      <c r="R108" s="829"/>
      <c r="S108" s="830" t="s">
        <v>226</v>
      </c>
      <c r="T108" s="829"/>
      <c r="U108" s="632"/>
    </row>
    <row r="109" spans="1:25" ht="33.75">
      <c r="A109" s="623" t="s">
        <v>418</v>
      </c>
      <c r="B109" s="623"/>
      <c r="C109" s="623">
        <v>2013</v>
      </c>
      <c r="D109" s="624" t="s">
        <v>821</v>
      </c>
      <c r="E109" s="624" t="s">
        <v>795</v>
      </c>
      <c r="F109" s="637" t="s">
        <v>24</v>
      </c>
      <c r="G109" s="625" t="s">
        <v>11</v>
      </c>
      <c r="H109" s="637" t="s">
        <v>471</v>
      </c>
      <c r="I109" s="624" t="s">
        <v>79</v>
      </c>
      <c r="J109" s="624" t="s">
        <v>1189</v>
      </c>
      <c r="K109" s="627" t="s">
        <v>1193</v>
      </c>
      <c r="L109" s="847">
        <v>2.5000000000000001E-2</v>
      </c>
      <c r="M109" s="623">
        <v>1500</v>
      </c>
      <c r="N109" s="623"/>
      <c r="O109" s="828">
        <v>0.127</v>
      </c>
      <c r="P109" s="829" t="s">
        <v>135</v>
      </c>
      <c r="Q109" s="829">
        <v>1429</v>
      </c>
      <c r="R109" s="829"/>
      <c r="S109" s="830">
        <f t="shared" ref="S109:S169" si="2">(100*Q109/M109)</f>
        <v>95.266666666666666</v>
      </c>
      <c r="T109" s="829"/>
      <c r="U109" s="72"/>
    </row>
    <row r="110" spans="1:25" ht="33.75">
      <c r="A110" s="623" t="s">
        <v>418</v>
      </c>
      <c r="B110" s="623"/>
      <c r="C110" s="623">
        <v>2013</v>
      </c>
      <c r="D110" s="624" t="s">
        <v>821</v>
      </c>
      <c r="E110" s="624" t="s">
        <v>795</v>
      </c>
      <c r="F110" s="637" t="s">
        <v>24</v>
      </c>
      <c r="G110" s="625" t="s">
        <v>11</v>
      </c>
      <c r="H110" s="637" t="s">
        <v>471</v>
      </c>
      <c r="I110" s="624" t="s">
        <v>79</v>
      </c>
      <c r="J110" s="624" t="s">
        <v>178</v>
      </c>
      <c r="K110" s="627" t="s">
        <v>1193</v>
      </c>
      <c r="L110" s="847">
        <v>2.5000000000000001E-2</v>
      </c>
      <c r="M110" s="623">
        <v>1500</v>
      </c>
      <c r="N110" s="623"/>
      <c r="O110" s="828">
        <v>0.4</v>
      </c>
      <c r="P110" s="829" t="s">
        <v>135</v>
      </c>
      <c r="Q110" s="829">
        <v>1429</v>
      </c>
      <c r="R110" s="829"/>
      <c r="S110" s="830">
        <f t="shared" si="2"/>
        <v>95.266666666666666</v>
      </c>
      <c r="T110" s="829"/>
      <c r="U110" s="72"/>
    </row>
    <row r="111" spans="1:25">
      <c r="A111" s="623" t="s">
        <v>418</v>
      </c>
      <c r="B111" s="623"/>
      <c r="C111" s="623">
        <v>2013</v>
      </c>
      <c r="D111" s="624" t="s">
        <v>822</v>
      </c>
      <c r="E111" s="624" t="s">
        <v>570</v>
      </c>
      <c r="F111" s="637" t="s">
        <v>24</v>
      </c>
      <c r="G111" s="625" t="s">
        <v>11</v>
      </c>
      <c r="H111" s="637" t="s">
        <v>532</v>
      </c>
      <c r="I111" s="624" t="s">
        <v>584</v>
      </c>
      <c r="J111" s="624" t="s">
        <v>180</v>
      </c>
      <c r="K111" s="627" t="s">
        <v>1192</v>
      </c>
      <c r="L111" s="847">
        <v>2.5000000000000001E-2</v>
      </c>
      <c r="M111" s="623">
        <v>0</v>
      </c>
      <c r="N111" s="623"/>
      <c r="O111" s="832" t="s">
        <v>226</v>
      </c>
      <c r="P111" s="829" t="s">
        <v>135</v>
      </c>
      <c r="Q111" s="829">
        <v>39</v>
      </c>
      <c r="R111" s="829"/>
      <c r="S111" s="830" t="s">
        <v>226</v>
      </c>
      <c r="T111" s="829"/>
      <c r="U111" s="72"/>
      <c r="V111" s="72"/>
      <c r="W111" s="72"/>
      <c r="X111" s="72"/>
      <c r="Y111" s="72"/>
    </row>
    <row r="112" spans="1:25">
      <c r="A112" s="623" t="s">
        <v>418</v>
      </c>
      <c r="B112" s="623"/>
      <c r="C112" s="623">
        <v>2013</v>
      </c>
      <c r="D112" s="624" t="s">
        <v>822</v>
      </c>
      <c r="E112" s="624" t="s">
        <v>795</v>
      </c>
      <c r="F112" s="637" t="s">
        <v>24</v>
      </c>
      <c r="G112" s="625" t="s">
        <v>11</v>
      </c>
      <c r="H112" s="637" t="s">
        <v>471</v>
      </c>
      <c r="I112" s="624" t="s">
        <v>79</v>
      </c>
      <c r="J112" s="624" t="s">
        <v>180</v>
      </c>
      <c r="K112" s="627" t="s">
        <v>1192</v>
      </c>
      <c r="L112" s="847">
        <v>2.5000000000000001E-2</v>
      </c>
      <c r="M112" s="623">
        <v>400</v>
      </c>
      <c r="N112" s="623"/>
      <c r="O112" s="832" t="s">
        <v>226</v>
      </c>
      <c r="P112" s="829" t="s">
        <v>135</v>
      </c>
      <c r="Q112" s="829">
        <v>464</v>
      </c>
      <c r="R112" s="829"/>
      <c r="S112" s="830">
        <f t="shared" si="2"/>
        <v>116</v>
      </c>
      <c r="T112" s="829"/>
      <c r="U112" s="72"/>
      <c r="V112" s="72"/>
      <c r="W112" s="72"/>
      <c r="X112" s="72"/>
      <c r="Y112" s="72"/>
    </row>
    <row r="113" spans="1:25">
      <c r="A113" s="623" t="s">
        <v>418</v>
      </c>
      <c r="B113" s="623"/>
      <c r="C113" s="623">
        <v>2013</v>
      </c>
      <c r="D113" s="624" t="s">
        <v>822</v>
      </c>
      <c r="E113" s="624" t="s">
        <v>570</v>
      </c>
      <c r="F113" s="637" t="s">
        <v>24</v>
      </c>
      <c r="G113" s="625" t="s">
        <v>11</v>
      </c>
      <c r="H113" s="637" t="s">
        <v>532</v>
      </c>
      <c r="I113" s="624" t="s">
        <v>584</v>
      </c>
      <c r="J113" s="624" t="s">
        <v>179</v>
      </c>
      <c r="K113" s="627" t="s">
        <v>1192</v>
      </c>
      <c r="L113" s="847">
        <v>2.5000000000000001E-2</v>
      </c>
      <c r="M113" s="623">
        <v>0</v>
      </c>
      <c r="N113" s="623"/>
      <c r="O113" s="832" t="s">
        <v>226</v>
      </c>
      <c r="P113" s="829" t="s">
        <v>135</v>
      </c>
      <c r="Q113" s="829">
        <v>27</v>
      </c>
      <c r="R113" s="829"/>
      <c r="S113" s="830" t="s">
        <v>226</v>
      </c>
      <c r="T113" s="829"/>
      <c r="U113" s="632"/>
      <c r="V113" s="632"/>
      <c r="W113" s="632"/>
      <c r="X113" s="72"/>
      <c r="Y113" s="72"/>
    </row>
    <row r="114" spans="1:25">
      <c r="A114" s="623" t="s">
        <v>418</v>
      </c>
      <c r="B114" s="623"/>
      <c r="C114" s="623">
        <v>2013</v>
      </c>
      <c r="D114" s="624" t="s">
        <v>822</v>
      </c>
      <c r="E114" s="624" t="s">
        <v>795</v>
      </c>
      <c r="F114" s="637" t="s">
        <v>24</v>
      </c>
      <c r="G114" s="625" t="s">
        <v>11</v>
      </c>
      <c r="H114" s="637" t="s">
        <v>471</v>
      </c>
      <c r="I114" s="624" t="s">
        <v>79</v>
      </c>
      <c r="J114" s="624" t="s">
        <v>179</v>
      </c>
      <c r="K114" s="627" t="s">
        <v>1192</v>
      </c>
      <c r="L114" s="847">
        <v>2.5000000000000001E-2</v>
      </c>
      <c r="M114" s="623">
        <v>400</v>
      </c>
      <c r="N114" s="623"/>
      <c r="O114" s="832" t="s">
        <v>226</v>
      </c>
      <c r="P114" s="829" t="s">
        <v>135</v>
      </c>
      <c r="Q114" s="829">
        <v>1070</v>
      </c>
      <c r="R114" s="829"/>
      <c r="S114" s="830">
        <f t="shared" si="2"/>
        <v>267.5</v>
      </c>
      <c r="T114" s="829"/>
      <c r="U114" s="632"/>
      <c r="V114" s="632"/>
      <c r="W114" s="632"/>
      <c r="X114" s="72"/>
      <c r="Y114" s="72"/>
    </row>
    <row r="115" spans="1:25" ht="33.75">
      <c r="A115" s="623" t="s">
        <v>418</v>
      </c>
      <c r="B115" s="623"/>
      <c r="C115" s="623">
        <v>2013</v>
      </c>
      <c r="D115" s="624" t="s">
        <v>822</v>
      </c>
      <c r="E115" s="624" t="s">
        <v>570</v>
      </c>
      <c r="F115" s="637" t="s">
        <v>24</v>
      </c>
      <c r="G115" s="625" t="s">
        <v>11</v>
      </c>
      <c r="H115" s="637" t="s">
        <v>532</v>
      </c>
      <c r="I115" s="624" t="s">
        <v>584</v>
      </c>
      <c r="J115" s="624" t="s">
        <v>1189</v>
      </c>
      <c r="K115" s="627" t="s">
        <v>1193</v>
      </c>
      <c r="L115" s="847">
        <v>2.5000000000000001E-2</v>
      </c>
      <c r="M115" s="623">
        <v>400</v>
      </c>
      <c r="N115" s="623"/>
      <c r="O115" s="828">
        <v>0.11899999999999999</v>
      </c>
      <c r="P115" s="829" t="s">
        <v>135</v>
      </c>
      <c r="Q115" s="829">
        <v>730</v>
      </c>
      <c r="R115" s="829"/>
      <c r="S115" s="830">
        <f t="shared" si="2"/>
        <v>182.5</v>
      </c>
      <c r="T115" s="829"/>
      <c r="U115" s="838"/>
      <c r="V115" s="632"/>
      <c r="W115" s="632"/>
      <c r="X115" s="72"/>
      <c r="Y115" s="72"/>
    </row>
    <row r="116" spans="1:25" ht="33.75">
      <c r="A116" s="623" t="s">
        <v>418</v>
      </c>
      <c r="B116" s="623"/>
      <c r="C116" s="623">
        <v>2013</v>
      </c>
      <c r="D116" s="624" t="s">
        <v>822</v>
      </c>
      <c r="E116" s="624" t="s">
        <v>570</v>
      </c>
      <c r="F116" s="637" t="s">
        <v>24</v>
      </c>
      <c r="G116" s="625" t="s">
        <v>11</v>
      </c>
      <c r="H116" s="637" t="s">
        <v>532</v>
      </c>
      <c r="I116" s="624" t="s">
        <v>584</v>
      </c>
      <c r="J116" s="624" t="s">
        <v>178</v>
      </c>
      <c r="K116" s="627" t="s">
        <v>1193</v>
      </c>
      <c r="L116" s="847">
        <v>2.5000000000000001E-2</v>
      </c>
      <c r="M116" s="623">
        <v>400</v>
      </c>
      <c r="N116" s="623"/>
      <c r="O116" s="828">
        <v>0.49399999999999999</v>
      </c>
      <c r="P116" s="829" t="s">
        <v>135</v>
      </c>
      <c r="Q116" s="829">
        <v>730</v>
      </c>
      <c r="R116" s="829"/>
      <c r="S116" s="830">
        <f t="shared" si="2"/>
        <v>182.5</v>
      </c>
      <c r="T116" s="829"/>
      <c r="U116" s="632"/>
      <c r="V116" s="632"/>
      <c r="W116" s="632"/>
      <c r="X116" s="72"/>
      <c r="Y116" s="72"/>
    </row>
    <row r="117" spans="1:25" ht="33.75">
      <c r="A117" s="623" t="s">
        <v>418</v>
      </c>
      <c r="B117" s="623"/>
      <c r="C117" s="623">
        <v>2013</v>
      </c>
      <c r="D117" s="624" t="s">
        <v>822</v>
      </c>
      <c r="E117" s="624" t="s">
        <v>795</v>
      </c>
      <c r="F117" s="637" t="s">
        <v>24</v>
      </c>
      <c r="G117" s="625" t="s">
        <v>11</v>
      </c>
      <c r="H117" s="637" t="s">
        <v>471</v>
      </c>
      <c r="I117" s="624" t="s">
        <v>79</v>
      </c>
      <c r="J117" s="624" t="s">
        <v>1189</v>
      </c>
      <c r="K117" s="627" t="s">
        <v>1193</v>
      </c>
      <c r="L117" s="847">
        <v>2.5000000000000001E-2</v>
      </c>
      <c r="M117" s="623">
        <v>1000</v>
      </c>
      <c r="N117" s="623"/>
      <c r="O117" s="828">
        <v>6.7000000000000004E-2</v>
      </c>
      <c r="P117" s="829" t="s">
        <v>135</v>
      </c>
      <c r="Q117" s="829">
        <v>1334</v>
      </c>
      <c r="R117" s="829"/>
      <c r="S117" s="830">
        <f t="shared" si="2"/>
        <v>133.4</v>
      </c>
      <c r="T117" s="829"/>
      <c r="U117" s="632"/>
      <c r="V117" s="632"/>
      <c r="W117" s="632"/>
      <c r="X117" s="72"/>
      <c r="Y117" s="72"/>
    </row>
    <row r="118" spans="1:25">
      <c r="A118" s="623" t="s">
        <v>418</v>
      </c>
      <c r="B118" s="623"/>
      <c r="C118" s="623">
        <v>2013</v>
      </c>
      <c r="D118" s="624" t="s">
        <v>823</v>
      </c>
      <c r="E118" s="624" t="s">
        <v>795</v>
      </c>
      <c r="F118" s="637" t="s">
        <v>24</v>
      </c>
      <c r="G118" s="625" t="s">
        <v>11</v>
      </c>
      <c r="H118" s="635" t="s">
        <v>1197</v>
      </c>
      <c r="I118" s="624" t="s">
        <v>1211</v>
      </c>
      <c r="J118" s="624" t="s">
        <v>180</v>
      </c>
      <c r="K118" s="627" t="s">
        <v>1192</v>
      </c>
      <c r="L118" s="847">
        <v>2.5000000000000001E-2</v>
      </c>
      <c r="M118" s="623">
        <v>50</v>
      </c>
      <c r="N118" s="623"/>
      <c r="O118" s="832" t="s">
        <v>226</v>
      </c>
      <c r="P118" s="829" t="s">
        <v>135</v>
      </c>
      <c r="Q118" s="829">
        <v>96</v>
      </c>
      <c r="R118" s="829"/>
      <c r="S118" s="830">
        <f t="shared" si="2"/>
        <v>192</v>
      </c>
      <c r="T118" s="829"/>
      <c r="U118" s="632"/>
      <c r="V118" s="632"/>
      <c r="W118" s="632"/>
      <c r="X118" s="72"/>
      <c r="Y118" s="72"/>
    </row>
    <row r="119" spans="1:25">
      <c r="A119" s="623" t="s">
        <v>418</v>
      </c>
      <c r="B119" s="623"/>
      <c r="C119" s="623">
        <v>2013</v>
      </c>
      <c r="D119" s="624" t="s">
        <v>823</v>
      </c>
      <c r="E119" s="624" t="s">
        <v>795</v>
      </c>
      <c r="F119" s="637" t="s">
        <v>24</v>
      </c>
      <c r="G119" s="625" t="s">
        <v>11</v>
      </c>
      <c r="H119" s="635" t="s">
        <v>1197</v>
      </c>
      <c r="I119" s="624" t="s">
        <v>1211</v>
      </c>
      <c r="J119" s="624" t="s">
        <v>179</v>
      </c>
      <c r="K119" s="627" t="s">
        <v>1192</v>
      </c>
      <c r="L119" s="847">
        <v>2.5000000000000001E-2</v>
      </c>
      <c r="M119" s="623">
        <v>50</v>
      </c>
      <c r="N119" s="623"/>
      <c r="O119" s="832" t="s">
        <v>226</v>
      </c>
      <c r="P119" s="829" t="s">
        <v>135</v>
      </c>
      <c r="Q119" s="829">
        <v>96</v>
      </c>
      <c r="R119" s="829"/>
      <c r="S119" s="830">
        <f t="shared" si="2"/>
        <v>192</v>
      </c>
      <c r="T119" s="829"/>
      <c r="U119" s="838"/>
      <c r="V119" s="632"/>
      <c r="W119" s="632"/>
      <c r="X119" s="72"/>
      <c r="Y119" s="72"/>
    </row>
    <row r="120" spans="1:25" ht="33.75">
      <c r="A120" s="623" t="s">
        <v>418</v>
      </c>
      <c r="B120" s="623"/>
      <c r="C120" s="623">
        <v>2013</v>
      </c>
      <c r="D120" s="624" t="s">
        <v>822</v>
      </c>
      <c r="E120" s="624" t="s">
        <v>795</v>
      </c>
      <c r="F120" s="637" t="s">
        <v>24</v>
      </c>
      <c r="G120" s="625" t="s">
        <v>11</v>
      </c>
      <c r="H120" s="637" t="s">
        <v>471</v>
      </c>
      <c r="I120" s="624" t="s">
        <v>79</v>
      </c>
      <c r="J120" s="624" t="s">
        <v>178</v>
      </c>
      <c r="K120" s="627" t="s">
        <v>1193</v>
      </c>
      <c r="L120" s="847">
        <v>2.5000000000000001E-2</v>
      </c>
      <c r="M120" s="623">
        <v>1000</v>
      </c>
      <c r="N120" s="623"/>
      <c r="O120" s="828">
        <v>0.19400000000000001</v>
      </c>
      <c r="P120" s="829" t="s">
        <v>135</v>
      </c>
      <c r="Q120" s="829">
        <v>1334</v>
      </c>
      <c r="R120" s="829"/>
      <c r="S120" s="830">
        <f t="shared" si="2"/>
        <v>133.4</v>
      </c>
      <c r="T120" s="829"/>
      <c r="U120" s="838"/>
      <c r="V120" s="632"/>
      <c r="W120" s="632"/>
      <c r="X120" s="72"/>
      <c r="Y120" s="72"/>
    </row>
    <row r="121" spans="1:25" s="72" customFormat="1" ht="33.75">
      <c r="A121" s="623" t="s">
        <v>418</v>
      </c>
      <c r="B121" s="623"/>
      <c r="C121" s="623">
        <v>2013</v>
      </c>
      <c r="D121" s="624" t="s">
        <v>823</v>
      </c>
      <c r="E121" s="624" t="s">
        <v>795</v>
      </c>
      <c r="F121" s="637" t="s">
        <v>24</v>
      </c>
      <c r="G121" s="625" t="s">
        <v>11</v>
      </c>
      <c r="H121" s="635" t="s">
        <v>1197</v>
      </c>
      <c r="I121" s="624" t="s">
        <v>1211</v>
      </c>
      <c r="J121" s="624" t="s">
        <v>1189</v>
      </c>
      <c r="K121" s="627" t="s">
        <v>1193</v>
      </c>
      <c r="L121" s="847">
        <v>2.5000000000000001E-2</v>
      </c>
      <c r="M121" s="623">
        <v>1000</v>
      </c>
      <c r="N121" s="623"/>
      <c r="O121" s="828">
        <v>3.1600000000000003E-2</v>
      </c>
      <c r="P121" s="829" t="s">
        <v>135</v>
      </c>
      <c r="Q121" s="829">
        <v>1376</v>
      </c>
      <c r="R121" s="829"/>
      <c r="S121" s="830">
        <f t="shared" si="2"/>
        <v>137.6</v>
      </c>
      <c r="T121" s="829"/>
    </row>
    <row r="122" spans="1:25" s="72" customFormat="1">
      <c r="A122" s="623" t="s">
        <v>418</v>
      </c>
      <c r="B122" s="623" t="s">
        <v>138</v>
      </c>
      <c r="C122" s="623">
        <v>2013</v>
      </c>
      <c r="D122" s="639" t="s">
        <v>711</v>
      </c>
      <c r="E122" s="624" t="s">
        <v>570</v>
      </c>
      <c r="F122" s="637" t="s">
        <v>24</v>
      </c>
      <c r="G122" s="625" t="s">
        <v>11</v>
      </c>
      <c r="H122" s="637" t="s">
        <v>471</v>
      </c>
      <c r="I122" s="624" t="s">
        <v>79</v>
      </c>
      <c r="J122" s="624" t="s">
        <v>180</v>
      </c>
      <c r="K122" s="627" t="s">
        <v>1192</v>
      </c>
      <c r="L122" s="847">
        <v>2.5000000000000001E-2</v>
      </c>
      <c r="M122" s="623">
        <v>150</v>
      </c>
      <c r="N122" s="623"/>
      <c r="O122" s="832" t="s">
        <v>226</v>
      </c>
      <c r="P122" s="829" t="s">
        <v>135</v>
      </c>
      <c r="Q122" s="829">
        <v>160</v>
      </c>
      <c r="R122" s="829"/>
      <c r="S122" s="830">
        <f t="shared" si="2"/>
        <v>106.66666666666667</v>
      </c>
      <c r="T122" s="829"/>
    </row>
    <row r="123" spans="1:25">
      <c r="A123" s="623" t="s">
        <v>418</v>
      </c>
      <c r="B123" s="623" t="s">
        <v>138</v>
      </c>
      <c r="C123" s="623">
        <v>2013</v>
      </c>
      <c r="D123" s="639" t="s">
        <v>711</v>
      </c>
      <c r="E123" s="624" t="s">
        <v>570</v>
      </c>
      <c r="F123" s="637" t="s">
        <v>24</v>
      </c>
      <c r="G123" s="625" t="s">
        <v>11</v>
      </c>
      <c r="H123" s="637" t="s">
        <v>471</v>
      </c>
      <c r="I123" s="624" t="s">
        <v>79</v>
      </c>
      <c r="J123" s="624" t="s">
        <v>179</v>
      </c>
      <c r="K123" s="627" t="s">
        <v>1192</v>
      </c>
      <c r="L123" s="847">
        <v>2.5000000000000001E-2</v>
      </c>
      <c r="M123" s="623">
        <v>150</v>
      </c>
      <c r="N123" s="623"/>
      <c r="O123" s="832" t="s">
        <v>226</v>
      </c>
      <c r="P123" s="829" t="s">
        <v>135</v>
      </c>
      <c r="Q123" s="829">
        <v>159</v>
      </c>
      <c r="R123" s="829"/>
      <c r="S123" s="830">
        <f t="shared" si="2"/>
        <v>106</v>
      </c>
      <c r="T123" s="829"/>
      <c r="U123" s="72"/>
    </row>
    <row r="124" spans="1:25" ht="33.75">
      <c r="A124" s="623" t="s">
        <v>418</v>
      </c>
      <c r="B124" s="623"/>
      <c r="C124" s="623">
        <v>2013</v>
      </c>
      <c r="D124" s="624" t="s">
        <v>823</v>
      </c>
      <c r="E124" s="624" t="s">
        <v>795</v>
      </c>
      <c r="F124" s="637" t="s">
        <v>24</v>
      </c>
      <c r="G124" s="625" t="s">
        <v>11</v>
      </c>
      <c r="H124" s="635" t="s">
        <v>1197</v>
      </c>
      <c r="I124" s="624" t="s">
        <v>1211</v>
      </c>
      <c r="J124" s="624" t="s">
        <v>178</v>
      </c>
      <c r="K124" s="627" t="s">
        <v>1193</v>
      </c>
      <c r="L124" s="847">
        <v>2.5000000000000001E-2</v>
      </c>
      <c r="M124" s="623">
        <v>1000</v>
      </c>
      <c r="N124" s="623"/>
      <c r="O124" s="828">
        <v>0.17</v>
      </c>
      <c r="P124" s="829" t="s">
        <v>135</v>
      </c>
      <c r="Q124" s="829">
        <v>1376</v>
      </c>
      <c r="R124" s="829"/>
      <c r="S124" s="830">
        <f t="shared" si="2"/>
        <v>137.6</v>
      </c>
      <c r="T124" s="829"/>
      <c r="U124" s="838"/>
    </row>
    <row r="125" spans="1:25" s="72" customFormat="1" ht="33.75">
      <c r="A125" s="623" t="s">
        <v>418</v>
      </c>
      <c r="B125" s="623" t="s">
        <v>138</v>
      </c>
      <c r="C125" s="623">
        <v>2013</v>
      </c>
      <c r="D125" s="639" t="s">
        <v>711</v>
      </c>
      <c r="E125" s="624" t="s">
        <v>570</v>
      </c>
      <c r="F125" s="637" t="s">
        <v>24</v>
      </c>
      <c r="G125" s="625" t="s">
        <v>11</v>
      </c>
      <c r="H125" s="637" t="s">
        <v>471</v>
      </c>
      <c r="I125" s="624" t="s">
        <v>79</v>
      </c>
      <c r="J125" s="624" t="s">
        <v>1189</v>
      </c>
      <c r="K125" s="627" t="s">
        <v>1193</v>
      </c>
      <c r="L125" s="847">
        <v>2.5000000000000001E-2</v>
      </c>
      <c r="M125" s="623">
        <v>600</v>
      </c>
      <c r="N125" s="623"/>
      <c r="O125" s="828">
        <v>7.6999999999999999E-2</v>
      </c>
      <c r="P125" s="829" t="s">
        <v>135</v>
      </c>
      <c r="Q125" s="829">
        <v>373</v>
      </c>
      <c r="R125" s="829"/>
      <c r="S125" s="830">
        <f t="shared" si="2"/>
        <v>62.166666666666664</v>
      </c>
      <c r="T125" s="829"/>
    </row>
    <row r="126" spans="1:25" s="72" customFormat="1" ht="22.5">
      <c r="A126" s="623" t="s">
        <v>418</v>
      </c>
      <c r="B126" s="623" t="s">
        <v>1328</v>
      </c>
      <c r="C126" s="623">
        <v>2013</v>
      </c>
      <c r="D126" s="639" t="s">
        <v>816</v>
      </c>
      <c r="E126" s="624" t="s">
        <v>570</v>
      </c>
      <c r="F126" s="637" t="s">
        <v>24</v>
      </c>
      <c r="G126" s="625" t="s">
        <v>11</v>
      </c>
      <c r="H126" s="637" t="s">
        <v>425</v>
      </c>
      <c r="I126" s="624" t="s">
        <v>584</v>
      </c>
      <c r="J126" s="624" t="s">
        <v>180</v>
      </c>
      <c r="K126" s="627" t="s">
        <v>1192</v>
      </c>
      <c r="L126" s="847">
        <v>2.5000000000000001E-2</v>
      </c>
      <c r="M126" s="623">
        <v>50</v>
      </c>
      <c r="N126" s="623"/>
      <c r="O126" s="832" t="s">
        <v>226</v>
      </c>
      <c r="P126" s="829" t="s">
        <v>135</v>
      </c>
      <c r="Q126" s="829">
        <v>0</v>
      </c>
      <c r="R126" s="829"/>
      <c r="S126" s="830">
        <f t="shared" si="2"/>
        <v>0</v>
      </c>
      <c r="T126" s="829"/>
    </row>
    <row r="127" spans="1:25" ht="22.5">
      <c r="A127" s="623" t="s">
        <v>418</v>
      </c>
      <c r="B127" s="623" t="s">
        <v>1328</v>
      </c>
      <c r="C127" s="623">
        <v>2013</v>
      </c>
      <c r="D127" s="639" t="s">
        <v>816</v>
      </c>
      <c r="E127" s="624" t="s">
        <v>570</v>
      </c>
      <c r="F127" s="637" t="s">
        <v>24</v>
      </c>
      <c r="G127" s="625" t="s">
        <v>11</v>
      </c>
      <c r="H127" s="637" t="s">
        <v>425</v>
      </c>
      <c r="I127" s="624" t="s">
        <v>584</v>
      </c>
      <c r="J127" s="624" t="s">
        <v>179</v>
      </c>
      <c r="K127" s="627" t="s">
        <v>1192</v>
      </c>
      <c r="L127" s="847">
        <v>2.5000000000000001E-2</v>
      </c>
      <c r="M127" s="623">
        <v>50</v>
      </c>
      <c r="N127" s="623"/>
      <c r="O127" s="832" t="s">
        <v>226</v>
      </c>
      <c r="P127" s="829" t="s">
        <v>135</v>
      </c>
      <c r="Q127" s="829">
        <v>36</v>
      </c>
      <c r="R127" s="829"/>
      <c r="S127" s="830">
        <f t="shared" si="2"/>
        <v>72</v>
      </c>
      <c r="T127" s="829"/>
      <c r="U127" s="72"/>
    </row>
    <row r="128" spans="1:25" ht="33.75">
      <c r="A128" s="623" t="s">
        <v>418</v>
      </c>
      <c r="B128" s="623" t="s">
        <v>138</v>
      </c>
      <c r="C128" s="623">
        <v>2013</v>
      </c>
      <c r="D128" s="639" t="s">
        <v>711</v>
      </c>
      <c r="E128" s="624" t="s">
        <v>570</v>
      </c>
      <c r="F128" s="637" t="s">
        <v>24</v>
      </c>
      <c r="G128" s="625" t="s">
        <v>11</v>
      </c>
      <c r="H128" s="637" t="s">
        <v>471</v>
      </c>
      <c r="I128" s="624" t="s">
        <v>79</v>
      </c>
      <c r="J128" s="624" t="s">
        <v>178</v>
      </c>
      <c r="K128" s="627" t="s">
        <v>1193</v>
      </c>
      <c r="L128" s="847">
        <v>2.5000000000000001E-2</v>
      </c>
      <c r="M128" s="623">
        <v>600</v>
      </c>
      <c r="N128" s="623"/>
      <c r="O128" s="828">
        <v>0.36699999999999999</v>
      </c>
      <c r="P128" s="829" t="s">
        <v>135</v>
      </c>
      <c r="Q128" s="829">
        <v>373</v>
      </c>
      <c r="R128" s="829"/>
      <c r="S128" s="830">
        <f t="shared" si="2"/>
        <v>62.166666666666664</v>
      </c>
      <c r="T128" s="829"/>
      <c r="U128" s="838"/>
    </row>
    <row r="129" spans="1:25" ht="33.75">
      <c r="A129" s="623" t="s">
        <v>418</v>
      </c>
      <c r="B129" s="623"/>
      <c r="C129" s="623">
        <v>2013</v>
      </c>
      <c r="D129" s="639" t="s">
        <v>702</v>
      </c>
      <c r="E129" s="624" t="s">
        <v>570</v>
      </c>
      <c r="F129" s="637" t="s">
        <v>24</v>
      </c>
      <c r="G129" s="625" t="s">
        <v>11</v>
      </c>
      <c r="H129" s="637" t="s">
        <v>471</v>
      </c>
      <c r="I129" s="624" t="s">
        <v>826</v>
      </c>
      <c r="J129" s="624" t="s">
        <v>1189</v>
      </c>
      <c r="K129" s="627" t="s">
        <v>1193</v>
      </c>
      <c r="L129" s="847">
        <v>2.5000000000000001E-2</v>
      </c>
      <c r="M129" s="623">
        <v>100</v>
      </c>
      <c r="N129" s="623"/>
      <c r="O129" s="828">
        <v>7.6999999999999999E-2</v>
      </c>
      <c r="P129" s="829" t="s">
        <v>135</v>
      </c>
      <c r="Q129" s="829">
        <v>232</v>
      </c>
      <c r="R129" s="829"/>
      <c r="S129" s="830">
        <f t="shared" si="2"/>
        <v>232</v>
      </c>
      <c r="T129" s="829"/>
      <c r="U129" s="72"/>
    </row>
    <row r="130" spans="1:25">
      <c r="A130" s="623" t="s">
        <v>418</v>
      </c>
      <c r="B130" s="623"/>
      <c r="C130" s="623">
        <v>2013</v>
      </c>
      <c r="D130" s="639" t="s">
        <v>702</v>
      </c>
      <c r="E130" s="624" t="s">
        <v>570</v>
      </c>
      <c r="F130" s="637" t="s">
        <v>24</v>
      </c>
      <c r="G130" s="625" t="s">
        <v>11</v>
      </c>
      <c r="H130" s="637" t="s">
        <v>471</v>
      </c>
      <c r="I130" s="624" t="s">
        <v>826</v>
      </c>
      <c r="J130" s="624" t="s">
        <v>180</v>
      </c>
      <c r="K130" s="627" t="s">
        <v>1192</v>
      </c>
      <c r="L130" s="847">
        <v>2.5000000000000001E-2</v>
      </c>
      <c r="M130" s="623">
        <v>0</v>
      </c>
      <c r="N130" s="623"/>
      <c r="O130" s="832" t="s">
        <v>226</v>
      </c>
      <c r="P130" s="829" t="s">
        <v>135</v>
      </c>
      <c r="Q130" s="829">
        <v>0</v>
      </c>
      <c r="R130" s="829"/>
      <c r="S130" s="830" t="s">
        <v>226</v>
      </c>
      <c r="T130" s="829"/>
      <c r="U130" s="72"/>
    </row>
    <row r="131" spans="1:25">
      <c r="A131" s="623" t="s">
        <v>418</v>
      </c>
      <c r="B131" s="623"/>
      <c r="C131" s="623">
        <v>2013</v>
      </c>
      <c r="D131" s="639" t="s">
        <v>702</v>
      </c>
      <c r="E131" s="624" t="s">
        <v>570</v>
      </c>
      <c r="F131" s="637" t="s">
        <v>24</v>
      </c>
      <c r="G131" s="625" t="s">
        <v>11</v>
      </c>
      <c r="H131" s="637" t="s">
        <v>471</v>
      </c>
      <c r="I131" s="624" t="s">
        <v>826</v>
      </c>
      <c r="J131" s="624" t="s">
        <v>179</v>
      </c>
      <c r="K131" s="627" t="s">
        <v>1192</v>
      </c>
      <c r="L131" s="847">
        <v>2.5000000000000001E-2</v>
      </c>
      <c r="M131" s="623">
        <v>0</v>
      </c>
      <c r="N131" s="623"/>
      <c r="O131" s="832" t="s">
        <v>226</v>
      </c>
      <c r="P131" s="829" t="s">
        <v>135</v>
      </c>
      <c r="Q131" s="829">
        <v>0</v>
      </c>
      <c r="R131" s="829"/>
      <c r="S131" s="830" t="s">
        <v>226</v>
      </c>
      <c r="T131" s="829"/>
      <c r="U131" s="72"/>
    </row>
    <row r="132" spans="1:25" ht="33.75">
      <c r="A132" s="623" t="s">
        <v>418</v>
      </c>
      <c r="B132" s="623"/>
      <c r="C132" s="623">
        <v>2013</v>
      </c>
      <c r="D132" s="639" t="s">
        <v>702</v>
      </c>
      <c r="E132" s="624" t="s">
        <v>570</v>
      </c>
      <c r="F132" s="637" t="s">
        <v>24</v>
      </c>
      <c r="G132" s="625" t="s">
        <v>11</v>
      </c>
      <c r="H132" s="637" t="s">
        <v>471</v>
      </c>
      <c r="I132" s="624" t="s">
        <v>826</v>
      </c>
      <c r="J132" s="624" t="s">
        <v>178</v>
      </c>
      <c r="K132" s="627" t="s">
        <v>1193</v>
      </c>
      <c r="L132" s="847">
        <v>2.5000000000000001E-2</v>
      </c>
      <c r="M132" s="623">
        <v>100</v>
      </c>
      <c r="N132" s="623"/>
      <c r="O132" s="828">
        <v>0.29899999999999999</v>
      </c>
      <c r="P132" s="829" t="s">
        <v>135</v>
      </c>
      <c r="Q132" s="829">
        <v>232</v>
      </c>
      <c r="R132" s="829"/>
      <c r="S132" s="830">
        <f t="shared" si="2"/>
        <v>232</v>
      </c>
      <c r="T132" s="829"/>
      <c r="U132" s="72"/>
    </row>
    <row r="133" spans="1:25" ht="22.5">
      <c r="A133" s="623" t="s">
        <v>418</v>
      </c>
      <c r="B133" s="623"/>
      <c r="C133" s="623">
        <v>2013</v>
      </c>
      <c r="D133" s="624" t="s">
        <v>827</v>
      </c>
      <c r="E133" s="624" t="s">
        <v>795</v>
      </c>
      <c r="F133" s="637" t="s">
        <v>24</v>
      </c>
      <c r="G133" s="625" t="s">
        <v>11</v>
      </c>
      <c r="H133" s="635" t="s">
        <v>1202</v>
      </c>
      <c r="I133" s="624" t="s">
        <v>1205</v>
      </c>
      <c r="J133" s="624" t="s">
        <v>182</v>
      </c>
      <c r="K133" s="627" t="s">
        <v>1192</v>
      </c>
      <c r="L133" s="847">
        <v>0.125</v>
      </c>
      <c r="M133" s="623">
        <v>8000</v>
      </c>
      <c r="N133" s="623"/>
      <c r="O133" s="832" t="s">
        <v>226</v>
      </c>
      <c r="P133" s="829" t="s">
        <v>135</v>
      </c>
      <c r="Q133" s="829">
        <v>14154</v>
      </c>
      <c r="R133" s="829"/>
      <c r="S133" s="830">
        <f t="shared" si="2"/>
        <v>176.92500000000001</v>
      </c>
      <c r="T133" s="829"/>
      <c r="U133" s="72"/>
    </row>
    <row r="134" spans="1:25">
      <c r="A134" s="623" t="s">
        <v>418</v>
      </c>
      <c r="B134" s="623"/>
      <c r="C134" s="623">
        <v>2013</v>
      </c>
      <c r="D134" s="624" t="s">
        <v>827</v>
      </c>
      <c r="E134" s="624" t="s">
        <v>795</v>
      </c>
      <c r="F134" s="637" t="s">
        <v>24</v>
      </c>
      <c r="G134" s="625" t="s">
        <v>11</v>
      </c>
      <c r="H134" s="637" t="s">
        <v>471</v>
      </c>
      <c r="I134" s="624" t="s">
        <v>1212</v>
      </c>
      <c r="J134" s="624" t="s">
        <v>182</v>
      </c>
      <c r="K134" s="627" t="s">
        <v>1192</v>
      </c>
      <c r="L134" s="847">
        <v>0.125</v>
      </c>
      <c r="M134" s="623">
        <v>1500</v>
      </c>
      <c r="N134" s="623"/>
      <c r="O134" s="832" t="s">
        <v>226</v>
      </c>
      <c r="P134" s="829" t="s">
        <v>135</v>
      </c>
      <c r="Q134" s="829">
        <v>2099</v>
      </c>
      <c r="R134" s="829"/>
      <c r="S134" s="830">
        <f t="shared" si="2"/>
        <v>139.93333333333334</v>
      </c>
      <c r="T134" s="829"/>
      <c r="U134" s="72"/>
    </row>
    <row r="135" spans="1:25" ht="22.5">
      <c r="A135" s="623" t="s">
        <v>418</v>
      </c>
      <c r="B135" s="623"/>
      <c r="C135" s="623">
        <v>2013</v>
      </c>
      <c r="D135" s="624" t="s">
        <v>827</v>
      </c>
      <c r="E135" s="624" t="s">
        <v>795</v>
      </c>
      <c r="F135" s="637" t="s">
        <v>24</v>
      </c>
      <c r="G135" s="625" t="s">
        <v>11</v>
      </c>
      <c r="H135" s="635" t="s">
        <v>1202</v>
      </c>
      <c r="I135" s="624" t="s">
        <v>1205</v>
      </c>
      <c r="J135" s="624" t="s">
        <v>183</v>
      </c>
      <c r="K135" s="627" t="s">
        <v>1329</v>
      </c>
      <c r="L135" s="847">
        <v>0.125</v>
      </c>
      <c r="M135" s="623">
        <v>8000</v>
      </c>
      <c r="N135" s="623"/>
      <c r="O135" s="832" t="s">
        <v>226</v>
      </c>
      <c r="P135" s="829" t="s">
        <v>135</v>
      </c>
      <c r="Q135" s="829">
        <v>37105</v>
      </c>
      <c r="R135" s="829"/>
      <c r="S135" s="830">
        <f t="shared" si="2"/>
        <v>463.8125</v>
      </c>
      <c r="T135" s="829"/>
      <c r="U135" s="72"/>
    </row>
    <row r="136" spans="1:25" ht="22.5">
      <c r="A136" s="623" t="s">
        <v>418</v>
      </c>
      <c r="B136" s="623"/>
      <c r="C136" s="623">
        <v>2013</v>
      </c>
      <c r="D136" s="624" t="s">
        <v>827</v>
      </c>
      <c r="E136" s="624" t="s">
        <v>795</v>
      </c>
      <c r="F136" s="637" t="s">
        <v>24</v>
      </c>
      <c r="G136" s="625" t="s">
        <v>11</v>
      </c>
      <c r="H136" s="637" t="s">
        <v>471</v>
      </c>
      <c r="I136" s="624" t="s">
        <v>1212</v>
      </c>
      <c r="J136" s="624" t="s">
        <v>183</v>
      </c>
      <c r="K136" s="627" t="s">
        <v>1329</v>
      </c>
      <c r="L136" s="847">
        <v>0.125</v>
      </c>
      <c r="M136" s="623">
        <v>1500</v>
      </c>
      <c r="N136" s="623"/>
      <c r="O136" s="832" t="s">
        <v>226</v>
      </c>
      <c r="P136" s="829" t="s">
        <v>135</v>
      </c>
      <c r="Q136" s="829">
        <v>6130</v>
      </c>
      <c r="R136" s="829"/>
      <c r="S136" s="830">
        <f t="shared" si="2"/>
        <v>408.66666666666669</v>
      </c>
      <c r="T136" s="829"/>
      <c r="U136" s="72"/>
    </row>
    <row r="137" spans="1:25" ht="22.5">
      <c r="A137" s="623" t="s">
        <v>418</v>
      </c>
      <c r="B137" s="623"/>
      <c r="C137" s="623">
        <v>2013</v>
      </c>
      <c r="D137" s="624" t="s">
        <v>828</v>
      </c>
      <c r="E137" s="624" t="s">
        <v>795</v>
      </c>
      <c r="F137" s="637" t="s">
        <v>24</v>
      </c>
      <c r="G137" s="625" t="s">
        <v>11</v>
      </c>
      <c r="H137" s="635" t="s">
        <v>1202</v>
      </c>
      <c r="I137" s="624" t="s">
        <v>1205</v>
      </c>
      <c r="J137" s="624" t="s">
        <v>181</v>
      </c>
      <c r="K137" s="627" t="s">
        <v>1329</v>
      </c>
      <c r="L137" s="847">
        <v>0.125</v>
      </c>
      <c r="M137" s="623">
        <v>4000</v>
      </c>
      <c r="N137" s="623"/>
      <c r="O137" s="831" t="s">
        <v>226</v>
      </c>
      <c r="P137" s="829" t="s">
        <v>135</v>
      </c>
      <c r="Q137" s="829">
        <v>9155</v>
      </c>
      <c r="R137" s="829"/>
      <c r="S137" s="830">
        <f t="shared" si="2"/>
        <v>228.875</v>
      </c>
      <c r="T137" s="829"/>
      <c r="U137" s="72"/>
    </row>
    <row r="138" spans="1:25" s="629" customFormat="1" ht="22.5">
      <c r="A138" s="623" t="s">
        <v>418</v>
      </c>
      <c r="B138" s="623"/>
      <c r="C138" s="623">
        <v>2013</v>
      </c>
      <c r="D138" s="624" t="s">
        <v>828</v>
      </c>
      <c r="E138" s="624" t="s">
        <v>795</v>
      </c>
      <c r="F138" s="637" t="s">
        <v>24</v>
      </c>
      <c r="G138" s="625" t="s">
        <v>11</v>
      </c>
      <c r="H138" s="635" t="s">
        <v>1202</v>
      </c>
      <c r="I138" s="624" t="s">
        <v>1205</v>
      </c>
      <c r="J138" s="624" t="s">
        <v>182</v>
      </c>
      <c r="K138" s="627" t="s">
        <v>1192</v>
      </c>
      <c r="L138" s="847">
        <v>0.125</v>
      </c>
      <c r="M138" s="623">
        <v>400</v>
      </c>
      <c r="N138" s="623"/>
      <c r="O138" s="832" t="s">
        <v>226</v>
      </c>
      <c r="P138" s="829" t="s">
        <v>135</v>
      </c>
      <c r="Q138" s="829">
        <v>2228</v>
      </c>
      <c r="R138" s="829"/>
      <c r="S138" s="830">
        <f t="shared" si="2"/>
        <v>557</v>
      </c>
      <c r="T138" s="829"/>
      <c r="U138" s="638"/>
    </row>
    <row r="139" spans="1:25" ht="22.5">
      <c r="A139" s="623" t="s">
        <v>418</v>
      </c>
      <c r="B139" s="623"/>
      <c r="C139" s="623">
        <v>2013</v>
      </c>
      <c r="D139" s="624" t="s">
        <v>828</v>
      </c>
      <c r="E139" s="624" t="s">
        <v>795</v>
      </c>
      <c r="F139" s="637" t="s">
        <v>24</v>
      </c>
      <c r="G139" s="625" t="s">
        <v>11</v>
      </c>
      <c r="H139" s="635" t="s">
        <v>1202</v>
      </c>
      <c r="I139" s="624" t="s">
        <v>1205</v>
      </c>
      <c r="J139" s="624" t="s">
        <v>183</v>
      </c>
      <c r="K139" s="627" t="s">
        <v>1329</v>
      </c>
      <c r="L139" s="847">
        <v>0.125</v>
      </c>
      <c r="M139" s="623">
        <v>400</v>
      </c>
      <c r="N139" s="623"/>
      <c r="O139" s="832" t="s">
        <v>226</v>
      </c>
      <c r="P139" s="829" t="s">
        <v>135</v>
      </c>
      <c r="Q139" s="829">
        <v>9155</v>
      </c>
      <c r="R139" s="829"/>
      <c r="S139" s="830">
        <f t="shared" si="2"/>
        <v>2288.75</v>
      </c>
      <c r="T139" s="829"/>
      <c r="U139" s="72"/>
      <c r="V139" s="72"/>
      <c r="W139" s="72"/>
      <c r="X139" s="72"/>
      <c r="Y139" s="72"/>
    </row>
    <row r="140" spans="1:25" ht="33.75">
      <c r="A140" s="623" t="s">
        <v>418</v>
      </c>
      <c r="B140" s="623"/>
      <c r="C140" s="623">
        <v>2013</v>
      </c>
      <c r="D140" s="624" t="s">
        <v>829</v>
      </c>
      <c r="E140" s="624" t="s">
        <v>795</v>
      </c>
      <c r="F140" s="637" t="s">
        <v>24</v>
      </c>
      <c r="G140" s="625" t="s">
        <v>11</v>
      </c>
      <c r="H140" s="635" t="s">
        <v>1202</v>
      </c>
      <c r="I140" s="624" t="s">
        <v>584</v>
      </c>
      <c r="J140" s="624" t="s">
        <v>1189</v>
      </c>
      <c r="K140" s="627" t="s">
        <v>1193</v>
      </c>
      <c r="L140" s="847">
        <v>2.5000000000000001E-2</v>
      </c>
      <c r="M140" s="623">
        <v>3500</v>
      </c>
      <c r="N140" s="623"/>
      <c r="O140" s="828">
        <v>7.0000000000000007E-2</v>
      </c>
      <c r="P140" s="829" t="s">
        <v>135</v>
      </c>
      <c r="Q140" s="829">
        <v>2529</v>
      </c>
      <c r="R140" s="829"/>
      <c r="S140" s="830">
        <f t="shared" si="2"/>
        <v>72.257142857142853</v>
      </c>
      <c r="T140" s="829"/>
      <c r="U140" s="72"/>
      <c r="V140" s="72"/>
      <c r="W140" s="72"/>
      <c r="X140" s="72"/>
      <c r="Y140" s="72"/>
    </row>
    <row r="141" spans="1:25" ht="33.75">
      <c r="A141" s="623" t="s">
        <v>418</v>
      </c>
      <c r="B141" s="623"/>
      <c r="C141" s="623">
        <v>2013</v>
      </c>
      <c r="D141" s="624" t="s">
        <v>829</v>
      </c>
      <c r="E141" s="624" t="s">
        <v>795</v>
      </c>
      <c r="F141" s="637" t="s">
        <v>24</v>
      </c>
      <c r="G141" s="625" t="s">
        <v>11</v>
      </c>
      <c r="H141" s="635" t="s">
        <v>1202</v>
      </c>
      <c r="I141" s="624" t="s">
        <v>584</v>
      </c>
      <c r="J141" s="624" t="s">
        <v>178</v>
      </c>
      <c r="K141" s="627" t="s">
        <v>1193</v>
      </c>
      <c r="L141" s="847">
        <v>2.5000000000000001E-2</v>
      </c>
      <c r="M141" s="623">
        <v>3500</v>
      </c>
      <c r="N141" s="623"/>
      <c r="O141" s="828">
        <v>0.33</v>
      </c>
      <c r="P141" s="829" t="s">
        <v>135</v>
      </c>
      <c r="Q141" s="829">
        <v>2529</v>
      </c>
      <c r="R141" s="829"/>
      <c r="S141" s="830">
        <f t="shared" si="2"/>
        <v>72.257142857142853</v>
      </c>
      <c r="T141" s="829"/>
      <c r="U141" s="632"/>
      <c r="V141" s="632"/>
      <c r="W141" s="632"/>
      <c r="X141" s="72"/>
      <c r="Y141" s="72"/>
    </row>
    <row r="142" spans="1:25" ht="22.5">
      <c r="A142" s="623" t="s">
        <v>418</v>
      </c>
      <c r="B142" s="623"/>
      <c r="C142" s="623">
        <v>2013</v>
      </c>
      <c r="D142" s="624" t="s">
        <v>829</v>
      </c>
      <c r="E142" s="624" t="s">
        <v>795</v>
      </c>
      <c r="F142" s="637" t="s">
        <v>24</v>
      </c>
      <c r="G142" s="625" t="s">
        <v>11</v>
      </c>
      <c r="H142" s="635" t="s">
        <v>1202</v>
      </c>
      <c r="I142" s="624" t="s">
        <v>584</v>
      </c>
      <c r="J142" s="624" t="s">
        <v>180</v>
      </c>
      <c r="K142" s="627" t="s">
        <v>1192</v>
      </c>
      <c r="L142" s="847">
        <v>2.5000000000000001E-2</v>
      </c>
      <c r="M142" s="623">
        <v>300</v>
      </c>
      <c r="N142" s="623"/>
      <c r="O142" s="832" t="s">
        <v>226</v>
      </c>
      <c r="P142" s="829" t="s">
        <v>135</v>
      </c>
      <c r="Q142" s="829">
        <v>303</v>
      </c>
      <c r="R142" s="829"/>
      <c r="S142" s="830">
        <f t="shared" si="2"/>
        <v>101</v>
      </c>
      <c r="T142" s="829"/>
      <c r="U142" s="632"/>
      <c r="V142" s="632"/>
      <c r="W142" s="632"/>
      <c r="X142" s="72"/>
      <c r="Y142" s="72"/>
    </row>
    <row r="143" spans="1:25">
      <c r="A143" s="623" t="s">
        <v>418</v>
      </c>
      <c r="B143" s="623"/>
      <c r="C143" s="623">
        <v>2013</v>
      </c>
      <c r="D143" s="624" t="s">
        <v>829</v>
      </c>
      <c r="E143" s="624" t="s">
        <v>795</v>
      </c>
      <c r="F143" s="637" t="s">
        <v>24</v>
      </c>
      <c r="G143" s="625" t="s">
        <v>11</v>
      </c>
      <c r="H143" s="637" t="s">
        <v>471</v>
      </c>
      <c r="I143" s="624" t="s">
        <v>167</v>
      </c>
      <c r="J143" s="624" t="s">
        <v>180</v>
      </c>
      <c r="K143" s="627" t="s">
        <v>1192</v>
      </c>
      <c r="L143" s="847">
        <v>2.5000000000000001E-2</v>
      </c>
      <c r="M143" s="623">
        <v>500</v>
      </c>
      <c r="N143" s="623"/>
      <c r="O143" s="832" t="s">
        <v>226</v>
      </c>
      <c r="P143" s="829" t="s">
        <v>135</v>
      </c>
      <c r="Q143" s="829">
        <v>573</v>
      </c>
      <c r="R143" s="829"/>
      <c r="S143" s="830">
        <f t="shared" si="2"/>
        <v>114.6</v>
      </c>
      <c r="T143" s="829"/>
      <c r="U143" s="72"/>
      <c r="V143" s="632"/>
      <c r="W143" s="632"/>
      <c r="X143" s="72"/>
      <c r="Y143" s="72"/>
    </row>
    <row r="144" spans="1:25" ht="22.5">
      <c r="A144" s="623" t="s">
        <v>418</v>
      </c>
      <c r="B144" s="623"/>
      <c r="C144" s="623">
        <v>2013</v>
      </c>
      <c r="D144" s="624" t="s">
        <v>829</v>
      </c>
      <c r="E144" s="624" t="s">
        <v>795</v>
      </c>
      <c r="F144" s="637" t="s">
        <v>24</v>
      </c>
      <c r="G144" s="625" t="s">
        <v>11</v>
      </c>
      <c r="H144" s="635" t="s">
        <v>1202</v>
      </c>
      <c r="I144" s="624" t="s">
        <v>584</v>
      </c>
      <c r="J144" s="624" t="s">
        <v>179</v>
      </c>
      <c r="K144" s="627" t="s">
        <v>1192</v>
      </c>
      <c r="L144" s="847">
        <v>2.5000000000000001E-2</v>
      </c>
      <c r="M144" s="623">
        <v>400</v>
      </c>
      <c r="N144" s="623"/>
      <c r="O144" s="832" t="s">
        <v>226</v>
      </c>
      <c r="P144" s="829" t="s">
        <v>135</v>
      </c>
      <c r="Q144" s="829">
        <v>474</v>
      </c>
      <c r="R144" s="829"/>
      <c r="S144" s="830">
        <f t="shared" si="2"/>
        <v>118.5</v>
      </c>
      <c r="T144" s="829"/>
      <c r="U144" s="72"/>
      <c r="V144" s="632"/>
      <c r="W144" s="632"/>
      <c r="X144" s="72"/>
      <c r="Y144" s="72"/>
    </row>
    <row r="145" spans="1:25">
      <c r="A145" s="623" t="s">
        <v>418</v>
      </c>
      <c r="B145" s="623"/>
      <c r="C145" s="623">
        <v>2013</v>
      </c>
      <c r="D145" s="624" t="s">
        <v>829</v>
      </c>
      <c r="E145" s="624" t="s">
        <v>795</v>
      </c>
      <c r="F145" s="637" t="s">
        <v>24</v>
      </c>
      <c r="G145" s="625" t="s">
        <v>11</v>
      </c>
      <c r="H145" s="637" t="s">
        <v>471</v>
      </c>
      <c r="I145" s="624" t="s">
        <v>167</v>
      </c>
      <c r="J145" s="624" t="s">
        <v>179</v>
      </c>
      <c r="K145" s="627" t="s">
        <v>1192</v>
      </c>
      <c r="L145" s="847">
        <v>2.5000000000000001E-2</v>
      </c>
      <c r="M145" s="623">
        <v>1000</v>
      </c>
      <c r="N145" s="623"/>
      <c r="O145" s="832" t="s">
        <v>226</v>
      </c>
      <c r="P145" s="829" t="s">
        <v>135</v>
      </c>
      <c r="Q145" s="829">
        <v>2746</v>
      </c>
      <c r="R145" s="829"/>
      <c r="S145" s="830">
        <f t="shared" si="2"/>
        <v>274.60000000000002</v>
      </c>
      <c r="T145" s="829"/>
      <c r="U145" s="632"/>
      <c r="V145" s="632"/>
      <c r="W145" s="632"/>
      <c r="X145" s="72"/>
      <c r="Y145" s="72"/>
    </row>
    <row r="146" spans="1:25" ht="33.75">
      <c r="A146" s="623" t="s">
        <v>418</v>
      </c>
      <c r="B146" s="623"/>
      <c r="C146" s="623">
        <v>2013</v>
      </c>
      <c r="D146" s="624" t="s">
        <v>829</v>
      </c>
      <c r="E146" s="624" t="s">
        <v>795</v>
      </c>
      <c r="F146" s="637" t="s">
        <v>24</v>
      </c>
      <c r="G146" s="625" t="s">
        <v>11</v>
      </c>
      <c r="H146" s="637" t="s">
        <v>471</v>
      </c>
      <c r="I146" s="624" t="s">
        <v>167</v>
      </c>
      <c r="J146" s="624" t="s">
        <v>1189</v>
      </c>
      <c r="K146" s="627" t="s">
        <v>1193</v>
      </c>
      <c r="L146" s="847">
        <v>2.5000000000000001E-2</v>
      </c>
      <c r="M146" s="623">
        <v>5000</v>
      </c>
      <c r="N146" s="623"/>
      <c r="O146" s="828">
        <v>0.1114</v>
      </c>
      <c r="P146" s="829" t="s">
        <v>135</v>
      </c>
      <c r="Q146" s="829">
        <v>3922</v>
      </c>
      <c r="R146" s="829"/>
      <c r="S146" s="830">
        <f t="shared" si="2"/>
        <v>78.44</v>
      </c>
      <c r="T146" s="829"/>
      <c r="U146" s="632"/>
      <c r="V146" s="632"/>
      <c r="W146" s="632"/>
      <c r="X146" s="72"/>
      <c r="Y146" s="72"/>
    </row>
    <row r="147" spans="1:25" ht="33.75">
      <c r="A147" s="623" t="s">
        <v>418</v>
      </c>
      <c r="B147" s="623"/>
      <c r="C147" s="623">
        <v>2013</v>
      </c>
      <c r="D147" s="624" t="s">
        <v>829</v>
      </c>
      <c r="E147" s="624" t="s">
        <v>795</v>
      </c>
      <c r="F147" s="637" t="s">
        <v>24</v>
      </c>
      <c r="G147" s="625" t="s">
        <v>11</v>
      </c>
      <c r="H147" s="637" t="s">
        <v>471</v>
      </c>
      <c r="I147" s="624" t="s">
        <v>167</v>
      </c>
      <c r="J147" s="624" t="s">
        <v>178</v>
      </c>
      <c r="K147" s="627" t="s">
        <v>1193</v>
      </c>
      <c r="L147" s="847">
        <v>2.5000000000000001E-2</v>
      </c>
      <c r="M147" s="623">
        <v>5000</v>
      </c>
      <c r="N147" s="623"/>
      <c r="O147" s="828">
        <v>0.874</v>
      </c>
      <c r="P147" s="829" t="s">
        <v>135</v>
      </c>
      <c r="Q147" s="829">
        <v>3922</v>
      </c>
      <c r="R147" s="829"/>
      <c r="S147" s="830">
        <f t="shared" si="2"/>
        <v>78.44</v>
      </c>
      <c r="T147" s="829"/>
      <c r="U147" s="72"/>
      <c r="V147" s="632"/>
      <c r="W147" s="632"/>
      <c r="X147" s="72"/>
      <c r="Y147" s="72"/>
    </row>
    <row r="148" spans="1:25" ht="33.75">
      <c r="A148" s="623" t="s">
        <v>418</v>
      </c>
      <c r="B148" s="623"/>
      <c r="C148" s="623">
        <v>2013</v>
      </c>
      <c r="D148" s="624" t="s">
        <v>830</v>
      </c>
      <c r="E148" s="624" t="s">
        <v>795</v>
      </c>
      <c r="F148" s="637" t="s">
        <v>24</v>
      </c>
      <c r="G148" s="625" t="s">
        <v>11</v>
      </c>
      <c r="H148" s="635" t="s">
        <v>1213</v>
      </c>
      <c r="I148" s="624" t="s">
        <v>831</v>
      </c>
      <c r="J148" s="624" t="s">
        <v>1189</v>
      </c>
      <c r="K148" s="627" t="s">
        <v>1193</v>
      </c>
      <c r="L148" s="847">
        <v>2.5000000000000001E-2</v>
      </c>
      <c r="M148" s="623">
        <v>1500</v>
      </c>
      <c r="N148" s="623"/>
      <c r="O148" s="828">
        <v>8.1900000000000001E-2</v>
      </c>
      <c r="P148" s="829" t="s">
        <v>135</v>
      </c>
      <c r="Q148" s="829">
        <v>2465</v>
      </c>
      <c r="R148" s="829"/>
      <c r="S148" s="830">
        <f t="shared" si="2"/>
        <v>164.33333333333334</v>
      </c>
      <c r="T148" s="829"/>
      <c r="U148" s="72"/>
      <c r="V148" s="632"/>
      <c r="W148" s="632"/>
      <c r="X148" s="72"/>
      <c r="Y148" s="72"/>
    </row>
    <row r="149" spans="1:25" ht="33.75">
      <c r="A149" s="623" t="s">
        <v>418</v>
      </c>
      <c r="B149" s="623"/>
      <c r="C149" s="623">
        <v>2013</v>
      </c>
      <c r="D149" s="624" t="s">
        <v>830</v>
      </c>
      <c r="E149" s="624" t="s">
        <v>795</v>
      </c>
      <c r="F149" s="637" t="s">
        <v>24</v>
      </c>
      <c r="G149" s="625" t="s">
        <v>11</v>
      </c>
      <c r="H149" s="635" t="s">
        <v>1213</v>
      </c>
      <c r="I149" s="624" t="s">
        <v>831</v>
      </c>
      <c r="J149" s="624" t="s">
        <v>180</v>
      </c>
      <c r="K149" s="627" t="s">
        <v>138</v>
      </c>
      <c r="L149" s="847">
        <v>2.5000000000000001E-2</v>
      </c>
      <c r="M149" s="623">
        <v>0</v>
      </c>
      <c r="N149" s="623"/>
      <c r="O149" s="832" t="s">
        <v>226</v>
      </c>
      <c r="P149" s="829" t="s">
        <v>135</v>
      </c>
      <c r="Q149" s="829">
        <v>30</v>
      </c>
      <c r="R149" s="829"/>
      <c r="S149" s="830" t="s">
        <v>226</v>
      </c>
      <c r="T149" s="829"/>
      <c r="U149" s="632"/>
      <c r="V149" s="632"/>
      <c r="W149" s="632"/>
      <c r="X149" s="72"/>
      <c r="Y149" s="72"/>
    </row>
    <row r="150" spans="1:25" ht="33.75">
      <c r="A150" s="623" t="s">
        <v>418</v>
      </c>
      <c r="B150" s="623"/>
      <c r="C150" s="623">
        <v>2013</v>
      </c>
      <c r="D150" s="624" t="s">
        <v>830</v>
      </c>
      <c r="E150" s="624" t="s">
        <v>795</v>
      </c>
      <c r="F150" s="637" t="s">
        <v>24</v>
      </c>
      <c r="G150" s="625" t="s">
        <v>11</v>
      </c>
      <c r="H150" s="635" t="s">
        <v>1213</v>
      </c>
      <c r="I150" s="624" t="s">
        <v>831</v>
      </c>
      <c r="J150" s="624" t="s">
        <v>179</v>
      </c>
      <c r="K150" s="627" t="s">
        <v>138</v>
      </c>
      <c r="L150" s="847">
        <v>2.5000000000000001E-2</v>
      </c>
      <c r="M150" s="623">
        <v>0</v>
      </c>
      <c r="N150" s="623"/>
      <c r="O150" s="832" t="s">
        <v>226</v>
      </c>
      <c r="P150" s="829" t="s">
        <v>135</v>
      </c>
      <c r="Q150" s="829">
        <v>58</v>
      </c>
      <c r="R150" s="829"/>
      <c r="S150" s="830" t="s">
        <v>226</v>
      </c>
      <c r="T150" s="829"/>
      <c r="U150" s="632"/>
      <c r="V150" s="632"/>
      <c r="W150" s="632"/>
      <c r="X150" s="72"/>
      <c r="Y150" s="72"/>
    </row>
    <row r="151" spans="1:25" ht="33.75">
      <c r="A151" s="623" t="s">
        <v>418</v>
      </c>
      <c r="B151" s="623"/>
      <c r="C151" s="623">
        <v>2013</v>
      </c>
      <c r="D151" s="624" t="s">
        <v>830</v>
      </c>
      <c r="E151" s="624" t="s">
        <v>795</v>
      </c>
      <c r="F151" s="637" t="s">
        <v>24</v>
      </c>
      <c r="G151" s="625" t="s">
        <v>11</v>
      </c>
      <c r="H151" s="635" t="s">
        <v>1213</v>
      </c>
      <c r="I151" s="624" t="s">
        <v>831</v>
      </c>
      <c r="J151" s="624" t="s">
        <v>178</v>
      </c>
      <c r="K151" s="627" t="s">
        <v>1193</v>
      </c>
      <c r="L151" s="847">
        <v>2.5000000000000001E-2</v>
      </c>
      <c r="M151" s="623">
        <v>1500</v>
      </c>
      <c r="N151" s="623"/>
      <c r="O151" s="828">
        <v>0.64</v>
      </c>
      <c r="P151" s="829" t="s">
        <v>135</v>
      </c>
      <c r="Q151" s="829">
        <v>2465</v>
      </c>
      <c r="R151" s="829"/>
      <c r="S151" s="830">
        <f t="shared" si="2"/>
        <v>164.33333333333334</v>
      </c>
      <c r="T151" s="829"/>
      <c r="U151" s="72"/>
      <c r="V151" s="632"/>
      <c r="W151" s="632"/>
      <c r="X151" s="72"/>
      <c r="Y151" s="72"/>
    </row>
    <row r="152" spans="1:25" ht="33.75">
      <c r="A152" s="623" t="s">
        <v>418</v>
      </c>
      <c r="B152" s="623" t="s">
        <v>1327</v>
      </c>
      <c r="C152" s="623">
        <v>2013</v>
      </c>
      <c r="D152" s="624" t="s">
        <v>708</v>
      </c>
      <c r="E152" s="624" t="s">
        <v>570</v>
      </c>
      <c r="F152" s="637" t="s">
        <v>24</v>
      </c>
      <c r="G152" s="625" t="s">
        <v>11</v>
      </c>
      <c r="H152" s="635" t="s">
        <v>1202</v>
      </c>
      <c r="I152" s="624" t="s">
        <v>584</v>
      </c>
      <c r="J152" s="624" t="s">
        <v>1189</v>
      </c>
      <c r="K152" s="627" t="s">
        <v>1193</v>
      </c>
      <c r="L152" s="847">
        <v>2.5000000000000001E-2</v>
      </c>
      <c r="M152" s="623" t="s">
        <v>138</v>
      </c>
      <c r="N152" s="623"/>
      <c r="O152" s="828">
        <v>0.13500000000000001</v>
      </c>
      <c r="P152" s="829" t="s">
        <v>135</v>
      </c>
      <c r="Q152" s="829">
        <v>212</v>
      </c>
      <c r="R152" s="829"/>
      <c r="S152" s="830" t="s">
        <v>226</v>
      </c>
      <c r="T152" s="829"/>
      <c r="U152" s="632"/>
      <c r="V152" s="632"/>
      <c r="W152" s="632"/>
      <c r="X152" s="72"/>
      <c r="Y152" s="72"/>
    </row>
    <row r="153" spans="1:25" s="838" customFormat="1" ht="22.5">
      <c r="A153" s="623" t="s">
        <v>418</v>
      </c>
      <c r="B153" s="623" t="s">
        <v>1327</v>
      </c>
      <c r="C153" s="623">
        <v>2013</v>
      </c>
      <c r="D153" s="624" t="s">
        <v>708</v>
      </c>
      <c r="E153" s="624" t="s">
        <v>570</v>
      </c>
      <c r="F153" s="637" t="s">
        <v>24</v>
      </c>
      <c r="G153" s="625" t="s">
        <v>11</v>
      </c>
      <c r="H153" s="635" t="s">
        <v>1202</v>
      </c>
      <c r="I153" s="624" t="s">
        <v>584</v>
      </c>
      <c r="J153" s="624" t="s">
        <v>180</v>
      </c>
      <c r="K153" s="627" t="s">
        <v>138</v>
      </c>
      <c r="L153" s="847">
        <v>2.5000000000000001E-2</v>
      </c>
      <c r="M153" s="623" t="s">
        <v>138</v>
      </c>
      <c r="N153" s="623"/>
      <c r="O153" s="832" t="s">
        <v>226</v>
      </c>
      <c r="P153" s="829" t="s">
        <v>135</v>
      </c>
      <c r="Q153" s="829">
        <v>18</v>
      </c>
      <c r="R153" s="829"/>
      <c r="S153" s="830" t="s">
        <v>226</v>
      </c>
      <c r="T153" s="829"/>
      <c r="U153" s="632"/>
    </row>
    <row r="154" spans="1:25" s="838" customFormat="1" ht="22.5">
      <c r="A154" s="623" t="s">
        <v>418</v>
      </c>
      <c r="B154" s="623" t="s">
        <v>1327</v>
      </c>
      <c r="C154" s="623">
        <v>2013</v>
      </c>
      <c r="D154" s="624" t="s">
        <v>708</v>
      </c>
      <c r="E154" s="624" t="s">
        <v>570</v>
      </c>
      <c r="F154" s="637" t="s">
        <v>24</v>
      </c>
      <c r="G154" s="625" t="s">
        <v>11</v>
      </c>
      <c r="H154" s="635" t="s">
        <v>1202</v>
      </c>
      <c r="I154" s="624" t="s">
        <v>584</v>
      </c>
      <c r="J154" s="624" t="s">
        <v>179</v>
      </c>
      <c r="K154" s="627" t="s">
        <v>1192</v>
      </c>
      <c r="L154" s="847">
        <v>2.5000000000000001E-2</v>
      </c>
      <c r="M154" s="623" t="s">
        <v>138</v>
      </c>
      <c r="N154" s="623"/>
      <c r="O154" s="832" t="s">
        <v>226</v>
      </c>
      <c r="P154" s="829" t="s">
        <v>135</v>
      </c>
      <c r="Q154" s="829">
        <v>29</v>
      </c>
      <c r="R154" s="829"/>
      <c r="S154" s="830" t="s">
        <v>226</v>
      </c>
      <c r="T154" s="829"/>
    </row>
    <row r="155" spans="1:25" s="838" customFormat="1" ht="33.75">
      <c r="A155" s="623" t="s">
        <v>418</v>
      </c>
      <c r="B155" s="623" t="s">
        <v>1327</v>
      </c>
      <c r="C155" s="623">
        <v>2013</v>
      </c>
      <c r="D155" s="624" t="s">
        <v>708</v>
      </c>
      <c r="E155" s="624" t="s">
        <v>570</v>
      </c>
      <c r="F155" s="637" t="s">
        <v>24</v>
      </c>
      <c r="G155" s="625" t="s">
        <v>11</v>
      </c>
      <c r="H155" s="635" t="s">
        <v>1202</v>
      </c>
      <c r="I155" s="624" t="s">
        <v>584</v>
      </c>
      <c r="J155" s="624" t="s">
        <v>178</v>
      </c>
      <c r="K155" s="627" t="s">
        <v>1193</v>
      </c>
      <c r="L155" s="847">
        <v>2.5000000000000001E-2</v>
      </c>
      <c r="M155" s="623" t="s">
        <v>138</v>
      </c>
      <c r="N155" s="623"/>
      <c r="O155" s="828">
        <v>0.4</v>
      </c>
      <c r="P155" s="829" t="s">
        <v>135</v>
      </c>
      <c r="Q155" s="829">
        <v>212</v>
      </c>
      <c r="R155" s="829"/>
      <c r="S155" s="830" t="s">
        <v>226</v>
      </c>
      <c r="T155" s="829"/>
    </row>
    <row r="156" spans="1:25" s="72" customFormat="1" ht="22.5">
      <c r="A156" s="623" t="s">
        <v>418</v>
      </c>
      <c r="B156" s="623" t="s">
        <v>1327</v>
      </c>
      <c r="C156" s="623">
        <v>2013</v>
      </c>
      <c r="D156" s="624" t="s">
        <v>832</v>
      </c>
      <c r="E156" s="624" t="s">
        <v>570</v>
      </c>
      <c r="F156" s="637" t="s">
        <v>24</v>
      </c>
      <c r="G156" s="625" t="s">
        <v>11</v>
      </c>
      <c r="H156" s="637" t="s">
        <v>471</v>
      </c>
      <c r="I156" s="624" t="s">
        <v>79</v>
      </c>
      <c r="J156" s="624" t="s">
        <v>1189</v>
      </c>
      <c r="K156" s="627" t="s">
        <v>1190</v>
      </c>
      <c r="L156" s="847">
        <v>2.5000000000000001E-2</v>
      </c>
      <c r="M156" s="623">
        <v>100</v>
      </c>
      <c r="N156" s="623"/>
      <c r="O156" s="828">
        <v>5.3900000000000003E-2</v>
      </c>
      <c r="P156" s="829" t="s">
        <v>135</v>
      </c>
      <c r="Q156" s="829">
        <v>65</v>
      </c>
      <c r="R156" s="829"/>
      <c r="S156" s="830">
        <f t="shared" si="2"/>
        <v>65</v>
      </c>
      <c r="T156" s="829"/>
    </row>
    <row r="157" spans="1:25" s="72" customFormat="1">
      <c r="A157" s="623" t="s">
        <v>418</v>
      </c>
      <c r="B157" s="623" t="s">
        <v>1327</v>
      </c>
      <c r="C157" s="623">
        <v>2013</v>
      </c>
      <c r="D157" s="624" t="s">
        <v>832</v>
      </c>
      <c r="E157" s="624" t="s">
        <v>570</v>
      </c>
      <c r="F157" s="637" t="s">
        <v>24</v>
      </c>
      <c r="G157" s="625" t="s">
        <v>11</v>
      </c>
      <c r="H157" s="637" t="s">
        <v>471</v>
      </c>
      <c r="I157" s="624" t="s">
        <v>79</v>
      </c>
      <c r="J157" s="624" t="s">
        <v>180</v>
      </c>
      <c r="K157" s="627" t="s">
        <v>138</v>
      </c>
      <c r="L157" s="847">
        <v>2.5000000000000001E-2</v>
      </c>
      <c r="M157" s="623">
        <v>50</v>
      </c>
      <c r="N157" s="623"/>
      <c r="O157" s="832" t="s">
        <v>226</v>
      </c>
      <c r="P157" s="829" t="s">
        <v>135</v>
      </c>
      <c r="Q157" s="829">
        <v>42</v>
      </c>
      <c r="R157" s="829"/>
      <c r="S157" s="830">
        <f t="shared" si="2"/>
        <v>84</v>
      </c>
      <c r="T157" s="829"/>
    </row>
    <row r="158" spans="1:25">
      <c r="A158" s="623" t="s">
        <v>418</v>
      </c>
      <c r="B158" s="623" t="s">
        <v>1327</v>
      </c>
      <c r="C158" s="623">
        <v>2013</v>
      </c>
      <c r="D158" s="624" t="s">
        <v>832</v>
      </c>
      <c r="E158" s="624" t="s">
        <v>570</v>
      </c>
      <c r="F158" s="637" t="s">
        <v>24</v>
      </c>
      <c r="G158" s="625" t="s">
        <v>11</v>
      </c>
      <c r="H158" s="637" t="s">
        <v>471</v>
      </c>
      <c r="I158" s="624" t="s">
        <v>79</v>
      </c>
      <c r="J158" s="624" t="s">
        <v>179</v>
      </c>
      <c r="K158" s="627" t="s">
        <v>1192</v>
      </c>
      <c r="L158" s="847">
        <v>2.5000000000000001E-2</v>
      </c>
      <c r="M158" s="623">
        <v>50</v>
      </c>
      <c r="N158" s="623"/>
      <c r="O158" s="832" t="s">
        <v>226</v>
      </c>
      <c r="P158" s="829" t="s">
        <v>135</v>
      </c>
      <c r="Q158" s="829">
        <v>22</v>
      </c>
      <c r="R158" s="829"/>
      <c r="S158" s="830">
        <f t="shared" si="2"/>
        <v>44</v>
      </c>
      <c r="T158" s="829"/>
      <c r="U158" s="72"/>
    </row>
    <row r="159" spans="1:25" ht="22.5">
      <c r="A159" s="623" t="s">
        <v>418</v>
      </c>
      <c r="B159" s="623" t="s">
        <v>1327</v>
      </c>
      <c r="C159" s="623">
        <v>2013</v>
      </c>
      <c r="D159" s="624" t="s">
        <v>832</v>
      </c>
      <c r="E159" s="624" t="s">
        <v>570</v>
      </c>
      <c r="F159" s="637" t="s">
        <v>24</v>
      </c>
      <c r="G159" s="625" t="s">
        <v>11</v>
      </c>
      <c r="H159" s="637" t="s">
        <v>471</v>
      </c>
      <c r="I159" s="624" t="s">
        <v>79</v>
      </c>
      <c r="J159" s="624" t="s">
        <v>178</v>
      </c>
      <c r="K159" s="627" t="s">
        <v>1190</v>
      </c>
      <c r="L159" s="847">
        <v>2.5000000000000001E-2</v>
      </c>
      <c r="M159" s="623">
        <v>100</v>
      </c>
      <c r="N159" s="623"/>
      <c r="O159" s="828">
        <v>0.14349999999999999</v>
      </c>
      <c r="P159" s="829" t="s">
        <v>135</v>
      </c>
      <c r="Q159" s="829">
        <v>65</v>
      </c>
      <c r="R159" s="829"/>
      <c r="S159" s="830">
        <f t="shared" si="2"/>
        <v>65</v>
      </c>
      <c r="T159" s="829"/>
      <c r="U159" s="72"/>
    </row>
    <row r="160" spans="1:25" ht="22.5">
      <c r="A160" s="623" t="s">
        <v>418</v>
      </c>
      <c r="B160" s="623"/>
      <c r="C160" s="623">
        <v>2013</v>
      </c>
      <c r="D160" s="624" t="s">
        <v>833</v>
      </c>
      <c r="E160" s="624" t="s">
        <v>795</v>
      </c>
      <c r="F160" s="637" t="s">
        <v>24</v>
      </c>
      <c r="G160" s="625" t="s">
        <v>11</v>
      </c>
      <c r="H160" s="637" t="s">
        <v>1197</v>
      </c>
      <c r="I160" s="624" t="s">
        <v>834</v>
      </c>
      <c r="J160" s="624" t="s">
        <v>1189</v>
      </c>
      <c r="K160" s="627" t="s">
        <v>1214</v>
      </c>
      <c r="L160" s="847">
        <v>2.5000000000000001E-2</v>
      </c>
      <c r="M160" s="623">
        <v>1500</v>
      </c>
      <c r="N160" s="623"/>
      <c r="O160" s="828">
        <v>1.7999999999999999E-2</v>
      </c>
      <c r="P160" s="829" t="s">
        <v>135</v>
      </c>
      <c r="Q160" s="829">
        <v>1632</v>
      </c>
      <c r="R160" s="829"/>
      <c r="S160" s="830">
        <f t="shared" si="2"/>
        <v>108.8</v>
      </c>
      <c r="T160" s="829"/>
      <c r="U160" s="632"/>
    </row>
    <row r="161" spans="1:25">
      <c r="A161" s="623" t="s">
        <v>418</v>
      </c>
      <c r="B161" s="623"/>
      <c r="C161" s="623">
        <v>2013</v>
      </c>
      <c r="D161" s="624" t="s">
        <v>833</v>
      </c>
      <c r="E161" s="624" t="s">
        <v>795</v>
      </c>
      <c r="F161" s="637" t="s">
        <v>24</v>
      </c>
      <c r="G161" s="625" t="s">
        <v>11</v>
      </c>
      <c r="H161" s="637" t="s">
        <v>1197</v>
      </c>
      <c r="I161" s="624" t="s">
        <v>834</v>
      </c>
      <c r="J161" s="624" t="s">
        <v>180</v>
      </c>
      <c r="K161" s="627" t="s">
        <v>1192</v>
      </c>
      <c r="L161" s="847">
        <v>2.5000000000000001E-2</v>
      </c>
      <c r="M161" s="623">
        <v>50</v>
      </c>
      <c r="N161" s="623"/>
      <c r="O161" s="832" t="s">
        <v>226</v>
      </c>
      <c r="P161" s="829" t="s">
        <v>135</v>
      </c>
      <c r="Q161" s="829">
        <v>124</v>
      </c>
      <c r="R161" s="829"/>
      <c r="S161" s="830">
        <f t="shared" si="2"/>
        <v>248</v>
      </c>
      <c r="T161" s="829"/>
      <c r="U161" s="72"/>
    </row>
    <row r="162" spans="1:25">
      <c r="A162" s="623" t="s">
        <v>418</v>
      </c>
      <c r="B162" s="623"/>
      <c r="C162" s="623">
        <v>2013</v>
      </c>
      <c r="D162" s="624" t="s">
        <v>833</v>
      </c>
      <c r="E162" s="624" t="s">
        <v>795</v>
      </c>
      <c r="F162" s="637" t="s">
        <v>24</v>
      </c>
      <c r="G162" s="625" t="s">
        <v>11</v>
      </c>
      <c r="H162" s="637" t="s">
        <v>1197</v>
      </c>
      <c r="I162" s="624" t="s">
        <v>834</v>
      </c>
      <c r="J162" s="624" t="s">
        <v>179</v>
      </c>
      <c r="K162" s="627" t="s">
        <v>1192</v>
      </c>
      <c r="L162" s="847">
        <v>2.5000000000000001E-2</v>
      </c>
      <c r="M162" s="623">
        <v>50</v>
      </c>
      <c r="N162" s="623"/>
      <c r="O162" s="832" t="s">
        <v>226</v>
      </c>
      <c r="P162" s="829" t="s">
        <v>135</v>
      </c>
      <c r="Q162" s="829">
        <v>441</v>
      </c>
      <c r="R162" s="829"/>
      <c r="S162" s="830">
        <f t="shared" si="2"/>
        <v>882</v>
      </c>
      <c r="T162" s="829"/>
      <c r="U162" s="72"/>
    </row>
    <row r="163" spans="1:25" ht="22.5">
      <c r="A163" s="623" t="s">
        <v>418</v>
      </c>
      <c r="B163" s="623"/>
      <c r="C163" s="623">
        <v>2013</v>
      </c>
      <c r="D163" s="624" t="s">
        <v>833</v>
      </c>
      <c r="E163" s="624" t="s">
        <v>795</v>
      </c>
      <c r="F163" s="637" t="s">
        <v>24</v>
      </c>
      <c r="G163" s="625" t="s">
        <v>11</v>
      </c>
      <c r="H163" s="637" t="s">
        <v>1197</v>
      </c>
      <c r="I163" s="624" t="s">
        <v>834</v>
      </c>
      <c r="J163" s="624" t="s">
        <v>178</v>
      </c>
      <c r="K163" s="627" t="s">
        <v>1214</v>
      </c>
      <c r="L163" s="847">
        <v>2.5000000000000001E-2</v>
      </c>
      <c r="M163" s="623">
        <v>1500</v>
      </c>
      <c r="N163" s="623"/>
      <c r="O163" s="828">
        <v>5.8299999999999998E-2</v>
      </c>
      <c r="P163" s="829" t="s">
        <v>135</v>
      </c>
      <c r="Q163" s="829">
        <v>1632</v>
      </c>
      <c r="R163" s="829"/>
      <c r="S163" s="830">
        <f t="shared" si="2"/>
        <v>108.8</v>
      </c>
      <c r="T163" s="829"/>
      <c r="U163" s="632"/>
    </row>
    <row r="164" spans="1:25" ht="33.75">
      <c r="A164" s="623" t="s">
        <v>418</v>
      </c>
      <c r="B164" s="623" t="s">
        <v>1327</v>
      </c>
      <c r="C164" s="623">
        <v>2013</v>
      </c>
      <c r="D164" s="624" t="s">
        <v>868</v>
      </c>
      <c r="E164" s="624" t="s">
        <v>570</v>
      </c>
      <c r="F164" s="637" t="s">
        <v>24</v>
      </c>
      <c r="G164" s="625" t="s">
        <v>11</v>
      </c>
      <c r="H164" s="635" t="s">
        <v>1202</v>
      </c>
      <c r="I164" s="624" t="s">
        <v>584</v>
      </c>
      <c r="J164" s="624" t="s">
        <v>1189</v>
      </c>
      <c r="K164" s="627" t="s">
        <v>1193</v>
      </c>
      <c r="L164" s="847">
        <v>2.5000000000000001E-2</v>
      </c>
      <c r="M164" s="623" t="s">
        <v>138</v>
      </c>
      <c r="N164" s="623"/>
      <c r="O164" s="828">
        <v>0.20699999999999999</v>
      </c>
      <c r="P164" s="829" t="s">
        <v>135</v>
      </c>
      <c r="Q164" s="829">
        <v>373</v>
      </c>
      <c r="R164" s="829"/>
      <c r="S164" s="830" t="s">
        <v>226</v>
      </c>
      <c r="T164" s="829"/>
      <c r="U164" s="632"/>
    </row>
    <row r="165" spans="1:25" ht="22.5">
      <c r="A165" s="623" t="s">
        <v>418</v>
      </c>
      <c r="B165" s="623" t="s">
        <v>1327</v>
      </c>
      <c r="C165" s="623">
        <v>2013</v>
      </c>
      <c r="D165" s="624" t="s">
        <v>868</v>
      </c>
      <c r="E165" s="624" t="s">
        <v>570</v>
      </c>
      <c r="F165" s="637" t="s">
        <v>24</v>
      </c>
      <c r="G165" s="625" t="s">
        <v>11</v>
      </c>
      <c r="H165" s="635" t="s">
        <v>1202</v>
      </c>
      <c r="I165" s="624" t="s">
        <v>584</v>
      </c>
      <c r="J165" s="624" t="s">
        <v>180</v>
      </c>
      <c r="K165" s="627" t="s">
        <v>138</v>
      </c>
      <c r="L165" s="847">
        <v>2.5000000000000001E-2</v>
      </c>
      <c r="M165" s="623" t="s">
        <v>138</v>
      </c>
      <c r="N165" s="623"/>
      <c r="O165" s="832" t="s">
        <v>226</v>
      </c>
      <c r="P165" s="829" t="s">
        <v>135</v>
      </c>
      <c r="Q165" s="829">
        <v>23</v>
      </c>
      <c r="R165" s="829"/>
      <c r="S165" s="830" t="s">
        <v>226</v>
      </c>
      <c r="T165" s="829"/>
      <c r="U165" s="632"/>
    </row>
    <row r="166" spans="1:25" ht="22.5">
      <c r="A166" s="623" t="s">
        <v>418</v>
      </c>
      <c r="B166" s="623" t="s">
        <v>1327</v>
      </c>
      <c r="C166" s="623">
        <v>2013</v>
      </c>
      <c r="D166" s="624" t="s">
        <v>868</v>
      </c>
      <c r="E166" s="624" t="s">
        <v>570</v>
      </c>
      <c r="F166" s="637" t="s">
        <v>24</v>
      </c>
      <c r="G166" s="625" t="s">
        <v>11</v>
      </c>
      <c r="H166" s="635" t="s">
        <v>1202</v>
      </c>
      <c r="I166" s="624" t="s">
        <v>584</v>
      </c>
      <c r="J166" s="624" t="s">
        <v>179</v>
      </c>
      <c r="K166" s="627" t="s">
        <v>1192</v>
      </c>
      <c r="L166" s="847">
        <v>2.5000000000000001E-2</v>
      </c>
      <c r="M166" s="623" t="s">
        <v>138</v>
      </c>
      <c r="N166" s="623"/>
      <c r="O166" s="832" t="s">
        <v>226</v>
      </c>
      <c r="P166" s="829" t="s">
        <v>135</v>
      </c>
      <c r="Q166" s="829">
        <v>48</v>
      </c>
      <c r="R166" s="829"/>
      <c r="S166" s="830" t="s">
        <v>226</v>
      </c>
      <c r="T166" s="829"/>
      <c r="U166" s="72"/>
    </row>
    <row r="167" spans="1:25" ht="33.75">
      <c r="A167" s="623" t="s">
        <v>418</v>
      </c>
      <c r="B167" s="623" t="s">
        <v>1327</v>
      </c>
      <c r="C167" s="623">
        <v>2013</v>
      </c>
      <c r="D167" s="624" t="s">
        <v>868</v>
      </c>
      <c r="E167" s="624" t="s">
        <v>570</v>
      </c>
      <c r="F167" s="637" t="s">
        <v>24</v>
      </c>
      <c r="G167" s="625" t="s">
        <v>11</v>
      </c>
      <c r="H167" s="635" t="s">
        <v>1202</v>
      </c>
      <c r="I167" s="624" t="s">
        <v>584</v>
      </c>
      <c r="J167" s="624" t="s">
        <v>178</v>
      </c>
      <c r="K167" s="627" t="s">
        <v>1193</v>
      </c>
      <c r="L167" s="847">
        <v>2.5000000000000001E-2</v>
      </c>
      <c r="M167" s="623" t="s">
        <v>138</v>
      </c>
      <c r="N167" s="623"/>
      <c r="O167" s="828">
        <v>1.117</v>
      </c>
      <c r="P167" s="829" t="s">
        <v>135</v>
      </c>
      <c r="Q167" s="829">
        <v>373</v>
      </c>
      <c r="R167" s="829"/>
      <c r="S167" s="830" t="s">
        <v>226</v>
      </c>
      <c r="T167" s="829"/>
      <c r="U167" s="72"/>
    </row>
    <row r="168" spans="1:25" ht="33.75">
      <c r="A168" s="623" t="s">
        <v>418</v>
      </c>
      <c r="B168" s="623"/>
      <c r="C168" s="623">
        <v>2013</v>
      </c>
      <c r="D168" s="624" t="s">
        <v>835</v>
      </c>
      <c r="E168" s="624" t="s">
        <v>795</v>
      </c>
      <c r="F168" s="637" t="s">
        <v>24</v>
      </c>
      <c r="G168" s="625" t="s">
        <v>11</v>
      </c>
      <c r="H168" s="635" t="s">
        <v>1202</v>
      </c>
      <c r="I168" s="624" t="s">
        <v>1205</v>
      </c>
      <c r="J168" s="624" t="s">
        <v>1189</v>
      </c>
      <c r="K168" s="627" t="s">
        <v>1193</v>
      </c>
      <c r="L168" s="847">
        <v>2.5000000000000001E-2</v>
      </c>
      <c r="M168" s="623">
        <v>1000</v>
      </c>
      <c r="N168" s="623"/>
      <c r="O168" s="828">
        <v>0.19</v>
      </c>
      <c r="P168" s="829" t="s">
        <v>135</v>
      </c>
      <c r="Q168" s="829">
        <v>595</v>
      </c>
      <c r="R168" s="829"/>
      <c r="S168" s="830">
        <f t="shared" si="2"/>
        <v>59.5</v>
      </c>
      <c r="T168" s="829"/>
      <c r="U168" s="72"/>
    </row>
    <row r="169" spans="1:25" ht="33.75">
      <c r="A169" s="623" t="s">
        <v>418</v>
      </c>
      <c r="B169" s="623"/>
      <c r="C169" s="623">
        <v>2013</v>
      </c>
      <c r="D169" s="624" t="s">
        <v>835</v>
      </c>
      <c r="E169" s="624" t="s">
        <v>795</v>
      </c>
      <c r="F169" s="637" t="s">
        <v>24</v>
      </c>
      <c r="G169" s="625" t="s">
        <v>11</v>
      </c>
      <c r="H169" s="635" t="s">
        <v>1202</v>
      </c>
      <c r="I169" s="624" t="s">
        <v>1205</v>
      </c>
      <c r="J169" s="624" t="s">
        <v>178</v>
      </c>
      <c r="K169" s="627" t="s">
        <v>1193</v>
      </c>
      <c r="L169" s="847">
        <v>2.5000000000000001E-2</v>
      </c>
      <c r="M169" s="623">
        <v>1000</v>
      </c>
      <c r="N169" s="623"/>
      <c r="O169" s="828">
        <v>0.53800000000000003</v>
      </c>
      <c r="P169" s="829" t="s">
        <v>135</v>
      </c>
      <c r="Q169" s="829">
        <v>595</v>
      </c>
      <c r="R169" s="829"/>
      <c r="S169" s="830">
        <f t="shared" si="2"/>
        <v>59.5</v>
      </c>
      <c r="T169" s="829"/>
      <c r="U169" s="72"/>
    </row>
    <row r="170" spans="1:25" ht="22.5">
      <c r="A170" s="623" t="s">
        <v>418</v>
      </c>
      <c r="B170" s="623"/>
      <c r="C170" s="623">
        <v>2013</v>
      </c>
      <c r="D170" s="624" t="s">
        <v>835</v>
      </c>
      <c r="E170" s="624" t="s">
        <v>795</v>
      </c>
      <c r="F170" s="637" t="s">
        <v>24</v>
      </c>
      <c r="G170" s="625" t="s">
        <v>11</v>
      </c>
      <c r="H170" s="635" t="s">
        <v>1202</v>
      </c>
      <c r="I170" s="624" t="s">
        <v>1205</v>
      </c>
      <c r="J170" s="624" t="s">
        <v>180</v>
      </c>
      <c r="K170" s="627" t="s">
        <v>1192</v>
      </c>
      <c r="L170" s="847">
        <v>2.5000000000000001E-2</v>
      </c>
      <c r="M170" s="623">
        <v>500</v>
      </c>
      <c r="N170" s="623"/>
      <c r="O170" s="832" t="s">
        <v>226</v>
      </c>
      <c r="P170" s="829" t="s">
        <v>135</v>
      </c>
      <c r="Q170" s="829">
        <v>126</v>
      </c>
      <c r="R170" s="829"/>
      <c r="S170" s="830">
        <f t="shared" ref="S170:S172" si="3">(100*Q170/M170)</f>
        <v>25.2</v>
      </c>
      <c r="T170" s="829"/>
      <c r="U170" s="632"/>
    </row>
    <row r="171" spans="1:25">
      <c r="A171" s="623" t="s">
        <v>418</v>
      </c>
      <c r="B171" s="623"/>
      <c r="C171" s="623">
        <v>2013</v>
      </c>
      <c r="D171" s="624" t="s">
        <v>835</v>
      </c>
      <c r="E171" s="624" t="s">
        <v>795</v>
      </c>
      <c r="F171" s="637" t="s">
        <v>24</v>
      </c>
      <c r="G171" s="625" t="s">
        <v>11</v>
      </c>
      <c r="H171" s="637" t="s">
        <v>471</v>
      </c>
      <c r="I171" s="624" t="s">
        <v>167</v>
      </c>
      <c r="J171" s="624" t="s">
        <v>180</v>
      </c>
      <c r="K171" s="627" t="s">
        <v>138</v>
      </c>
      <c r="L171" s="847">
        <v>2.5000000000000001E-2</v>
      </c>
      <c r="M171" s="623" t="s">
        <v>138</v>
      </c>
      <c r="N171" s="623"/>
      <c r="O171" s="832" t="s">
        <v>226</v>
      </c>
      <c r="P171" s="829" t="s">
        <v>135</v>
      </c>
      <c r="Q171" s="829">
        <v>21</v>
      </c>
      <c r="R171" s="829"/>
      <c r="S171" s="830" t="s">
        <v>226</v>
      </c>
      <c r="T171" s="829"/>
      <c r="U171" s="632"/>
    </row>
    <row r="172" spans="1:25" ht="22.5">
      <c r="A172" s="623" t="s">
        <v>418</v>
      </c>
      <c r="B172" s="623"/>
      <c r="C172" s="623">
        <v>2013</v>
      </c>
      <c r="D172" s="624" t="s">
        <v>835</v>
      </c>
      <c r="E172" s="624" t="s">
        <v>795</v>
      </c>
      <c r="F172" s="637" t="s">
        <v>24</v>
      </c>
      <c r="G172" s="625" t="s">
        <v>11</v>
      </c>
      <c r="H172" s="635" t="s">
        <v>1202</v>
      </c>
      <c r="I172" s="624" t="s">
        <v>1205</v>
      </c>
      <c r="J172" s="624" t="s">
        <v>179</v>
      </c>
      <c r="K172" s="627" t="s">
        <v>1192</v>
      </c>
      <c r="L172" s="847">
        <v>2.5000000000000001E-2</v>
      </c>
      <c r="M172" s="623">
        <v>500</v>
      </c>
      <c r="N172" s="623"/>
      <c r="O172" s="832" t="s">
        <v>226</v>
      </c>
      <c r="P172" s="829" t="s">
        <v>135</v>
      </c>
      <c r="Q172" s="829">
        <v>137</v>
      </c>
      <c r="R172" s="829"/>
      <c r="S172" s="830">
        <f t="shared" si="3"/>
        <v>27.4</v>
      </c>
      <c r="T172" s="829"/>
      <c r="U172" s="632"/>
    </row>
    <row r="173" spans="1:25">
      <c r="A173" s="623" t="s">
        <v>418</v>
      </c>
      <c r="B173" s="623"/>
      <c r="C173" s="623">
        <v>2013</v>
      </c>
      <c r="D173" s="624" t="s">
        <v>835</v>
      </c>
      <c r="E173" s="624" t="s">
        <v>795</v>
      </c>
      <c r="F173" s="637" t="s">
        <v>24</v>
      </c>
      <c r="G173" s="625" t="s">
        <v>11</v>
      </c>
      <c r="H173" s="637" t="s">
        <v>471</v>
      </c>
      <c r="I173" s="624" t="s">
        <v>167</v>
      </c>
      <c r="J173" s="624" t="s">
        <v>179</v>
      </c>
      <c r="K173" s="627"/>
      <c r="L173" s="847">
        <v>2.5000000000000001E-2</v>
      </c>
      <c r="M173" s="623" t="s">
        <v>138</v>
      </c>
      <c r="N173" s="623"/>
      <c r="O173" s="832" t="s">
        <v>226</v>
      </c>
      <c r="P173" s="829" t="s">
        <v>135</v>
      </c>
      <c r="Q173" s="829">
        <v>22</v>
      </c>
      <c r="R173" s="829"/>
      <c r="S173" s="830" t="s">
        <v>226</v>
      </c>
      <c r="T173" s="829"/>
      <c r="U173" s="72"/>
    </row>
    <row r="174" spans="1:25" ht="33.75">
      <c r="A174" s="623" t="s">
        <v>418</v>
      </c>
      <c r="B174" s="623"/>
      <c r="C174" s="623">
        <v>2013</v>
      </c>
      <c r="D174" s="624" t="s">
        <v>835</v>
      </c>
      <c r="E174" s="624" t="s">
        <v>795</v>
      </c>
      <c r="F174" s="637" t="s">
        <v>24</v>
      </c>
      <c r="G174" s="625" t="s">
        <v>11</v>
      </c>
      <c r="H174" s="637" t="s">
        <v>471</v>
      </c>
      <c r="I174" s="624" t="s">
        <v>167</v>
      </c>
      <c r="J174" s="624" t="s">
        <v>1189</v>
      </c>
      <c r="K174" s="627" t="s">
        <v>1193</v>
      </c>
      <c r="L174" s="847">
        <v>2.5000000000000001E-2</v>
      </c>
      <c r="M174" s="623" t="s">
        <v>138</v>
      </c>
      <c r="N174" s="623"/>
      <c r="O174" s="828">
        <v>0.18</v>
      </c>
      <c r="P174" s="829" t="s">
        <v>135</v>
      </c>
      <c r="Q174" s="829">
        <v>149</v>
      </c>
      <c r="R174" s="829"/>
      <c r="S174" s="830" t="s">
        <v>226</v>
      </c>
      <c r="T174" s="829"/>
      <c r="U174" s="72"/>
      <c r="V174" s="72"/>
      <c r="W174" s="72"/>
      <c r="X174" s="72"/>
      <c r="Y174" s="72"/>
    </row>
    <row r="175" spans="1:25" ht="33.75">
      <c r="A175" s="623" t="s">
        <v>418</v>
      </c>
      <c r="B175" s="623"/>
      <c r="C175" s="623">
        <v>2013</v>
      </c>
      <c r="D175" s="624" t="s">
        <v>835</v>
      </c>
      <c r="E175" s="624" t="s">
        <v>795</v>
      </c>
      <c r="F175" s="637" t="s">
        <v>24</v>
      </c>
      <c r="G175" s="625" t="s">
        <v>11</v>
      </c>
      <c r="H175" s="637" t="s">
        <v>471</v>
      </c>
      <c r="I175" s="624" t="s">
        <v>167</v>
      </c>
      <c r="J175" s="624" t="s">
        <v>178</v>
      </c>
      <c r="K175" s="627" t="s">
        <v>1193</v>
      </c>
      <c r="L175" s="847">
        <v>2.5000000000000001E-2</v>
      </c>
      <c r="M175" s="623" t="s">
        <v>138</v>
      </c>
      <c r="N175" s="623"/>
      <c r="O175" s="828">
        <v>0.89</v>
      </c>
      <c r="P175" s="829" t="s">
        <v>135</v>
      </c>
      <c r="Q175" s="829">
        <v>149</v>
      </c>
      <c r="R175" s="829"/>
      <c r="S175" s="830" t="s">
        <v>226</v>
      </c>
      <c r="T175" s="829"/>
      <c r="U175" s="632"/>
      <c r="V175" s="72"/>
      <c r="W175" s="72"/>
      <c r="X175" s="72"/>
      <c r="Y175" s="72"/>
    </row>
    <row r="176" spans="1:25" ht="22.5">
      <c r="A176" s="623" t="s">
        <v>418</v>
      </c>
      <c r="B176" s="623"/>
      <c r="C176" s="623">
        <v>2013</v>
      </c>
      <c r="D176" s="624" t="s">
        <v>836</v>
      </c>
      <c r="E176" s="624" t="s">
        <v>795</v>
      </c>
      <c r="F176" s="637" t="s">
        <v>24</v>
      </c>
      <c r="G176" s="625" t="s">
        <v>11</v>
      </c>
      <c r="H176" s="635" t="s">
        <v>1202</v>
      </c>
      <c r="I176" s="624" t="s">
        <v>584</v>
      </c>
      <c r="J176" s="624" t="s">
        <v>1189</v>
      </c>
      <c r="K176" s="627" t="s">
        <v>1190</v>
      </c>
      <c r="L176" s="847">
        <v>2.5000000000000001E-2</v>
      </c>
      <c r="M176" s="623">
        <v>2500</v>
      </c>
      <c r="N176" s="623"/>
      <c r="O176" s="828">
        <v>3.4000000000000002E-2</v>
      </c>
      <c r="P176" s="829" t="s">
        <v>135</v>
      </c>
      <c r="Q176" s="829">
        <v>443</v>
      </c>
      <c r="R176" s="829"/>
      <c r="S176" s="830">
        <f t="shared" ref="S176:S191" si="4">(100*Q176/M176)</f>
        <v>17.72</v>
      </c>
      <c r="T176" s="829"/>
      <c r="U176" s="632"/>
      <c r="V176" s="632"/>
      <c r="W176" s="632"/>
      <c r="X176" s="72"/>
      <c r="Y176" s="72"/>
    </row>
    <row r="177" spans="1:25" ht="22.5">
      <c r="A177" s="623" t="s">
        <v>418</v>
      </c>
      <c r="B177" s="623"/>
      <c r="C177" s="623">
        <v>2013</v>
      </c>
      <c r="D177" s="624" t="s">
        <v>836</v>
      </c>
      <c r="E177" s="624" t="s">
        <v>795</v>
      </c>
      <c r="F177" s="637" t="s">
        <v>24</v>
      </c>
      <c r="G177" s="625" t="s">
        <v>11</v>
      </c>
      <c r="H177" s="635" t="s">
        <v>1202</v>
      </c>
      <c r="I177" s="624" t="s">
        <v>584</v>
      </c>
      <c r="J177" s="624" t="s">
        <v>178</v>
      </c>
      <c r="K177" s="627" t="s">
        <v>1190</v>
      </c>
      <c r="L177" s="847">
        <v>2.5000000000000001E-2</v>
      </c>
      <c r="M177" s="623">
        <v>2500</v>
      </c>
      <c r="N177" s="623"/>
      <c r="O177" s="828">
        <v>0.08</v>
      </c>
      <c r="P177" s="829" t="s">
        <v>135</v>
      </c>
      <c r="Q177" s="829">
        <v>443</v>
      </c>
      <c r="R177" s="829"/>
      <c r="S177" s="830">
        <f t="shared" si="4"/>
        <v>17.72</v>
      </c>
      <c r="T177" s="829"/>
      <c r="U177" s="838"/>
      <c r="V177" s="632"/>
      <c r="W177" s="632"/>
      <c r="X177" s="72"/>
      <c r="Y177" s="72"/>
    </row>
    <row r="178" spans="1:25" ht="22.5">
      <c r="A178" s="623" t="s">
        <v>418</v>
      </c>
      <c r="B178" s="623"/>
      <c r="C178" s="623">
        <v>2013</v>
      </c>
      <c r="D178" s="624" t="s">
        <v>836</v>
      </c>
      <c r="E178" s="624" t="s">
        <v>795</v>
      </c>
      <c r="F178" s="637" t="s">
        <v>24</v>
      </c>
      <c r="G178" s="625" t="s">
        <v>11</v>
      </c>
      <c r="H178" s="635" t="s">
        <v>1202</v>
      </c>
      <c r="I178" s="624" t="s">
        <v>584</v>
      </c>
      <c r="J178" s="624" t="s">
        <v>180</v>
      </c>
      <c r="K178" s="627" t="s">
        <v>1192</v>
      </c>
      <c r="L178" s="847">
        <v>2.5000000000000001E-2</v>
      </c>
      <c r="M178" s="623">
        <v>500</v>
      </c>
      <c r="N178" s="623"/>
      <c r="O178" s="832" t="s">
        <v>226</v>
      </c>
      <c r="P178" s="829" t="s">
        <v>135</v>
      </c>
      <c r="Q178" s="829">
        <v>161</v>
      </c>
      <c r="R178" s="829"/>
      <c r="S178" s="830">
        <f t="shared" si="4"/>
        <v>32.200000000000003</v>
      </c>
      <c r="T178" s="829"/>
      <c r="U178" s="632"/>
      <c r="V178" s="632"/>
      <c r="W178" s="632"/>
      <c r="X178" s="72"/>
      <c r="Y178" s="72"/>
    </row>
    <row r="179" spans="1:25">
      <c r="A179" s="623" t="s">
        <v>418</v>
      </c>
      <c r="B179" s="623"/>
      <c r="C179" s="623">
        <v>2013</v>
      </c>
      <c r="D179" s="624" t="s">
        <v>836</v>
      </c>
      <c r="E179" s="624" t="s">
        <v>795</v>
      </c>
      <c r="F179" s="637" t="s">
        <v>24</v>
      </c>
      <c r="G179" s="625" t="s">
        <v>11</v>
      </c>
      <c r="H179" s="637" t="s">
        <v>471</v>
      </c>
      <c r="I179" s="624" t="s">
        <v>167</v>
      </c>
      <c r="J179" s="624" t="s">
        <v>180</v>
      </c>
      <c r="K179" s="627" t="s">
        <v>1192</v>
      </c>
      <c r="L179" s="847">
        <v>2.5000000000000001E-2</v>
      </c>
      <c r="M179" s="623">
        <v>1000</v>
      </c>
      <c r="N179" s="623"/>
      <c r="O179" s="832" t="s">
        <v>226</v>
      </c>
      <c r="P179" s="829" t="s">
        <v>135</v>
      </c>
      <c r="Q179" s="829">
        <v>950</v>
      </c>
      <c r="R179" s="829"/>
      <c r="S179" s="830">
        <f t="shared" si="4"/>
        <v>95</v>
      </c>
      <c r="T179" s="829"/>
      <c r="U179" s="632"/>
      <c r="V179" s="632"/>
      <c r="W179" s="632"/>
      <c r="X179" s="72"/>
      <c r="Y179" s="72"/>
    </row>
    <row r="180" spans="1:25" ht="22.5">
      <c r="A180" s="623" t="s">
        <v>418</v>
      </c>
      <c r="B180" s="623"/>
      <c r="C180" s="623">
        <v>2013</v>
      </c>
      <c r="D180" s="624" t="s">
        <v>836</v>
      </c>
      <c r="E180" s="624" t="s">
        <v>795</v>
      </c>
      <c r="F180" s="637" t="s">
        <v>24</v>
      </c>
      <c r="G180" s="625" t="s">
        <v>11</v>
      </c>
      <c r="H180" s="635" t="s">
        <v>1202</v>
      </c>
      <c r="I180" s="624" t="s">
        <v>584</v>
      </c>
      <c r="J180" s="624" t="s">
        <v>179</v>
      </c>
      <c r="K180" s="627" t="s">
        <v>1192</v>
      </c>
      <c r="L180" s="847">
        <v>2.5000000000000001E-2</v>
      </c>
      <c r="M180" s="623">
        <v>500</v>
      </c>
      <c r="N180" s="623"/>
      <c r="O180" s="832" t="s">
        <v>226</v>
      </c>
      <c r="P180" s="829" t="s">
        <v>135</v>
      </c>
      <c r="Q180" s="829">
        <v>161</v>
      </c>
      <c r="R180" s="829"/>
      <c r="S180" s="830">
        <f t="shared" si="4"/>
        <v>32.200000000000003</v>
      </c>
      <c r="T180" s="829"/>
      <c r="U180" s="632"/>
      <c r="V180" s="632"/>
      <c r="W180" s="632"/>
      <c r="X180" s="72"/>
      <c r="Y180" s="72"/>
    </row>
    <row r="181" spans="1:25">
      <c r="A181" s="623" t="s">
        <v>418</v>
      </c>
      <c r="B181" s="623"/>
      <c r="C181" s="623">
        <v>2013</v>
      </c>
      <c r="D181" s="624" t="s">
        <v>836</v>
      </c>
      <c r="E181" s="624" t="s">
        <v>795</v>
      </c>
      <c r="F181" s="637" t="s">
        <v>24</v>
      </c>
      <c r="G181" s="625" t="s">
        <v>11</v>
      </c>
      <c r="H181" s="637" t="s">
        <v>471</v>
      </c>
      <c r="I181" s="624" t="s">
        <v>167</v>
      </c>
      <c r="J181" s="624" t="s">
        <v>179</v>
      </c>
      <c r="K181" s="627" t="s">
        <v>1192</v>
      </c>
      <c r="L181" s="847">
        <v>2.5000000000000001E-2</v>
      </c>
      <c r="M181" s="623">
        <v>1000</v>
      </c>
      <c r="N181" s="623"/>
      <c r="O181" s="832" t="s">
        <v>226</v>
      </c>
      <c r="P181" s="829" t="s">
        <v>135</v>
      </c>
      <c r="Q181" s="829">
        <v>881</v>
      </c>
      <c r="R181" s="829"/>
      <c r="S181" s="830">
        <f t="shared" si="4"/>
        <v>88.1</v>
      </c>
      <c r="T181" s="829"/>
      <c r="U181" s="632"/>
      <c r="V181" s="632"/>
      <c r="W181" s="632"/>
      <c r="X181" s="72"/>
      <c r="Y181" s="72"/>
    </row>
    <row r="182" spans="1:25" ht="22.5">
      <c r="A182" s="623" t="s">
        <v>418</v>
      </c>
      <c r="B182" s="623"/>
      <c r="C182" s="623">
        <v>2013</v>
      </c>
      <c r="D182" s="624" t="s">
        <v>836</v>
      </c>
      <c r="E182" s="624" t="s">
        <v>795</v>
      </c>
      <c r="F182" s="637" t="s">
        <v>24</v>
      </c>
      <c r="G182" s="625" t="s">
        <v>11</v>
      </c>
      <c r="H182" s="637" t="s">
        <v>471</v>
      </c>
      <c r="I182" s="624" t="s">
        <v>167</v>
      </c>
      <c r="J182" s="624" t="s">
        <v>1189</v>
      </c>
      <c r="K182" s="627" t="s">
        <v>1190</v>
      </c>
      <c r="L182" s="847">
        <v>2.5000000000000001E-2</v>
      </c>
      <c r="M182" s="623">
        <v>2500</v>
      </c>
      <c r="N182" s="623"/>
      <c r="O182" s="828">
        <v>3.5999999999999997E-2</v>
      </c>
      <c r="P182" s="829" t="s">
        <v>135</v>
      </c>
      <c r="Q182" s="829">
        <v>3043</v>
      </c>
      <c r="R182" s="829"/>
      <c r="S182" s="830">
        <f t="shared" si="4"/>
        <v>121.72</v>
      </c>
      <c r="T182" s="829"/>
      <c r="U182" s="632"/>
      <c r="V182" s="632"/>
      <c r="W182" s="632"/>
      <c r="X182" s="72"/>
      <c r="Y182" s="72"/>
    </row>
    <row r="183" spans="1:25" ht="22.5">
      <c r="A183" s="623" t="s">
        <v>418</v>
      </c>
      <c r="B183" s="623"/>
      <c r="C183" s="623">
        <v>2013</v>
      </c>
      <c r="D183" s="624" t="s">
        <v>836</v>
      </c>
      <c r="E183" s="624" t="s">
        <v>795</v>
      </c>
      <c r="F183" s="637" t="s">
        <v>24</v>
      </c>
      <c r="G183" s="625" t="s">
        <v>11</v>
      </c>
      <c r="H183" s="637" t="s">
        <v>471</v>
      </c>
      <c r="I183" s="624" t="s">
        <v>167</v>
      </c>
      <c r="J183" s="624" t="s">
        <v>178</v>
      </c>
      <c r="K183" s="627" t="s">
        <v>1190</v>
      </c>
      <c r="L183" s="847">
        <v>2.5000000000000001E-2</v>
      </c>
      <c r="M183" s="623">
        <v>2500</v>
      </c>
      <c r="N183" s="623"/>
      <c r="O183" s="828">
        <v>0.245</v>
      </c>
      <c r="P183" s="829" t="s">
        <v>135</v>
      </c>
      <c r="Q183" s="829">
        <v>3043</v>
      </c>
      <c r="R183" s="829"/>
      <c r="S183" s="830">
        <f t="shared" si="4"/>
        <v>121.72</v>
      </c>
      <c r="T183" s="829"/>
      <c r="U183" s="632"/>
      <c r="V183" s="632"/>
      <c r="W183" s="632"/>
      <c r="X183" s="72"/>
      <c r="Y183" s="72"/>
    </row>
    <row r="184" spans="1:25" ht="33.75">
      <c r="A184" s="623" t="s">
        <v>418</v>
      </c>
      <c r="B184" s="623"/>
      <c r="C184" s="623">
        <v>2013</v>
      </c>
      <c r="D184" s="624" t="s">
        <v>1167</v>
      </c>
      <c r="E184" s="624" t="s">
        <v>570</v>
      </c>
      <c r="F184" s="637" t="s">
        <v>24</v>
      </c>
      <c r="G184" s="625" t="s">
        <v>11</v>
      </c>
      <c r="H184" s="635" t="s">
        <v>1213</v>
      </c>
      <c r="I184" s="624" t="s">
        <v>1215</v>
      </c>
      <c r="J184" s="624" t="s">
        <v>1189</v>
      </c>
      <c r="K184" s="627" t="s">
        <v>1192</v>
      </c>
      <c r="L184" s="847">
        <v>2.5000000000000001E-2</v>
      </c>
      <c r="M184" s="623" t="s">
        <v>138</v>
      </c>
      <c r="N184" s="623"/>
      <c r="O184" s="828" t="s">
        <v>226</v>
      </c>
      <c r="P184" s="829" t="s">
        <v>135</v>
      </c>
      <c r="Q184" s="829">
        <v>0</v>
      </c>
      <c r="R184" s="829"/>
      <c r="S184" s="830" t="s">
        <v>226</v>
      </c>
      <c r="T184" s="829"/>
      <c r="U184" s="72"/>
      <c r="V184" s="632"/>
      <c r="W184" s="632"/>
      <c r="X184" s="72"/>
      <c r="Y184" s="72"/>
    </row>
    <row r="185" spans="1:25" ht="33.75">
      <c r="A185" s="623" t="s">
        <v>418</v>
      </c>
      <c r="B185" s="623"/>
      <c r="C185" s="623">
        <v>2013</v>
      </c>
      <c r="D185" s="624" t="s">
        <v>1167</v>
      </c>
      <c r="E185" s="624" t="s">
        <v>570</v>
      </c>
      <c r="F185" s="637" t="s">
        <v>24</v>
      </c>
      <c r="G185" s="625" t="s">
        <v>11</v>
      </c>
      <c r="H185" s="635" t="s">
        <v>1213</v>
      </c>
      <c r="I185" s="624" t="s">
        <v>1215</v>
      </c>
      <c r="J185" s="624" t="s">
        <v>180</v>
      </c>
      <c r="K185" s="627" t="s">
        <v>1192</v>
      </c>
      <c r="L185" s="847">
        <v>2.5000000000000001E-2</v>
      </c>
      <c r="M185" s="623" t="s">
        <v>138</v>
      </c>
      <c r="N185" s="623"/>
      <c r="O185" s="832" t="s">
        <v>226</v>
      </c>
      <c r="P185" s="829" t="s">
        <v>135</v>
      </c>
      <c r="Q185" s="829">
        <v>0</v>
      </c>
      <c r="R185" s="829"/>
      <c r="S185" s="830" t="s">
        <v>226</v>
      </c>
      <c r="T185" s="829"/>
      <c r="U185" s="632"/>
      <c r="V185" s="632"/>
      <c r="W185" s="632"/>
      <c r="X185" s="72"/>
      <c r="Y185" s="72"/>
    </row>
    <row r="186" spans="1:25" ht="33.75">
      <c r="A186" s="623" t="s">
        <v>418</v>
      </c>
      <c r="B186" s="623"/>
      <c r="C186" s="623">
        <v>2013</v>
      </c>
      <c r="D186" s="624" t="s">
        <v>1167</v>
      </c>
      <c r="E186" s="624" t="s">
        <v>570</v>
      </c>
      <c r="F186" s="637" t="s">
        <v>24</v>
      </c>
      <c r="G186" s="625" t="s">
        <v>11</v>
      </c>
      <c r="H186" s="635" t="s">
        <v>1213</v>
      </c>
      <c r="I186" s="624" t="s">
        <v>1215</v>
      </c>
      <c r="J186" s="624" t="s">
        <v>179</v>
      </c>
      <c r="K186" s="627" t="s">
        <v>1192</v>
      </c>
      <c r="L186" s="847">
        <v>2.5000000000000001E-2</v>
      </c>
      <c r="M186" s="623" t="s">
        <v>138</v>
      </c>
      <c r="N186" s="623"/>
      <c r="O186" s="832" t="s">
        <v>226</v>
      </c>
      <c r="P186" s="829" t="s">
        <v>135</v>
      </c>
      <c r="Q186" s="829">
        <v>0</v>
      </c>
      <c r="R186" s="829"/>
      <c r="S186" s="830" t="s">
        <v>226</v>
      </c>
      <c r="T186" s="829"/>
      <c r="U186" s="632"/>
      <c r="V186" s="632"/>
      <c r="W186" s="632"/>
      <c r="X186" s="72"/>
      <c r="Y186" s="72"/>
    </row>
    <row r="187" spans="1:25" ht="33.75">
      <c r="A187" s="623" t="s">
        <v>418</v>
      </c>
      <c r="B187" s="623"/>
      <c r="C187" s="623">
        <v>2013</v>
      </c>
      <c r="D187" s="624" t="s">
        <v>1167</v>
      </c>
      <c r="E187" s="624" t="s">
        <v>570</v>
      </c>
      <c r="F187" s="637" t="s">
        <v>24</v>
      </c>
      <c r="G187" s="625" t="s">
        <v>11</v>
      </c>
      <c r="H187" s="635" t="s">
        <v>1213</v>
      </c>
      <c r="I187" s="624" t="s">
        <v>1215</v>
      </c>
      <c r="J187" s="624" t="s">
        <v>178</v>
      </c>
      <c r="K187" s="627" t="s">
        <v>1192</v>
      </c>
      <c r="L187" s="847">
        <v>2.5000000000000001E-2</v>
      </c>
      <c r="M187" s="623" t="s">
        <v>138</v>
      </c>
      <c r="N187" s="623"/>
      <c r="O187" s="828" t="s">
        <v>226</v>
      </c>
      <c r="P187" s="829" t="s">
        <v>135</v>
      </c>
      <c r="Q187" s="829">
        <v>0</v>
      </c>
      <c r="R187" s="829"/>
      <c r="S187" s="830" t="s">
        <v>226</v>
      </c>
      <c r="T187" s="829"/>
      <c r="U187" s="632"/>
      <c r="V187" s="632"/>
      <c r="W187" s="632"/>
      <c r="X187" s="72"/>
      <c r="Y187" s="72"/>
    </row>
    <row r="188" spans="1:25" ht="33.75">
      <c r="A188" s="623" t="s">
        <v>418</v>
      </c>
      <c r="B188" s="623"/>
      <c r="C188" s="623">
        <v>2013</v>
      </c>
      <c r="D188" s="624" t="s">
        <v>1168</v>
      </c>
      <c r="E188" s="624" t="s">
        <v>570</v>
      </c>
      <c r="F188" s="637" t="s">
        <v>24</v>
      </c>
      <c r="G188" s="625" t="s">
        <v>11</v>
      </c>
      <c r="H188" s="635" t="s">
        <v>1213</v>
      </c>
      <c r="I188" s="624" t="s">
        <v>826</v>
      </c>
      <c r="J188" s="624" t="s">
        <v>1189</v>
      </c>
      <c r="K188" s="627" t="s">
        <v>1193</v>
      </c>
      <c r="L188" s="847">
        <v>2.5000000000000001E-2</v>
      </c>
      <c r="M188" s="623">
        <v>3000</v>
      </c>
      <c r="N188" s="623"/>
      <c r="O188" s="828">
        <v>7.7999999999999996E-3</v>
      </c>
      <c r="P188" s="829" t="s">
        <v>135</v>
      </c>
      <c r="Q188" s="829">
        <v>3300</v>
      </c>
      <c r="R188" s="829"/>
      <c r="S188" s="830">
        <f t="shared" si="4"/>
        <v>110</v>
      </c>
      <c r="T188" s="829"/>
      <c r="U188" s="632"/>
      <c r="V188" s="632"/>
      <c r="W188" s="632"/>
      <c r="X188" s="72"/>
      <c r="Y188" s="72"/>
    </row>
    <row r="189" spans="1:25" ht="33.75">
      <c r="A189" s="623" t="s">
        <v>418</v>
      </c>
      <c r="B189" s="623"/>
      <c r="C189" s="623">
        <v>2013</v>
      </c>
      <c r="D189" s="624" t="s">
        <v>1168</v>
      </c>
      <c r="E189" s="624" t="s">
        <v>570</v>
      </c>
      <c r="F189" s="637" t="s">
        <v>24</v>
      </c>
      <c r="G189" s="625" t="s">
        <v>11</v>
      </c>
      <c r="H189" s="635" t="s">
        <v>1213</v>
      </c>
      <c r="I189" s="624" t="s">
        <v>826</v>
      </c>
      <c r="J189" s="624" t="s">
        <v>180</v>
      </c>
      <c r="K189" s="627" t="s">
        <v>1192</v>
      </c>
      <c r="L189" s="847">
        <v>2.5000000000000001E-2</v>
      </c>
      <c r="M189" s="623">
        <v>200</v>
      </c>
      <c r="N189" s="623"/>
      <c r="O189" s="832" t="s">
        <v>226</v>
      </c>
      <c r="P189" s="829" t="s">
        <v>135</v>
      </c>
      <c r="Q189" s="829">
        <v>107</v>
      </c>
      <c r="R189" s="829"/>
      <c r="S189" s="830">
        <f t="shared" si="4"/>
        <v>53.5</v>
      </c>
      <c r="T189" s="829"/>
      <c r="U189" s="632"/>
      <c r="V189" s="632"/>
      <c r="W189" s="632"/>
      <c r="X189" s="72"/>
      <c r="Y189" s="72"/>
    </row>
    <row r="190" spans="1:25" ht="33.75">
      <c r="A190" s="623" t="s">
        <v>418</v>
      </c>
      <c r="B190" s="623"/>
      <c r="C190" s="623">
        <v>2013</v>
      </c>
      <c r="D190" s="624" t="s">
        <v>1168</v>
      </c>
      <c r="E190" s="624" t="s">
        <v>570</v>
      </c>
      <c r="F190" s="637" t="s">
        <v>24</v>
      </c>
      <c r="G190" s="625" t="s">
        <v>11</v>
      </c>
      <c r="H190" s="635" t="s">
        <v>1213</v>
      </c>
      <c r="I190" s="624" t="s">
        <v>826</v>
      </c>
      <c r="J190" s="624" t="s">
        <v>179</v>
      </c>
      <c r="K190" s="627" t="s">
        <v>1192</v>
      </c>
      <c r="L190" s="847">
        <v>2.5000000000000001E-2</v>
      </c>
      <c r="M190" s="623">
        <v>200</v>
      </c>
      <c r="N190" s="623"/>
      <c r="O190" s="832" t="s">
        <v>226</v>
      </c>
      <c r="P190" s="829" t="s">
        <v>135</v>
      </c>
      <c r="Q190" s="829">
        <v>219</v>
      </c>
      <c r="R190" s="829"/>
      <c r="S190" s="830">
        <f t="shared" si="4"/>
        <v>109.5</v>
      </c>
      <c r="T190" s="829"/>
      <c r="U190" s="72"/>
      <c r="V190" s="632"/>
      <c r="W190" s="632"/>
      <c r="X190" s="72"/>
      <c r="Y190" s="72"/>
    </row>
    <row r="191" spans="1:25" ht="33.75">
      <c r="A191" s="623" t="s">
        <v>418</v>
      </c>
      <c r="B191" s="623"/>
      <c r="C191" s="623">
        <v>2013</v>
      </c>
      <c r="D191" s="624" t="s">
        <v>1168</v>
      </c>
      <c r="E191" s="624" t="s">
        <v>570</v>
      </c>
      <c r="F191" s="637" t="s">
        <v>24</v>
      </c>
      <c r="G191" s="625" t="s">
        <v>11</v>
      </c>
      <c r="H191" s="635" t="s">
        <v>1213</v>
      </c>
      <c r="I191" s="624" t="s">
        <v>826</v>
      </c>
      <c r="J191" s="624" t="s">
        <v>178</v>
      </c>
      <c r="K191" s="627" t="s">
        <v>1193</v>
      </c>
      <c r="L191" s="847">
        <v>2.5000000000000001E-2</v>
      </c>
      <c r="M191" s="623">
        <v>3000</v>
      </c>
      <c r="N191" s="623"/>
      <c r="O191" s="828">
        <v>3.7699999999999997E-2</v>
      </c>
      <c r="P191" s="829" t="s">
        <v>135</v>
      </c>
      <c r="Q191" s="829">
        <v>3300</v>
      </c>
      <c r="R191" s="829"/>
      <c r="S191" s="830">
        <f t="shared" si="4"/>
        <v>110</v>
      </c>
      <c r="T191" s="829"/>
      <c r="U191" s="632"/>
      <c r="V191" s="632"/>
      <c r="W191" s="632"/>
      <c r="X191" s="72"/>
      <c r="Y191" s="72"/>
    </row>
    <row r="192" spans="1:25" s="838" customFormat="1" ht="33.75">
      <c r="A192" s="623" t="s">
        <v>418</v>
      </c>
      <c r="B192" s="623"/>
      <c r="C192" s="623">
        <v>2013</v>
      </c>
      <c r="D192" s="624" t="s">
        <v>796</v>
      </c>
      <c r="E192" s="624" t="s">
        <v>795</v>
      </c>
      <c r="F192" s="625" t="s">
        <v>22</v>
      </c>
      <c r="G192" s="625" t="s">
        <v>11</v>
      </c>
      <c r="H192" s="626" t="s">
        <v>1326</v>
      </c>
      <c r="I192" s="624" t="s">
        <v>1325</v>
      </c>
      <c r="J192" s="624" t="s">
        <v>1189</v>
      </c>
      <c r="K192" s="627" t="s">
        <v>1190</v>
      </c>
      <c r="L192" s="847">
        <v>2.5000000000000001E-2</v>
      </c>
      <c r="M192" s="623">
        <v>2000</v>
      </c>
      <c r="N192" s="623"/>
      <c r="O192" s="828">
        <v>3.9E-2</v>
      </c>
      <c r="P192" s="829" t="s">
        <v>135</v>
      </c>
      <c r="Q192" s="829">
        <v>3111</v>
      </c>
      <c r="R192" s="829"/>
      <c r="S192" s="830">
        <f t="shared" ref="S192:S197" si="5">(100*Q192/M192)</f>
        <v>155.55000000000001</v>
      </c>
      <c r="T192" s="829"/>
      <c r="U192" s="631" t="str">
        <f>IF(ISBLANK(T192),"",T192/P192)</f>
        <v/>
      </c>
    </row>
    <row r="193" spans="1:22" s="838" customFormat="1" ht="33.75">
      <c r="A193" s="623" t="s">
        <v>418</v>
      </c>
      <c r="B193" s="623"/>
      <c r="C193" s="623">
        <v>2013</v>
      </c>
      <c r="D193" s="624" t="s">
        <v>796</v>
      </c>
      <c r="E193" s="624" t="s">
        <v>795</v>
      </c>
      <c r="F193" s="625" t="s">
        <v>22</v>
      </c>
      <c r="G193" s="625" t="s">
        <v>11</v>
      </c>
      <c r="H193" s="626" t="s">
        <v>1326</v>
      </c>
      <c r="I193" s="624" t="s">
        <v>1325</v>
      </c>
      <c r="J193" s="624" t="s">
        <v>180</v>
      </c>
      <c r="K193" s="627" t="s">
        <v>1192</v>
      </c>
      <c r="L193" s="847">
        <v>2.5000000000000001E-2</v>
      </c>
      <c r="M193" s="623">
        <v>1000</v>
      </c>
      <c r="N193" s="623"/>
      <c r="O193" s="832" t="s">
        <v>226</v>
      </c>
      <c r="P193" s="829" t="s">
        <v>135</v>
      </c>
      <c r="Q193" s="829">
        <v>4019</v>
      </c>
      <c r="R193" s="829"/>
      <c r="S193" s="830">
        <f t="shared" si="5"/>
        <v>401.9</v>
      </c>
      <c r="T193" s="829"/>
      <c r="U193" s="631" t="str">
        <f>IF(ISBLANK(T193),"",T193/P193)</f>
        <v/>
      </c>
      <c r="V193" s="52"/>
    </row>
    <row r="194" spans="1:22" s="838" customFormat="1" ht="33.75">
      <c r="A194" s="623" t="s">
        <v>418</v>
      </c>
      <c r="B194" s="623"/>
      <c r="C194" s="623">
        <v>2013</v>
      </c>
      <c r="D194" s="624" t="s">
        <v>796</v>
      </c>
      <c r="E194" s="624" t="s">
        <v>795</v>
      </c>
      <c r="F194" s="625" t="s">
        <v>22</v>
      </c>
      <c r="G194" s="625" t="s">
        <v>11</v>
      </c>
      <c r="H194" s="626" t="s">
        <v>1326</v>
      </c>
      <c r="I194" s="624" t="s">
        <v>1325</v>
      </c>
      <c r="J194" s="624" t="s">
        <v>179</v>
      </c>
      <c r="K194" s="627" t="s">
        <v>1192</v>
      </c>
      <c r="L194" s="847">
        <v>2.5000000000000001E-2</v>
      </c>
      <c r="M194" s="623">
        <v>1000</v>
      </c>
      <c r="N194" s="623"/>
      <c r="O194" s="832" t="s">
        <v>226</v>
      </c>
      <c r="P194" s="829" t="s">
        <v>135</v>
      </c>
      <c r="Q194" s="829">
        <v>1989</v>
      </c>
      <c r="R194" s="829"/>
      <c r="S194" s="830">
        <f t="shared" si="5"/>
        <v>198.9</v>
      </c>
      <c r="T194" s="829"/>
      <c r="U194" s="72"/>
      <c r="V194" s="52"/>
    </row>
    <row r="195" spans="1:22" s="838" customFormat="1" ht="33.75">
      <c r="A195" s="623" t="s">
        <v>418</v>
      </c>
      <c r="B195" s="623"/>
      <c r="C195" s="623">
        <v>2013</v>
      </c>
      <c r="D195" s="624" t="s">
        <v>796</v>
      </c>
      <c r="E195" s="624" t="s">
        <v>795</v>
      </c>
      <c r="F195" s="625" t="s">
        <v>22</v>
      </c>
      <c r="G195" s="625" t="s">
        <v>11</v>
      </c>
      <c r="H195" s="626" t="s">
        <v>1326</v>
      </c>
      <c r="I195" s="624" t="s">
        <v>1325</v>
      </c>
      <c r="J195" s="624" t="s">
        <v>178</v>
      </c>
      <c r="K195" s="627" t="s">
        <v>1190</v>
      </c>
      <c r="L195" s="847">
        <v>2.5000000000000001E-2</v>
      </c>
      <c r="M195" s="623">
        <v>2000</v>
      </c>
      <c r="N195" s="623"/>
      <c r="O195" s="828">
        <v>0.214</v>
      </c>
      <c r="P195" s="829" t="s">
        <v>135</v>
      </c>
      <c r="Q195" s="829">
        <v>3111</v>
      </c>
      <c r="R195" s="829"/>
      <c r="S195" s="830">
        <f t="shared" si="5"/>
        <v>155.55000000000001</v>
      </c>
      <c r="T195" s="829"/>
      <c r="U195" s="72"/>
      <c r="V195" s="52"/>
    </row>
    <row r="196" spans="1:22" s="72" customFormat="1" ht="22.5">
      <c r="A196" s="623" t="s">
        <v>418</v>
      </c>
      <c r="B196" s="623" t="s">
        <v>1328</v>
      </c>
      <c r="C196" s="623">
        <v>2013</v>
      </c>
      <c r="D196" s="639" t="s">
        <v>816</v>
      </c>
      <c r="E196" s="624" t="s">
        <v>570</v>
      </c>
      <c r="F196" s="637" t="s">
        <v>24</v>
      </c>
      <c r="G196" s="625" t="s">
        <v>11</v>
      </c>
      <c r="H196" s="637" t="s">
        <v>471</v>
      </c>
      <c r="I196" s="624" t="s">
        <v>79</v>
      </c>
      <c r="J196" s="624" t="s">
        <v>180</v>
      </c>
      <c r="K196" s="627" t="s">
        <v>1192</v>
      </c>
      <c r="L196" s="847">
        <v>2.5000000000000001E-2</v>
      </c>
      <c r="M196" s="623">
        <v>150</v>
      </c>
      <c r="N196" s="623"/>
      <c r="O196" s="832" t="s">
        <v>226</v>
      </c>
      <c r="P196" s="829" t="s">
        <v>135</v>
      </c>
      <c r="Q196" s="829">
        <v>8</v>
      </c>
      <c r="R196" s="829"/>
      <c r="S196" s="830">
        <f t="shared" si="5"/>
        <v>5.333333333333333</v>
      </c>
      <c r="T196" s="829"/>
    </row>
    <row r="197" spans="1:22" ht="22.5">
      <c r="A197" s="623" t="s">
        <v>418</v>
      </c>
      <c r="B197" s="623" t="s">
        <v>1328</v>
      </c>
      <c r="C197" s="623">
        <v>2013</v>
      </c>
      <c r="D197" s="639" t="s">
        <v>816</v>
      </c>
      <c r="E197" s="624" t="s">
        <v>570</v>
      </c>
      <c r="F197" s="637" t="s">
        <v>24</v>
      </c>
      <c r="G197" s="625" t="s">
        <v>11</v>
      </c>
      <c r="H197" s="637" t="s">
        <v>471</v>
      </c>
      <c r="I197" s="624" t="s">
        <v>79</v>
      </c>
      <c r="J197" s="624" t="s">
        <v>179</v>
      </c>
      <c r="K197" s="627" t="s">
        <v>1192</v>
      </c>
      <c r="L197" s="847">
        <v>2.5000000000000001E-2</v>
      </c>
      <c r="M197" s="623">
        <v>150</v>
      </c>
      <c r="N197" s="623"/>
      <c r="O197" s="832" t="s">
        <v>226</v>
      </c>
      <c r="P197" s="829" t="s">
        <v>135</v>
      </c>
      <c r="Q197" s="829">
        <v>8</v>
      </c>
      <c r="R197" s="829"/>
      <c r="S197" s="830">
        <f t="shared" si="5"/>
        <v>5.333333333333333</v>
      </c>
      <c r="T197" s="829"/>
      <c r="U197" s="72"/>
    </row>
    <row r="198" spans="1:22" s="72" customFormat="1" ht="22.5">
      <c r="A198" s="623" t="s">
        <v>418</v>
      </c>
      <c r="B198" s="623" t="s">
        <v>1328</v>
      </c>
      <c r="C198" s="623">
        <v>2013</v>
      </c>
      <c r="D198" s="639" t="s">
        <v>816</v>
      </c>
      <c r="E198" s="624" t="s">
        <v>570</v>
      </c>
      <c r="F198" s="637" t="s">
        <v>24</v>
      </c>
      <c r="G198" s="625" t="s">
        <v>11</v>
      </c>
      <c r="H198" s="637" t="s">
        <v>471</v>
      </c>
      <c r="I198" s="624" t="s">
        <v>79</v>
      </c>
      <c r="J198" s="624" t="s">
        <v>1189</v>
      </c>
      <c r="K198" s="627" t="s">
        <v>1190</v>
      </c>
      <c r="L198" s="847">
        <v>2.5000000000000001E-2</v>
      </c>
      <c r="M198" s="623" t="s">
        <v>138</v>
      </c>
      <c r="N198" s="623"/>
      <c r="O198" s="828">
        <v>8.2000000000000003E-2</v>
      </c>
      <c r="P198" s="829" t="s">
        <v>135</v>
      </c>
      <c r="Q198" s="829">
        <v>444</v>
      </c>
      <c r="R198" s="829"/>
      <c r="S198" s="830" t="s">
        <v>226</v>
      </c>
      <c r="T198" s="829"/>
    </row>
    <row r="199" spans="1:22" ht="22.5">
      <c r="A199" s="623" t="s">
        <v>418</v>
      </c>
      <c r="B199" s="623" t="s">
        <v>1328</v>
      </c>
      <c r="C199" s="623">
        <v>2013</v>
      </c>
      <c r="D199" s="639" t="s">
        <v>816</v>
      </c>
      <c r="E199" s="624" t="s">
        <v>570</v>
      </c>
      <c r="F199" s="637" t="s">
        <v>24</v>
      </c>
      <c r="G199" s="625" t="s">
        <v>11</v>
      </c>
      <c r="H199" s="637" t="s">
        <v>471</v>
      </c>
      <c r="I199" s="624" t="s">
        <v>79</v>
      </c>
      <c r="J199" s="624" t="s">
        <v>178</v>
      </c>
      <c r="K199" s="627" t="s">
        <v>1190</v>
      </c>
      <c r="L199" s="847">
        <v>2.5000000000000001E-2</v>
      </c>
      <c r="M199" s="623" t="s">
        <v>138</v>
      </c>
      <c r="N199" s="623"/>
      <c r="O199" s="828">
        <v>0.26500000000000001</v>
      </c>
      <c r="P199" s="829" t="s">
        <v>135</v>
      </c>
      <c r="Q199" s="829">
        <v>444</v>
      </c>
      <c r="R199" s="829"/>
      <c r="S199" s="830" t="s">
        <v>226</v>
      </c>
      <c r="T199" s="829"/>
      <c r="U199" s="838"/>
    </row>
    <row r="200" spans="1:22" ht="22.5">
      <c r="A200" s="623" t="s">
        <v>418</v>
      </c>
      <c r="B200" s="623"/>
      <c r="C200" s="623">
        <v>2013</v>
      </c>
      <c r="D200" s="624" t="s">
        <v>1124</v>
      </c>
      <c r="E200" s="624" t="s">
        <v>795</v>
      </c>
      <c r="F200" s="637" t="s">
        <v>24</v>
      </c>
      <c r="G200" s="625" t="s">
        <v>11</v>
      </c>
      <c r="H200" s="635" t="s">
        <v>1202</v>
      </c>
      <c r="I200" s="624" t="s">
        <v>584</v>
      </c>
      <c r="J200" s="624" t="s">
        <v>179</v>
      </c>
      <c r="K200" s="627" t="s">
        <v>1365</v>
      </c>
      <c r="L200" s="847">
        <v>2.5000000000000001E-2</v>
      </c>
      <c r="M200" s="623" t="s">
        <v>138</v>
      </c>
      <c r="N200" s="623"/>
      <c r="O200" s="832" t="s">
        <v>226</v>
      </c>
      <c r="P200" s="829" t="s">
        <v>135</v>
      </c>
      <c r="Q200" s="829">
        <v>169</v>
      </c>
      <c r="R200" s="829"/>
      <c r="S200" s="830" t="s">
        <v>226</v>
      </c>
      <c r="T200" s="829"/>
      <c r="U200" s="72"/>
    </row>
    <row r="201" spans="1:22" ht="22.5">
      <c r="A201" s="623" t="s">
        <v>418</v>
      </c>
      <c r="B201" s="623"/>
      <c r="C201" s="623">
        <v>2013</v>
      </c>
      <c r="D201" s="624" t="s">
        <v>1124</v>
      </c>
      <c r="E201" s="624" t="s">
        <v>795</v>
      </c>
      <c r="F201" s="637" t="s">
        <v>24</v>
      </c>
      <c r="G201" s="625" t="s">
        <v>11</v>
      </c>
      <c r="H201" s="637" t="s">
        <v>471</v>
      </c>
      <c r="I201" s="624" t="s">
        <v>167</v>
      </c>
      <c r="J201" s="624" t="s">
        <v>179</v>
      </c>
      <c r="K201" s="627" t="s">
        <v>1365</v>
      </c>
      <c r="L201" s="847">
        <v>2.5000000000000001E-2</v>
      </c>
      <c r="M201" s="623" t="s">
        <v>138</v>
      </c>
      <c r="N201" s="623"/>
      <c r="O201" s="832" t="s">
        <v>226</v>
      </c>
      <c r="P201" s="829" t="s">
        <v>135</v>
      </c>
      <c r="Q201" s="829">
        <v>250</v>
      </c>
      <c r="R201" s="829"/>
      <c r="S201" s="830" t="s">
        <v>226</v>
      </c>
      <c r="T201" s="829"/>
      <c r="U201" s="72"/>
    </row>
    <row r="202" spans="1:22" ht="22.5">
      <c r="A202" s="623" t="s">
        <v>418</v>
      </c>
      <c r="B202" s="623"/>
      <c r="C202" s="623">
        <v>2013</v>
      </c>
      <c r="D202" s="624" t="s">
        <v>1124</v>
      </c>
      <c r="E202" s="624" t="s">
        <v>795</v>
      </c>
      <c r="F202" s="637" t="s">
        <v>24</v>
      </c>
      <c r="G202" s="625" t="s">
        <v>11</v>
      </c>
      <c r="H202" s="637" t="s">
        <v>471</v>
      </c>
      <c r="I202" s="624" t="s">
        <v>167</v>
      </c>
      <c r="J202" s="624" t="s">
        <v>179</v>
      </c>
      <c r="K202" s="627" t="s">
        <v>1365</v>
      </c>
      <c r="L202" s="847">
        <v>2.5000000000000001E-2</v>
      </c>
      <c r="M202" s="623" t="s">
        <v>138</v>
      </c>
      <c r="N202" s="623"/>
      <c r="O202" s="832" t="s">
        <v>226</v>
      </c>
      <c r="P202" s="829" t="s">
        <v>135</v>
      </c>
      <c r="Q202" s="829">
        <v>250</v>
      </c>
      <c r="R202" s="829"/>
      <c r="S202" s="830" t="s">
        <v>226</v>
      </c>
      <c r="T202" s="829"/>
      <c r="U202" s="72"/>
    </row>
    <row r="203" spans="1:22" ht="22.5">
      <c r="A203" s="623" t="s">
        <v>418</v>
      </c>
      <c r="B203" s="623"/>
      <c r="C203" s="623">
        <v>2013</v>
      </c>
      <c r="D203" s="624" t="s">
        <v>1364</v>
      </c>
      <c r="E203" s="624" t="s">
        <v>795</v>
      </c>
      <c r="F203" s="637" t="s">
        <v>24</v>
      </c>
      <c r="G203" s="625" t="s">
        <v>11</v>
      </c>
      <c r="H203" s="637" t="s">
        <v>471</v>
      </c>
      <c r="I203" s="624" t="s">
        <v>167</v>
      </c>
      <c r="J203" s="624" t="s">
        <v>179</v>
      </c>
      <c r="K203" s="627" t="s">
        <v>1365</v>
      </c>
      <c r="L203" s="847">
        <v>2.5000000000000001E-2</v>
      </c>
      <c r="M203" s="623" t="s">
        <v>138</v>
      </c>
      <c r="N203" s="623"/>
      <c r="O203" s="832" t="s">
        <v>226</v>
      </c>
      <c r="P203" s="829" t="s">
        <v>135</v>
      </c>
      <c r="Q203" s="829">
        <v>3</v>
      </c>
      <c r="R203" s="829"/>
      <c r="S203" s="830" t="s">
        <v>226</v>
      </c>
      <c r="T203" s="829"/>
      <c r="U203" s="72"/>
    </row>
    <row r="204" spans="1:22" ht="22.5">
      <c r="A204" s="623" t="s">
        <v>418</v>
      </c>
      <c r="B204" s="623"/>
      <c r="C204" s="623">
        <v>2013</v>
      </c>
      <c r="D204" s="624" t="s">
        <v>1366</v>
      </c>
      <c r="E204" s="624" t="s">
        <v>795</v>
      </c>
      <c r="F204" s="637" t="s">
        <v>24</v>
      </c>
      <c r="G204" s="625" t="s">
        <v>11</v>
      </c>
      <c r="H204" s="637" t="s">
        <v>471</v>
      </c>
      <c r="I204" s="624" t="s">
        <v>167</v>
      </c>
      <c r="J204" s="624" t="s">
        <v>179</v>
      </c>
      <c r="K204" s="627" t="s">
        <v>1365</v>
      </c>
      <c r="L204" s="847">
        <v>2.5000000000000001E-2</v>
      </c>
      <c r="M204" s="623" t="s">
        <v>138</v>
      </c>
      <c r="N204" s="623"/>
      <c r="O204" s="832" t="s">
        <v>226</v>
      </c>
      <c r="P204" s="829" t="s">
        <v>135</v>
      </c>
      <c r="Q204" s="829">
        <v>8</v>
      </c>
      <c r="R204" s="829"/>
      <c r="S204" s="830" t="s">
        <v>226</v>
      </c>
      <c r="T204" s="829"/>
      <c r="U204" s="72"/>
    </row>
    <row r="205" spans="1:22" ht="22.5">
      <c r="A205" s="623" t="s">
        <v>418</v>
      </c>
      <c r="B205" s="623"/>
      <c r="C205" s="623">
        <v>2013</v>
      </c>
      <c r="D205" s="624" t="s">
        <v>1162</v>
      </c>
      <c r="E205" s="624" t="s">
        <v>795</v>
      </c>
      <c r="F205" s="637" t="s">
        <v>24</v>
      </c>
      <c r="G205" s="625" t="s">
        <v>11</v>
      </c>
      <c r="H205" s="637" t="s">
        <v>471</v>
      </c>
      <c r="I205" s="624" t="s">
        <v>167</v>
      </c>
      <c r="J205" s="624" t="s">
        <v>179</v>
      </c>
      <c r="K205" s="627" t="s">
        <v>1365</v>
      </c>
      <c r="L205" s="847">
        <v>2.5000000000000001E-2</v>
      </c>
      <c r="M205" s="623" t="s">
        <v>138</v>
      </c>
      <c r="N205" s="623"/>
      <c r="O205" s="832" t="s">
        <v>226</v>
      </c>
      <c r="P205" s="829" t="s">
        <v>135</v>
      </c>
      <c r="Q205" s="829">
        <v>2</v>
      </c>
      <c r="R205" s="829"/>
      <c r="S205" s="830" t="s">
        <v>226</v>
      </c>
      <c r="T205" s="829"/>
      <c r="U205" s="72"/>
    </row>
    <row r="206" spans="1:22" ht="22.5">
      <c r="A206" s="623" t="s">
        <v>418</v>
      </c>
      <c r="B206" s="623"/>
      <c r="C206" s="623">
        <v>2013</v>
      </c>
      <c r="D206" s="624" t="s">
        <v>1176</v>
      </c>
      <c r="E206" s="624" t="s">
        <v>795</v>
      </c>
      <c r="F206" s="637" t="s">
        <v>24</v>
      </c>
      <c r="G206" s="625" t="s">
        <v>11</v>
      </c>
      <c r="H206" s="635" t="s">
        <v>1202</v>
      </c>
      <c r="I206" s="624" t="s">
        <v>584</v>
      </c>
      <c r="J206" s="624" t="s">
        <v>179</v>
      </c>
      <c r="K206" s="627" t="s">
        <v>1365</v>
      </c>
      <c r="L206" s="847">
        <v>2.5000000000000001E-2</v>
      </c>
      <c r="M206" s="623" t="s">
        <v>138</v>
      </c>
      <c r="N206" s="623"/>
      <c r="O206" s="832" t="s">
        <v>226</v>
      </c>
      <c r="P206" s="829" t="s">
        <v>135</v>
      </c>
      <c r="Q206" s="829">
        <v>3</v>
      </c>
      <c r="R206" s="829"/>
      <c r="S206" s="830" t="s">
        <v>226</v>
      </c>
      <c r="T206" s="829"/>
      <c r="U206" s="72"/>
    </row>
    <row r="207" spans="1:22" ht="22.5">
      <c r="A207" s="623" t="s">
        <v>418</v>
      </c>
      <c r="B207" s="623"/>
      <c r="C207" s="623">
        <v>2013</v>
      </c>
      <c r="D207" s="624" t="s">
        <v>1176</v>
      </c>
      <c r="E207" s="624" t="s">
        <v>795</v>
      </c>
      <c r="F207" s="637" t="s">
        <v>24</v>
      </c>
      <c r="G207" s="625" t="s">
        <v>11</v>
      </c>
      <c r="H207" s="637" t="s">
        <v>471</v>
      </c>
      <c r="I207" s="624" t="s">
        <v>167</v>
      </c>
      <c r="J207" s="624" t="s">
        <v>179</v>
      </c>
      <c r="K207" s="627" t="s">
        <v>1365</v>
      </c>
      <c r="L207" s="847">
        <v>2.5000000000000001E-2</v>
      </c>
      <c r="M207" s="623" t="s">
        <v>138</v>
      </c>
      <c r="N207" s="623"/>
      <c r="O207" s="832" t="s">
        <v>226</v>
      </c>
      <c r="P207" s="829" t="s">
        <v>135</v>
      </c>
      <c r="Q207" s="829">
        <v>113</v>
      </c>
      <c r="R207" s="829"/>
      <c r="S207" s="830" t="s">
        <v>226</v>
      </c>
      <c r="T207" s="829"/>
      <c r="U207" s="72"/>
    </row>
    <row r="208" spans="1:22" ht="22.5">
      <c r="A208" s="623" t="s">
        <v>418</v>
      </c>
      <c r="B208" s="623"/>
      <c r="C208" s="623">
        <v>2013</v>
      </c>
      <c r="D208" s="624" t="s">
        <v>1367</v>
      </c>
      <c r="E208" s="624" t="s">
        <v>795</v>
      </c>
      <c r="F208" s="637" t="s">
        <v>24</v>
      </c>
      <c r="G208" s="625" t="s">
        <v>11</v>
      </c>
      <c r="H208" s="637" t="s">
        <v>471</v>
      </c>
      <c r="I208" s="624" t="s">
        <v>167</v>
      </c>
      <c r="J208" s="624" t="s">
        <v>179</v>
      </c>
      <c r="K208" s="627" t="s">
        <v>1365</v>
      </c>
      <c r="L208" s="847">
        <v>2.5000000000000001E-2</v>
      </c>
      <c r="M208" s="623" t="s">
        <v>138</v>
      </c>
      <c r="N208" s="623"/>
      <c r="O208" s="832" t="s">
        <v>226</v>
      </c>
      <c r="P208" s="829" t="s">
        <v>135</v>
      </c>
      <c r="Q208" s="829">
        <v>35</v>
      </c>
      <c r="R208" s="829"/>
      <c r="S208" s="830" t="s">
        <v>226</v>
      </c>
      <c r="T208" s="829"/>
      <c r="U208" s="72"/>
    </row>
    <row r="209" spans="1:247">
      <c r="A209" s="838"/>
      <c r="B209" s="838"/>
      <c r="C209" s="838"/>
      <c r="D209" s="842"/>
      <c r="E209" s="838"/>
      <c r="F209" s="840"/>
      <c r="G209" s="839"/>
      <c r="H209" s="841"/>
      <c r="I209" s="836"/>
      <c r="J209" s="640"/>
      <c r="K209" s="836"/>
      <c r="L209" s="848"/>
      <c r="M209" s="836"/>
      <c r="N209" s="836"/>
      <c r="O209" s="837"/>
      <c r="P209" s="836"/>
      <c r="Q209" s="836"/>
      <c r="R209" s="836"/>
      <c r="S209" s="836"/>
      <c r="T209" s="836"/>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c r="BI209" s="72"/>
      <c r="BJ209" s="72"/>
      <c r="BK209" s="72"/>
      <c r="BL209" s="72"/>
      <c r="BM209" s="72"/>
      <c r="BN209" s="72"/>
      <c r="BO209" s="72"/>
      <c r="BP209" s="72"/>
      <c r="BQ209" s="72"/>
      <c r="BR209" s="72"/>
      <c r="BS209" s="72"/>
      <c r="BT209" s="72"/>
      <c r="BU209" s="72"/>
      <c r="BV209" s="72"/>
      <c r="BW209" s="72"/>
      <c r="BX209" s="72"/>
      <c r="BY209" s="72"/>
      <c r="BZ209" s="72"/>
      <c r="CA209" s="72"/>
      <c r="CB209" s="72"/>
      <c r="CC209" s="72"/>
      <c r="CD209" s="72"/>
      <c r="CE209" s="72"/>
      <c r="CF209" s="72"/>
      <c r="CG209" s="72"/>
      <c r="CH209" s="72"/>
      <c r="CI209" s="72"/>
      <c r="CJ209" s="72"/>
      <c r="CK209" s="72"/>
      <c r="CL209" s="72"/>
      <c r="CM209" s="72"/>
      <c r="CN209" s="72"/>
      <c r="CO209" s="72"/>
      <c r="CP209" s="72"/>
      <c r="CQ209" s="72"/>
      <c r="CR209" s="72"/>
      <c r="CS209" s="72"/>
      <c r="CT209" s="72"/>
      <c r="CU209" s="72"/>
      <c r="CV209" s="72"/>
      <c r="CW209" s="72"/>
      <c r="CX209" s="72"/>
      <c r="CY209" s="72"/>
      <c r="CZ209" s="72"/>
      <c r="DA209" s="72"/>
      <c r="DB209" s="72"/>
      <c r="DC209" s="72"/>
      <c r="DD209" s="72"/>
      <c r="DE209" s="72"/>
      <c r="DF209" s="72"/>
      <c r="DG209" s="72"/>
      <c r="DH209" s="72"/>
      <c r="DI209" s="72"/>
      <c r="DJ209" s="72"/>
      <c r="DK209" s="72"/>
      <c r="DL209" s="72"/>
      <c r="DM209" s="72"/>
      <c r="DN209" s="72"/>
      <c r="DO209" s="72"/>
      <c r="DP209" s="72"/>
      <c r="DQ209" s="72"/>
      <c r="DR209" s="72"/>
      <c r="DS209" s="72"/>
      <c r="DT209" s="72"/>
      <c r="DU209" s="72"/>
      <c r="DV209" s="72"/>
      <c r="DW209" s="72"/>
      <c r="DX209" s="72"/>
      <c r="DY209" s="72"/>
      <c r="DZ209" s="72"/>
      <c r="EA209" s="72"/>
      <c r="EB209" s="72"/>
      <c r="EC209" s="72"/>
      <c r="ED209" s="72"/>
      <c r="EE209" s="72"/>
      <c r="EF209" s="72"/>
      <c r="EG209" s="72"/>
      <c r="EH209" s="72"/>
      <c r="EI209" s="72"/>
      <c r="EJ209" s="72"/>
      <c r="EK209" s="72"/>
      <c r="EL209" s="72"/>
      <c r="EM209" s="72"/>
      <c r="EN209" s="72"/>
      <c r="EO209" s="72"/>
      <c r="EP209" s="72"/>
      <c r="EQ209" s="72"/>
      <c r="ER209" s="72"/>
      <c r="ES209" s="72"/>
      <c r="ET209" s="72"/>
      <c r="EU209" s="72"/>
      <c r="EV209" s="72"/>
      <c r="EW209" s="72"/>
      <c r="EX209" s="72"/>
      <c r="EY209" s="72"/>
      <c r="EZ209" s="72"/>
      <c r="FA209" s="72"/>
      <c r="FB209" s="72"/>
      <c r="FC209" s="72"/>
      <c r="FD209" s="72"/>
      <c r="FE209" s="72"/>
      <c r="FF209" s="72"/>
      <c r="FG209" s="72"/>
      <c r="FH209" s="72"/>
      <c r="FI209" s="72"/>
      <c r="FJ209" s="72"/>
      <c r="FK209" s="72"/>
      <c r="FL209" s="72"/>
      <c r="FM209" s="72"/>
      <c r="FN209" s="72"/>
      <c r="FO209" s="72"/>
      <c r="FP209" s="72"/>
      <c r="FQ209" s="72"/>
      <c r="FR209" s="72"/>
      <c r="FS209" s="72"/>
      <c r="FT209" s="72"/>
      <c r="FU209" s="72"/>
      <c r="FV209" s="72"/>
      <c r="FW209" s="72"/>
      <c r="FX209" s="72"/>
      <c r="FY209" s="72"/>
      <c r="FZ209" s="72"/>
      <c r="GA209" s="72"/>
      <c r="GB209" s="72"/>
      <c r="GC209" s="72"/>
      <c r="GD209" s="72"/>
      <c r="GE209" s="72"/>
      <c r="GF209" s="72"/>
      <c r="GG209" s="72"/>
      <c r="GH209" s="72"/>
      <c r="GI209" s="72"/>
      <c r="GJ209" s="72"/>
      <c r="GK209" s="72"/>
      <c r="GL209" s="72"/>
      <c r="GM209" s="72"/>
      <c r="GN209" s="72"/>
      <c r="GO209" s="72"/>
      <c r="GP209" s="72"/>
      <c r="GQ209" s="72"/>
      <c r="GR209" s="72"/>
      <c r="GS209" s="72"/>
      <c r="GT209" s="72"/>
      <c r="GU209" s="72"/>
      <c r="GV209" s="72"/>
      <c r="GW209" s="72"/>
      <c r="GX209" s="72"/>
      <c r="GY209" s="72"/>
      <c r="GZ209" s="72"/>
      <c r="HA209" s="72"/>
      <c r="HB209" s="72"/>
      <c r="HC209" s="72"/>
      <c r="HD209" s="72"/>
      <c r="HE209" s="72"/>
      <c r="HF209" s="72"/>
      <c r="HG209" s="72"/>
      <c r="HH209" s="72"/>
      <c r="HI209" s="72"/>
      <c r="HJ209" s="72"/>
      <c r="HK209" s="72"/>
      <c r="HL209" s="72"/>
      <c r="HM209" s="72"/>
      <c r="HN209" s="72"/>
      <c r="HO209" s="72"/>
      <c r="HP209" s="72"/>
      <c r="HQ209" s="72"/>
      <c r="HR209" s="72"/>
      <c r="HS209" s="72"/>
      <c r="HT209" s="72"/>
      <c r="HU209" s="72"/>
      <c r="HV209" s="72"/>
      <c r="HW209" s="72"/>
      <c r="HX209" s="72"/>
      <c r="HY209" s="72"/>
      <c r="HZ209" s="72"/>
      <c r="IA209" s="72"/>
      <c r="IB209" s="72"/>
      <c r="IC209" s="72"/>
      <c r="ID209" s="72"/>
      <c r="IE209" s="72"/>
      <c r="IF209" s="72"/>
      <c r="IG209" s="72"/>
      <c r="IH209" s="72"/>
      <c r="II209" s="72"/>
      <c r="IJ209" s="72"/>
      <c r="IK209" s="72"/>
      <c r="IL209" s="72"/>
      <c r="IM209" s="72"/>
    </row>
    <row r="210" spans="1:247">
      <c r="A210" s="844" t="s">
        <v>1377</v>
      </c>
      <c r="B210" s="838"/>
      <c r="C210" s="838"/>
      <c r="D210" s="842"/>
      <c r="E210" s="838"/>
      <c r="F210" s="840"/>
      <c r="G210" s="839"/>
      <c r="H210" s="841"/>
      <c r="I210" s="836"/>
      <c r="J210" s="836"/>
      <c r="K210" s="836"/>
      <c r="L210" s="848"/>
      <c r="M210" s="836"/>
      <c r="N210" s="836"/>
      <c r="O210" s="837"/>
      <c r="P210" s="836"/>
      <c r="Q210" s="836"/>
      <c r="R210" s="836"/>
      <c r="S210" s="836"/>
      <c r="T210" s="836"/>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c r="BI210" s="72"/>
      <c r="BJ210" s="72"/>
      <c r="BK210" s="72"/>
      <c r="BL210" s="72"/>
      <c r="BM210" s="72"/>
      <c r="BN210" s="72"/>
      <c r="BO210" s="72"/>
      <c r="BP210" s="72"/>
      <c r="BQ210" s="72"/>
      <c r="BR210" s="72"/>
      <c r="BS210" s="72"/>
      <c r="BT210" s="72"/>
      <c r="BU210" s="72"/>
      <c r="BV210" s="72"/>
      <c r="BW210" s="72"/>
      <c r="BX210" s="72"/>
      <c r="BY210" s="72"/>
      <c r="BZ210" s="72"/>
      <c r="CA210" s="72"/>
      <c r="CB210" s="72"/>
      <c r="CC210" s="72"/>
      <c r="CD210" s="72"/>
      <c r="CE210" s="72"/>
      <c r="CF210" s="72"/>
      <c r="CG210" s="72"/>
      <c r="CH210" s="72"/>
      <c r="CI210" s="72"/>
      <c r="CJ210" s="72"/>
      <c r="CK210" s="72"/>
      <c r="CL210" s="72"/>
      <c r="CM210" s="72"/>
      <c r="CN210" s="72"/>
      <c r="CO210" s="72"/>
      <c r="CP210" s="72"/>
      <c r="CQ210" s="72"/>
      <c r="CR210" s="72"/>
      <c r="CS210" s="72"/>
      <c r="CT210" s="72"/>
      <c r="CU210" s="72"/>
      <c r="CV210" s="72"/>
      <c r="CW210" s="72"/>
      <c r="CX210" s="72"/>
      <c r="CY210" s="72"/>
      <c r="CZ210" s="72"/>
      <c r="DA210" s="72"/>
      <c r="DB210" s="72"/>
      <c r="DC210" s="72"/>
      <c r="DD210" s="72"/>
      <c r="DE210" s="72"/>
      <c r="DF210" s="72"/>
      <c r="DG210" s="72"/>
      <c r="DH210" s="72"/>
      <c r="DI210" s="72"/>
      <c r="DJ210" s="72"/>
      <c r="DK210" s="72"/>
      <c r="DL210" s="72"/>
      <c r="DM210" s="72"/>
      <c r="DN210" s="72"/>
      <c r="DO210" s="72"/>
      <c r="DP210" s="72"/>
      <c r="DQ210" s="72"/>
      <c r="DR210" s="72"/>
      <c r="DS210" s="72"/>
      <c r="DT210" s="72"/>
      <c r="DU210" s="72"/>
      <c r="DV210" s="72"/>
      <c r="DW210" s="72"/>
      <c r="DX210" s="72"/>
      <c r="DY210" s="72"/>
      <c r="DZ210" s="72"/>
      <c r="EA210" s="72"/>
      <c r="EB210" s="72"/>
      <c r="EC210" s="72"/>
      <c r="ED210" s="72"/>
      <c r="EE210" s="72"/>
      <c r="EF210" s="72"/>
      <c r="EG210" s="72"/>
      <c r="EH210" s="72"/>
      <c r="EI210" s="72"/>
      <c r="EJ210" s="72"/>
      <c r="EK210" s="72"/>
      <c r="EL210" s="72"/>
      <c r="EM210" s="72"/>
      <c r="EN210" s="72"/>
      <c r="EO210" s="72"/>
      <c r="EP210" s="72"/>
      <c r="EQ210" s="72"/>
      <c r="ER210" s="72"/>
      <c r="ES210" s="72"/>
      <c r="ET210" s="72"/>
      <c r="EU210" s="72"/>
      <c r="EV210" s="72"/>
      <c r="EW210" s="72"/>
      <c r="EX210" s="72"/>
      <c r="EY210" s="72"/>
      <c r="EZ210" s="72"/>
      <c r="FA210" s="72"/>
      <c r="FB210" s="72"/>
      <c r="FC210" s="72"/>
      <c r="FD210" s="72"/>
      <c r="FE210" s="72"/>
      <c r="FF210" s="72"/>
      <c r="FG210" s="72"/>
      <c r="FH210" s="72"/>
      <c r="FI210" s="72"/>
      <c r="FJ210" s="72"/>
      <c r="FK210" s="72"/>
      <c r="FL210" s="72"/>
      <c r="FM210" s="72"/>
      <c r="FN210" s="72"/>
      <c r="FO210" s="72"/>
      <c r="FP210" s="72"/>
      <c r="FQ210" s="72"/>
      <c r="FR210" s="72"/>
      <c r="FS210" s="72"/>
      <c r="FT210" s="72"/>
      <c r="FU210" s="72"/>
      <c r="FV210" s="72"/>
      <c r="FW210" s="72"/>
      <c r="FX210" s="72"/>
      <c r="FY210" s="72"/>
      <c r="FZ210" s="72"/>
      <c r="GA210" s="72"/>
      <c r="GB210" s="72"/>
      <c r="GC210" s="72"/>
      <c r="GD210" s="72"/>
      <c r="GE210" s="72"/>
      <c r="GF210" s="72"/>
      <c r="GG210" s="72"/>
      <c r="GH210" s="72"/>
      <c r="GI210" s="72"/>
      <c r="GJ210" s="72"/>
      <c r="GK210" s="72"/>
      <c r="GL210" s="72"/>
      <c r="GM210" s="72"/>
      <c r="GN210" s="72"/>
      <c r="GO210" s="72"/>
      <c r="GP210" s="72"/>
      <c r="GQ210" s="72"/>
      <c r="GR210" s="72"/>
      <c r="GS210" s="72"/>
      <c r="GT210" s="72"/>
      <c r="GU210" s="72"/>
      <c r="GV210" s="72"/>
      <c r="GW210" s="72"/>
      <c r="GX210" s="72"/>
      <c r="GY210" s="72"/>
      <c r="GZ210" s="72"/>
      <c r="HA210" s="72"/>
      <c r="HB210" s="72"/>
      <c r="HC210" s="72"/>
      <c r="HD210" s="72"/>
      <c r="HE210" s="72"/>
      <c r="HF210" s="72"/>
      <c r="HG210" s="72"/>
      <c r="HH210" s="72"/>
      <c r="HI210" s="72"/>
      <c r="HJ210" s="72"/>
      <c r="HK210" s="72"/>
      <c r="HL210" s="72"/>
      <c r="HM210" s="72"/>
      <c r="HN210" s="72"/>
      <c r="HO210" s="72"/>
      <c r="HP210" s="72"/>
      <c r="HQ210" s="72"/>
      <c r="HR210" s="72"/>
      <c r="HS210" s="72"/>
      <c r="HT210" s="72"/>
      <c r="HU210" s="72"/>
      <c r="HV210" s="72"/>
      <c r="HW210" s="72"/>
      <c r="HX210" s="72"/>
      <c r="HY210" s="72"/>
      <c r="HZ210" s="72"/>
      <c r="IA210" s="72"/>
      <c r="IB210" s="72"/>
      <c r="IC210" s="72"/>
      <c r="ID210" s="72"/>
      <c r="IE210" s="72"/>
      <c r="IF210" s="72"/>
      <c r="IG210" s="72"/>
      <c r="IH210" s="72"/>
      <c r="II210" s="72"/>
      <c r="IJ210" s="72"/>
      <c r="IK210" s="72"/>
      <c r="IL210" s="72"/>
      <c r="IM210" s="72"/>
    </row>
    <row r="211" spans="1:247">
      <c r="A211" s="838"/>
      <c r="B211" s="838"/>
      <c r="C211" s="838"/>
      <c r="D211" s="842"/>
      <c r="E211" s="838"/>
      <c r="F211" s="840"/>
      <c r="G211" s="839"/>
      <c r="H211" s="841"/>
      <c r="I211" s="836"/>
      <c r="J211" s="836"/>
      <c r="K211" s="836"/>
      <c r="L211" s="848"/>
      <c r="M211" s="836"/>
      <c r="N211" s="836"/>
      <c r="O211" s="837"/>
      <c r="P211" s="836"/>
      <c r="Q211" s="836"/>
      <c r="R211" s="836"/>
      <c r="S211" s="836"/>
      <c r="T211" s="836"/>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c r="BI211" s="72"/>
      <c r="BJ211" s="72"/>
      <c r="BK211" s="72"/>
      <c r="BL211" s="72"/>
      <c r="BM211" s="72"/>
      <c r="BN211" s="72"/>
      <c r="BO211" s="72"/>
      <c r="BP211" s="72"/>
      <c r="BQ211" s="72"/>
      <c r="BR211" s="72"/>
      <c r="BS211" s="72"/>
      <c r="BT211" s="72"/>
      <c r="BU211" s="72"/>
      <c r="BV211" s="72"/>
      <c r="BW211" s="72"/>
      <c r="BX211" s="72"/>
      <c r="BY211" s="72"/>
      <c r="BZ211" s="72"/>
      <c r="CA211" s="72"/>
      <c r="CB211" s="72"/>
      <c r="CC211" s="72"/>
      <c r="CD211" s="72"/>
      <c r="CE211" s="72"/>
      <c r="CF211" s="72"/>
      <c r="CG211" s="72"/>
      <c r="CH211" s="72"/>
      <c r="CI211" s="72"/>
      <c r="CJ211" s="72"/>
      <c r="CK211" s="72"/>
      <c r="CL211" s="72"/>
      <c r="CM211" s="72"/>
      <c r="CN211" s="72"/>
      <c r="CO211" s="72"/>
      <c r="CP211" s="72"/>
      <c r="CQ211" s="72"/>
      <c r="CR211" s="72"/>
      <c r="CS211" s="72"/>
      <c r="CT211" s="72"/>
      <c r="CU211" s="72"/>
      <c r="CV211" s="72"/>
      <c r="CW211" s="72"/>
      <c r="CX211" s="72"/>
      <c r="CY211" s="72"/>
      <c r="CZ211" s="72"/>
      <c r="DA211" s="72"/>
      <c r="DB211" s="72"/>
      <c r="DC211" s="72"/>
      <c r="DD211" s="72"/>
      <c r="DE211" s="72"/>
      <c r="DF211" s="72"/>
      <c r="DG211" s="72"/>
      <c r="DH211" s="72"/>
      <c r="DI211" s="72"/>
      <c r="DJ211" s="72"/>
      <c r="DK211" s="72"/>
      <c r="DL211" s="72"/>
      <c r="DM211" s="72"/>
      <c r="DN211" s="72"/>
      <c r="DO211" s="72"/>
      <c r="DP211" s="72"/>
      <c r="DQ211" s="72"/>
      <c r="DR211" s="72"/>
      <c r="DS211" s="72"/>
      <c r="DT211" s="72"/>
      <c r="DU211" s="72"/>
      <c r="DV211" s="72"/>
      <c r="DW211" s="72"/>
      <c r="DX211" s="72"/>
      <c r="DY211" s="72"/>
      <c r="DZ211" s="72"/>
      <c r="EA211" s="72"/>
      <c r="EB211" s="72"/>
      <c r="EC211" s="72"/>
      <c r="ED211" s="72"/>
      <c r="EE211" s="72"/>
      <c r="EF211" s="72"/>
      <c r="EG211" s="72"/>
      <c r="EH211" s="72"/>
      <c r="EI211" s="72"/>
      <c r="EJ211" s="72"/>
      <c r="EK211" s="72"/>
      <c r="EL211" s="72"/>
      <c r="EM211" s="72"/>
      <c r="EN211" s="72"/>
      <c r="EO211" s="72"/>
      <c r="EP211" s="72"/>
      <c r="EQ211" s="72"/>
      <c r="ER211" s="72"/>
      <c r="ES211" s="72"/>
      <c r="ET211" s="72"/>
      <c r="EU211" s="72"/>
      <c r="EV211" s="72"/>
      <c r="EW211" s="72"/>
      <c r="EX211" s="72"/>
      <c r="EY211" s="72"/>
      <c r="EZ211" s="72"/>
      <c r="FA211" s="72"/>
      <c r="FB211" s="72"/>
      <c r="FC211" s="72"/>
      <c r="FD211" s="72"/>
      <c r="FE211" s="72"/>
      <c r="FF211" s="72"/>
      <c r="FG211" s="72"/>
      <c r="FH211" s="72"/>
      <c r="FI211" s="72"/>
      <c r="FJ211" s="72"/>
      <c r="FK211" s="72"/>
      <c r="FL211" s="72"/>
      <c r="FM211" s="72"/>
      <c r="FN211" s="72"/>
      <c r="FO211" s="72"/>
      <c r="FP211" s="72"/>
      <c r="FQ211" s="72"/>
      <c r="FR211" s="72"/>
      <c r="FS211" s="72"/>
      <c r="FT211" s="72"/>
      <c r="FU211" s="72"/>
      <c r="FV211" s="72"/>
      <c r="FW211" s="72"/>
      <c r="FX211" s="72"/>
      <c r="FY211" s="72"/>
      <c r="FZ211" s="72"/>
      <c r="GA211" s="72"/>
      <c r="GB211" s="72"/>
      <c r="GC211" s="72"/>
      <c r="GD211" s="72"/>
      <c r="GE211" s="72"/>
      <c r="GF211" s="72"/>
      <c r="GG211" s="72"/>
      <c r="GH211" s="72"/>
      <c r="GI211" s="72"/>
      <c r="GJ211" s="72"/>
      <c r="GK211" s="72"/>
      <c r="GL211" s="72"/>
      <c r="GM211" s="72"/>
      <c r="GN211" s="72"/>
      <c r="GO211" s="72"/>
      <c r="GP211" s="72"/>
      <c r="GQ211" s="72"/>
      <c r="GR211" s="72"/>
      <c r="GS211" s="72"/>
      <c r="GT211" s="72"/>
      <c r="GU211" s="72"/>
      <c r="GV211" s="72"/>
      <c r="GW211" s="72"/>
      <c r="GX211" s="72"/>
      <c r="GY211" s="72"/>
      <c r="GZ211" s="72"/>
      <c r="HA211" s="72"/>
      <c r="HB211" s="72"/>
      <c r="HC211" s="72"/>
      <c r="HD211" s="72"/>
      <c r="HE211" s="72"/>
      <c r="HF211" s="72"/>
      <c r="HG211" s="72"/>
      <c r="HH211" s="72"/>
      <c r="HI211" s="72"/>
      <c r="HJ211" s="72"/>
      <c r="HK211" s="72"/>
      <c r="HL211" s="72"/>
      <c r="HM211" s="72"/>
      <c r="HN211" s="72"/>
      <c r="HO211" s="72"/>
      <c r="HP211" s="72"/>
      <c r="HQ211" s="72"/>
      <c r="HR211" s="72"/>
      <c r="HS211" s="72"/>
      <c r="HT211" s="72"/>
      <c r="HU211" s="72"/>
      <c r="HV211" s="72"/>
      <c r="HW211" s="72"/>
      <c r="HX211" s="72"/>
      <c r="HY211" s="72"/>
      <c r="HZ211" s="72"/>
      <c r="IA211" s="72"/>
      <c r="IB211" s="72"/>
      <c r="IC211" s="72"/>
      <c r="ID211" s="72"/>
      <c r="IE211" s="72"/>
      <c r="IF211" s="72"/>
      <c r="IG211" s="72"/>
      <c r="IH211" s="72"/>
      <c r="II211" s="72"/>
      <c r="IJ211" s="72"/>
      <c r="IK211" s="72"/>
      <c r="IL211" s="72"/>
      <c r="IM211" s="72"/>
    </row>
    <row r="212" spans="1:247">
      <c r="A212" s="838"/>
      <c r="B212" s="838"/>
      <c r="C212" s="838"/>
      <c r="D212" s="842"/>
      <c r="E212" s="836"/>
      <c r="F212" s="840"/>
      <c r="G212" s="839"/>
      <c r="H212" s="841"/>
      <c r="I212" s="836"/>
      <c r="J212" s="836"/>
      <c r="K212" s="836"/>
      <c r="L212" s="848"/>
      <c r="M212" s="836"/>
      <c r="N212" s="836"/>
      <c r="O212" s="837"/>
      <c r="P212" s="836"/>
      <c r="Q212" s="836"/>
      <c r="R212" s="836"/>
      <c r="S212" s="836"/>
      <c r="T212" s="836"/>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c r="BI212" s="72"/>
      <c r="BJ212" s="72"/>
      <c r="BK212" s="72"/>
      <c r="BL212" s="72"/>
      <c r="BM212" s="72"/>
      <c r="BN212" s="72"/>
      <c r="BO212" s="72"/>
      <c r="BP212" s="72"/>
      <c r="BQ212" s="72"/>
      <c r="BR212" s="72"/>
      <c r="BS212" s="72"/>
      <c r="BT212" s="72"/>
      <c r="BU212" s="72"/>
      <c r="BV212" s="72"/>
      <c r="BW212" s="72"/>
      <c r="BX212" s="72"/>
      <c r="BY212" s="72"/>
      <c r="BZ212" s="72"/>
      <c r="CA212" s="72"/>
      <c r="CB212" s="72"/>
      <c r="CC212" s="72"/>
      <c r="CD212" s="72"/>
      <c r="CE212" s="72"/>
      <c r="CF212" s="72"/>
      <c r="CG212" s="72"/>
      <c r="CH212" s="72"/>
      <c r="CI212" s="72"/>
      <c r="CJ212" s="72"/>
      <c r="CK212" s="72"/>
      <c r="CL212" s="72"/>
      <c r="CM212" s="72"/>
      <c r="CN212" s="72"/>
      <c r="CO212" s="72"/>
      <c r="CP212" s="72"/>
      <c r="CQ212" s="72"/>
      <c r="CR212" s="72"/>
      <c r="CS212" s="72"/>
      <c r="CT212" s="72"/>
      <c r="CU212" s="72"/>
      <c r="CV212" s="72"/>
      <c r="CW212" s="72"/>
      <c r="CX212" s="72"/>
      <c r="CY212" s="72"/>
      <c r="CZ212" s="72"/>
      <c r="DA212" s="72"/>
      <c r="DB212" s="72"/>
      <c r="DC212" s="72"/>
      <c r="DD212" s="72"/>
      <c r="DE212" s="72"/>
      <c r="DF212" s="72"/>
      <c r="DG212" s="72"/>
      <c r="DH212" s="72"/>
      <c r="DI212" s="72"/>
      <c r="DJ212" s="72"/>
      <c r="DK212" s="72"/>
      <c r="DL212" s="72"/>
      <c r="DM212" s="72"/>
      <c r="DN212" s="72"/>
      <c r="DO212" s="72"/>
      <c r="DP212" s="72"/>
      <c r="DQ212" s="72"/>
      <c r="DR212" s="72"/>
      <c r="DS212" s="72"/>
      <c r="DT212" s="72"/>
      <c r="DU212" s="72"/>
      <c r="DV212" s="72"/>
      <c r="DW212" s="72"/>
      <c r="DX212" s="72"/>
      <c r="DY212" s="72"/>
      <c r="DZ212" s="72"/>
      <c r="EA212" s="72"/>
      <c r="EB212" s="72"/>
      <c r="EC212" s="72"/>
      <c r="ED212" s="72"/>
      <c r="EE212" s="72"/>
      <c r="EF212" s="72"/>
      <c r="EG212" s="72"/>
      <c r="EH212" s="72"/>
      <c r="EI212" s="72"/>
      <c r="EJ212" s="72"/>
      <c r="EK212" s="72"/>
      <c r="EL212" s="72"/>
      <c r="EM212" s="72"/>
      <c r="EN212" s="72"/>
      <c r="EO212" s="72"/>
      <c r="EP212" s="72"/>
      <c r="EQ212" s="72"/>
      <c r="ER212" s="72"/>
      <c r="ES212" s="72"/>
      <c r="ET212" s="72"/>
      <c r="EU212" s="72"/>
      <c r="EV212" s="72"/>
      <c r="EW212" s="72"/>
      <c r="EX212" s="72"/>
      <c r="EY212" s="72"/>
      <c r="EZ212" s="72"/>
      <c r="FA212" s="72"/>
      <c r="FB212" s="72"/>
      <c r="FC212" s="72"/>
      <c r="FD212" s="72"/>
      <c r="FE212" s="72"/>
      <c r="FF212" s="72"/>
      <c r="FG212" s="72"/>
      <c r="FH212" s="72"/>
      <c r="FI212" s="72"/>
      <c r="FJ212" s="72"/>
      <c r="FK212" s="72"/>
      <c r="FL212" s="72"/>
      <c r="FM212" s="72"/>
      <c r="FN212" s="72"/>
      <c r="FO212" s="72"/>
      <c r="FP212" s="72"/>
      <c r="FQ212" s="72"/>
      <c r="FR212" s="72"/>
      <c r="FS212" s="72"/>
      <c r="FT212" s="72"/>
      <c r="FU212" s="72"/>
      <c r="FV212" s="72"/>
      <c r="FW212" s="72"/>
      <c r="FX212" s="72"/>
      <c r="FY212" s="72"/>
      <c r="FZ212" s="72"/>
      <c r="GA212" s="72"/>
      <c r="GB212" s="72"/>
      <c r="GC212" s="72"/>
      <c r="GD212" s="72"/>
      <c r="GE212" s="72"/>
      <c r="GF212" s="72"/>
      <c r="GG212" s="72"/>
      <c r="GH212" s="72"/>
      <c r="GI212" s="72"/>
      <c r="GJ212" s="72"/>
      <c r="GK212" s="72"/>
      <c r="GL212" s="72"/>
      <c r="GM212" s="72"/>
      <c r="GN212" s="72"/>
      <c r="GO212" s="72"/>
      <c r="GP212" s="72"/>
      <c r="GQ212" s="72"/>
      <c r="GR212" s="72"/>
      <c r="GS212" s="72"/>
      <c r="GT212" s="72"/>
      <c r="GU212" s="72"/>
      <c r="GV212" s="72"/>
      <c r="GW212" s="72"/>
      <c r="GX212" s="72"/>
      <c r="GY212" s="72"/>
      <c r="GZ212" s="72"/>
      <c r="HA212" s="72"/>
      <c r="HB212" s="72"/>
      <c r="HC212" s="72"/>
      <c r="HD212" s="72"/>
      <c r="HE212" s="72"/>
      <c r="HF212" s="72"/>
      <c r="HG212" s="72"/>
      <c r="HH212" s="72"/>
      <c r="HI212" s="72"/>
      <c r="HJ212" s="72"/>
      <c r="HK212" s="72"/>
      <c r="HL212" s="72"/>
      <c r="HM212" s="72"/>
      <c r="HN212" s="72"/>
      <c r="HO212" s="72"/>
      <c r="HP212" s="72"/>
      <c r="HQ212" s="72"/>
      <c r="HR212" s="72"/>
      <c r="HS212" s="72"/>
      <c r="HT212" s="72"/>
      <c r="HU212" s="72"/>
      <c r="HV212" s="72"/>
      <c r="HW212" s="72"/>
      <c r="HX212" s="72"/>
      <c r="HY212" s="72"/>
      <c r="HZ212" s="72"/>
      <c r="IA212" s="72"/>
      <c r="IB212" s="72"/>
      <c r="IC212" s="72"/>
      <c r="ID212" s="72"/>
      <c r="IE212" s="72"/>
      <c r="IF212" s="72"/>
      <c r="IG212" s="72"/>
      <c r="IH212" s="72"/>
      <c r="II212" s="72"/>
      <c r="IJ212" s="72"/>
      <c r="IK212" s="72"/>
      <c r="IL212" s="72"/>
      <c r="IM212" s="72"/>
    </row>
    <row r="213" spans="1:247">
      <c r="A213" s="838"/>
      <c r="B213" s="838"/>
      <c r="C213" s="838"/>
      <c r="D213" s="842"/>
      <c r="E213" s="836"/>
      <c r="F213" s="840"/>
      <c r="G213" s="839"/>
      <c r="H213" s="841"/>
      <c r="I213" s="836"/>
      <c r="J213" s="836"/>
      <c r="K213" s="836"/>
      <c r="L213" s="848"/>
      <c r="M213" s="836"/>
      <c r="N213" s="836"/>
      <c r="O213" s="837"/>
      <c r="P213" s="836"/>
      <c r="Q213" s="836"/>
      <c r="R213" s="836"/>
      <c r="S213" s="836"/>
      <c r="T213" s="836"/>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72"/>
      <c r="CU213" s="72"/>
      <c r="CV213" s="72"/>
      <c r="CW213" s="72"/>
      <c r="CX213" s="72"/>
      <c r="CY213" s="72"/>
      <c r="CZ213" s="72"/>
      <c r="DA213" s="72"/>
      <c r="DB213" s="72"/>
      <c r="DC213" s="72"/>
      <c r="DD213" s="72"/>
      <c r="DE213" s="72"/>
      <c r="DF213" s="72"/>
      <c r="DG213" s="72"/>
      <c r="DH213" s="72"/>
      <c r="DI213" s="72"/>
      <c r="DJ213" s="72"/>
      <c r="DK213" s="72"/>
      <c r="DL213" s="72"/>
      <c r="DM213" s="72"/>
      <c r="DN213" s="72"/>
      <c r="DO213" s="72"/>
      <c r="DP213" s="72"/>
      <c r="DQ213" s="72"/>
      <c r="DR213" s="72"/>
      <c r="DS213" s="72"/>
      <c r="DT213" s="72"/>
      <c r="DU213" s="72"/>
      <c r="DV213" s="72"/>
      <c r="DW213" s="72"/>
      <c r="DX213" s="72"/>
      <c r="DY213" s="72"/>
      <c r="DZ213" s="72"/>
      <c r="EA213" s="72"/>
      <c r="EB213" s="72"/>
      <c r="EC213" s="72"/>
      <c r="ED213" s="72"/>
      <c r="EE213" s="72"/>
      <c r="EF213" s="72"/>
      <c r="EG213" s="72"/>
      <c r="EH213" s="72"/>
      <c r="EI213" s="72"/>
      <c r="EJ213" s="72"/>
      <c r="EK213" s="72"/>
      <c r="EL213" s="72"/>
      <c r="EM213" s="72"/>
      <c r="EN213" s="72"/>
      <c r="EO213" s="72"/>
      <c r="EP213" s="72"/>
      <c r="EQ213" s="72"/>
      <c r="ER213" s="72"/>
      <c r="ES213" s="72"/>
      <c r="ET213" s="72"/>
      <c r="EU213" s="72"/>
      <c r="EV213" s="72"/>
      <c r="EW213" s="72"/>
      <c r="EX213" s="72"/>
      <c r="EY213" s="72"/>
      <c r="EZ213" s="72"/>
      <c r="FA213" s="72"/>
      <c r="FB213" s="72"/>
      <c r="FC213" s="72"/>
      <c r="FD213" s="72"/>
      <c r="FE213" s="72"/>
      <c r="FF213" s="72"/>
      <c r="FG213" s="72"/>
      <c r="FH213" s="72"/>
      <c r="FI213" s="72"/>
      <c r="FJ213" s="72"/>
      <c r="FK213" s="72"/>
      <c r="FL213" s="72"/>
      <c r="FM213" s="72"/>
      <c r="FN213" s="72"/>
      <c r="FO213" s="72"/>
      <c r="FP213" s="72"/>
      <c r="FQ213" s="72"/>
      <c r="FR213" s="72"/>
      <c r="FS213" s="72"/>
      <c r="FT213" s="72"/>
      <c r="FU213" s="72"/>
      <c r="FV213" s="72"/>
      <c r="FW213" s="72"/>
      <c r="FX213" s="72"/>
      <c r="FY213" s="72"/>
      <c r="FZ213" s="72"/>
      <c r="GA213" s="72"/>
      <c r="GB213" s="72"/>
      <c r="GC213" s="72"/>
      <c r="GD213" s="72"/>
      <c r="GE213" s="72"/>
      <c r="GF213" s="72"/>
      <c r="GG213" s="72"/>
      <c r="GH213" s="72"/>
      <c r="GI213" s="72"/>
      <c r="GJ213" s="72"/>
      <c r="GK213" s="72"/>
      <c r="GL213" s="72"/>
      <c r="GM213" s="72"/>
      <c r="GN213" s="72"/>
      <c r="GO213" s="72"/>
      <c r="GP213" s="72"/>
      <c r="GQ213" s="72"/>
      <c r="GR213" s="72"/>
      <c r="GS213" s="72"/>
      <c r="GT213" s="72"/>
      <c r="GU213" s="72"/>
      <c r="GV213" s="72"/>
      <c r="GW213" s="72"/>
      <c r="GX213" s="72"/>
      <c r="GY213" s="72"/>
      <c r="GZ213" s="72"/>
      <c r="HA213" s="72"/>
      <c r="HB213" s="72"/>
      <c r="HC213" s="72"/>
      <c r="HD213" s="72"/>
      <c r="HE213" s="72"/>
      <c r="HF213" s="72"/>
      <c r="HG213" s="72"/>
      <c r="HH213" s="72"/>
      <c r="HI213" s="72"/>
      <c r="HJ213" s="72"/>
      <c r="HK213" s="72"/>
      <c r="HL213" s="72"/>
      <c r="HM213" s="72"/>
      <c r="HN213" s="72"/>
      <c r="HO213" s="72"/>
      <c r="HP213" s="72"/>
      <c r="HQ213" s="72"/>
      <c r="HR213" s="72"/>
      <c r="HS213" s="72"/>
      <c r="HT213" s="72"/>
      <c r="HU213" s="72"/>
      <c r="HV213" s="72"/>
      <c r="HW213" s="72"/>
      <c r="HX213" s="72"/>
      <c r="HY213" s="72"/>
      <c r="HZ213" s="72"/>
      <c r="IA213" s="72"/>
      <c r="IB213" s="72"/>
      <c r="IC213" s="72"/>
      <c r="ID213" s="72"/>
      <c r="IE213" s="72"/>
      <c r="IF213" s="72"/>
      <c r="IG213" s="72"/>
      <c r="IH213" s="72"/>
      <c r="II213" s="72"/>
      <c r="IJ213" s="72"/>
      <c r="IK213" s="72"/>
      <c r="IL213" s="72"/>
      <c r="IM213" s="72"/>
    </row>
    <row r="214" spans="1:247">
      <c r="A214" s="838"/>
      <c r="B214" s="838"/>
      <c r="C214" s="838"/>
      <c r="D214" s="842"/>
      <c r="E214" s="939"/>
      <c r="F214" s="943"/>
      <c r="G214" s="944"/>
      <c r="H214" s="947"/>
      <c r="I214" s="939"/>
      <c r="J214" s="939"/>
      <c r="K214" s="939"/>
      <c r="L214" s="945"/>
      <c r="M214" s="939"/>
      <c r="N214" s="939"/>
      <c r="O214" s="946"/>
      <c r="P214" s="939"/>
      <c r="Q214" s="939"/>
      <c r="R214" s="939"/>
      <c r="S214" s="939"/>
      <c r="T214" s="939"/>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2"/>
      <c r="CT214" s="72"/>
      <c r="CU214" s="72"/>
      <c r="CV214" s="72"/>
      <c r="CW214" s="72"/>
      <c r="CX214" s="72"/>
      <c r="CY214" s="72"/>
      <c r="CZ214" s="72"/>
      <c r="DA214" s="72"/>
      <c r="DB214" s="72"/>
      <c r="DC214" s="72"/>
      <c r="DD214" s="72"/>
      <c r="DE214" s="72"/>
      <c r="DF214" s="72"/>
      <c r="DG214" s="72"/>
      <c r="DH214" s="72"/>
      <c r="DI214" s="72"/>
      <c r="DJ214" s="72"/>
      <c r="DK214" s="72"/>
      <c r="DL214" s="72"/>
      <c r="DM214" s="72"/>
      <c r="DN214" s="72"/>
      <c r="DO214" s="72"/>
      <c r="DP214" s="72"/>
      <c r="DQ214" s="72"/>
      <c r="DR214" s="72"/>
      <c r="DS214" s="72"/>
      <c r="DT214" s="72"/>
      <c r="DU214" s="72"/>
      <c r="DV214" s="72"/>
      <c r="DW214" s="72"/>
      <c r="DX214" s="72"/>
      <c r="DY214" s="72"/>
      <c r="DZ214" s="72"/>
      <c r="EA214" s="72"/>
      <c r="EB214" s="72"/>
      <c r="EC214" s="72"/>
      <c r="ED214" s="72"/>
      <c r="EE214" s="72"/>
      <c r="EF214" s="72"/>
      <c r="EG214" s="72"/>
      <c r="EH214" s="72"/>
      <c r="EI214" s="72"/>
      <c r="EJ214" s="72"/>
      <c r="EK214" s="72"/>
      <c r="EL214" s="72"/>
      <c r="EM214" s="72"/>
      <c r="EN214" s="72"/>
      <c r="EO214" s="72"/>
      <c r="EP214" s="72"/>
      <c r="EQ214" s="72"/>
      <c r="ER214" s="72"/>
      <c r="ES214" s="72"/>
      <c r="ET214" s="72"/>
      <c r="EU214" s="72"/>
      <c r="EV214" s="72"/>
      <c r="EW214" s="72"/>
      <c r="EX214" s="72"/>
      <c r="EY214" s="72"/>
      <c r="EZ214" s="72"/>
      <c r="FA214" s="72"/>
      <c r="FB214" s="72"/>
      <c r="FC214" s="72"/>
      <c r="FD214" s="72"/>
      <c r="FE214" s="72"/>
      <c r="FF214" s="72"/>
      <c r="FG214" s="72"/>
      <c r="FH214" s="72"/>
      <c r="FI214" s="72"/>
      <c r="FJ214" s="72"/>
      <c r="FK214" s="72"/>
      <c r="FL214" s="72"/>
      <c r="FM214" s="72"/>
      <c r="FN214" s="72"/>
      <c r="FO214" s="72"/>
      <c r="FP214" s="72"/>
      <c r="FQ214" s="72"/>
      <c r="FR214" s="72"/>
      <c r="FS214" s="72"/>
      <c r="FT214" s="72"/>
      <c r="FU214" s="72"/>
      <c r="FV214" s="72"/>
      <c r="FW214" s="72"/>
      <c r="FX214" s="72"/>
      <c r="FY214" s="72"/>
      <c r="FZ214" s="72"/>
      <c r="GA214" s="72"/>
      <c r="GB214" s="72"/>
      <c r="GC214" s="72"/>
      <c r="GD214" s="72"/>
      <c r="GE214" s="72"/>
      <c r="GF214" s="72"/>
      <c r="GG214" s="72"/>
      <c r="GH214" s="72"/>
      <c r="GI214" s="72"/>
      <c r="GJ214" s="72"/>
      <c r="GK214" s="72"/>
      <c r="GL214" s="72"/>
      <c r="GM214" s="72"/>
      <c r="GN214" s="72"/>
      <c r="GO214" s="72"/>
      <c r="GP214" s="72"/>
      <c r="GQ214" s="72"/>
      <c r="GR214" s="72"/>
      <c r="GS214" s="72"/>
      <c r="GT214" s="72"/>
      <c r="GU214" s="72"/>
      <c r="GV214" s="72"/>
      <c r="GW214" s="72"/>
      <c r="GX214" s="72"/>
      <c r="GY214" s="72"/>
      <c r="GZ214" s="72"/>
      <c r="HA214" s="72"/>
      <c r="HB214" s="72"/>
      <c r="HC214" s="72"/>
      <c r="HD214" s="72"/>
      <c r="HE214" s="72"/>
      <c r="HF214" s="72"/>
      <c r="HG214" s="72"/>
      <c r="HH214" s="72"/>
      <c r="HI214" s="72"/>
      <c r="HJ214" s="72"/>
      <c r="HK214" s="72"/>
      <c r="HL214" s="72"/>
      <c r="HM214" s="72"/>
      <c r="HN214" s="72"/>
      <c r="HO214" s="72"/>
      <c r="HP214" s="72"/>
      <c r="HQ214" s="72"/>
      <c r="HR214" s="72"/>
      <c r="HS214" s="72"/>
      <c r="HT214" s="72"/>
      <c r="HU214" s="72"/>
      <c r="HV214" s="72"/>
      <c r="HW214" s="72"/>
      <c r="HX214" s="72"/>
      <c r="HY214" s="72"/>
      <c r="HZ214" s="72"/>
      <c r="IA214" s="72"/>
      <c r="IB214" s="72"/>
      <c r="IC214" s="72"/>
      <c r="ID214" s="72"/>
      <c r="IE214" s="72"/>
      <c r="IF214" s="72"/>
      <c r="IG214" s="72"/>
      <c r="IH214" s="72"/>
      <c r="II214" s="72"/>
      <c r="IJ214" s="72"/>
      <c r="IK214" s="72"/>
      <c r="IL214" s="72"/>
      <c r="IM214" s="72"/>
    </row>
    <row r="215" spans="1:247">
      <c r="A215" s="838"/>
      <c r="B215" s="838"/>
      <c r="C215" s="838"/>
      <c r="D215" s="842"/>
      <c r="E215" s="942"/>
      <c r="F215" s="943"/>
      <c r="G215" s="944"/>
      <c r="H215" s="947"/>
      <c r="I215" s="939"/>
      <c r="J215" s="939"/>
      <c r="K215" s="939"/>
      <c r="L215" s="945"/>
      <c r="M215" s="939"/>
      <c r="N215" s="939"/>
      <c r="O215" s="946"/>
      <c r="P215" s="939"/>
      <c r="Q215" s="939"/>
      <c r="R215" s="939"/>
      <c r="S215" s="939"/>
      <c r="T215" s="939"/>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c r="CE215" s="72"/>
      <c r="CF215" s="72"/>
      <c r="CG215" s="72"/>
      <c r="CH215" s="72"/>
      <c r="CI215" s="72"/>
      <c r="CJ215" s="72"/>
      <c r="CK215" s="72"/>
      <c r="CL215" s="72"/>
      <c r="CM215" s="72"/>
      <c r="CN215" s="72"/>
      <c r="CO215" s="72"/>
      <c r="CP215" s="72"/>
      <c r="CQ215" s="72"/>
      <c r="CR215" s="72"/>
      <c r="CS215" s="72"/>
      <c r="CT215" s="72"/>
      <c r="CU215" s="72"/>
      <c r="CV215" s="72"/>
      <c r="CW215" s="72"/>
      <c r="CX215" s="72"/>
      <c r="CY215" s="72"/>
      <c r="CZ215" s="72"/>
      <c r="DA215" s="72"/>
      <c r="DB215" s="72"/>
      <c r="DC215" s="72"/>
      <c r="DD215" s="72"/>
      <c r="DE215" s="72"/>
      <c r="DF215" s="72"/>
      <c r="DG215" s="72"/>
      <c r="DH215" s="72"/>
      <c r="DI215" s="72"/>
      <c r="DJ215" s="72"/>
      <c r="DK215" s="72"/>
      <c r="DL215" s="72"/>
      <c r="DM215" s="72"/>
      <c r="DN215" s="72"/>
      <c r="DO215" s="72"/>
      <c r="DP215" s="72"/>
      <c r="DQ215" s="72"/>
      <c r="DR215" s="72"/>
      <c r="DS215" s="72"/>
      <c r="DT215" s="72"/>
      <c r="DU215" s="72"/>
      <c r="DV215" s="72"/>
      <c r="DW215" s="72"/>
      <c r="DX215" s="72"/>
      <c r="DY215" s="72"/>
      <c r="DZ215" s="72"/>
      <c r="EA215" s="72"/>
      <c r="EB215" s="72"/>
      <c r="EC215" s="72"/>
      <c r="ED215" s="72"/>
      <c r="EE215" s="72"/>
      <c r="EF215" s="72"/>
      <c r="EG215" s="72"/>
      <c r="EH215" s="72"/>
      <c r="EI215" s="72"/>
      <c r="EJ215" s="72"/>
      <c r="EK215" s="72"/>
      <c r="EL215" s="72"/>
      <c r="EM215" s="72"/>
      <c r="EN215" s="72"/>
      <c r="EO215" s="72"/>
      <c r="EP215" s="72"/>
      <c r="EQ215" s="72"/>
      <c r="ER215" s="72"/>
      <c r="ES215" s="72"/>
      <c r="ET215" s="72"/>
      <c r="EU215" s="72"/>
      <c r="EV215" s="72"/>
      <c r="EW215" s="72"/>
      <c r="EX215" s="72"/>
      <c r="EY215" s="72"/>
      <c r="EZ215" s="72"/>
      <c r="FA215" s="72"/>
      <c r="FB215" s="72"/>
      <c r="FC215" s="72"/>
      <c r="FD215" s="72"/>
      <c r="FE215" s="72"/>
      <c r="FF215" s="72"/>
      <c r="FG215" s="72"/>
      <c r="FH215" s="72"/>
      <c r="FI215" s="72"/>
      <c r="FJ215" s="72"/>
      <c r="FK215" s="72"/>
      <c r="FL215" s="72"/>
      <c r="FM215" s="72"/>
      <c r="FN215" s="72"/>
      <c r="FO215" s="72"/>
      <c r="FP215" s="72"/>
      <c r="FQ215" s="72"/>
      <c r="FR215" s="72"/>
      <c r="FS215" s="72"/>
      <c r="FT215" s="72"/>
      <c r="FU215" s="72"/>
      <c r="FV215" s="72"/>
      <c r="FW215" s="72"/>
      <c r="FX215" s="72"/>
      <c r="FY215" s="72"/>
      <c r="FZ215" s="72"/>
      <c r="GA215" s="72"/>
      <c r="GB215" s="72"/>
      <c r="GC215" s="72"/>
      <c r="GD215" s="72"/>
      <c r="GE215" s="72"/>
      <c r="GF215" s="72"/>
      <c r="GG215" s="72"/>
      <c r="GH215" s="72"/>
      <c r="GI215" s="72"/>
      <c r="GJ215" s="72"/>
      <c r="GK215" s="72"/>
      <c r="GL215" s="72"/>
      <c r="GM215" s="72"/>
      <c r="GN215" s="72"/>
      <c r="GO215" s="72"/>
      <c r="GP215" s="72"/>
      <c r="GQ215" s="72"/>
      <c r="GR215" s="72"/>
      <c r="GS215" s="72"/>
      <c r="GT215" s="72"/>
      <c r="GU215" s="72"/>
      <c r="GV215" s="72"/>
      <c r="GW215" s="72"/>
      <c r="GX215" s="72"/>
      <c r="GY215" s="72"/>
      <c r="GZ215" s="72"/>
      <c r="HA215" s="72"/>
      <c r="HB215" s="72"/>
      <c r="HC215" s="72"/>
      <c r="HD215" s="72"/>
      <c r="HE215" s="72"/>
      <c r="HF215" s="72"/>
      <c r="HG215" s="72"/>
      <c r="HH215" s="72"/>
      <c r="HI215" s="72"/>
      <c r="HJ215" s="72"/>
      <c r="HK215" s="72"/>
      <c r="HL215" s="72"/>
      <c r="HM215" s="72"/>
      <c r="HN215" s="72"/>
      <c r="HO215" s="72"/>
      <c r="HP215" s="72"/>
      <c r="HQ215" s="72"/>
      <c r="HR215" s="72"/>
      <c r="HS215" s="72"/>
      <c r="HT215" s="72"/>
      <c r="HU215" s="72"/>
      <c r="HV215" s="72"/>
      <c r="HW215" s="72"/>
      <c r="HX215" s="72"/>
      <c r="HY215" s="72"/>
      <c r="HZ215" s="72"/>
      <c r="IA215" s="72"/>
      <c r="IB215" s="72"/>
      <c r="IC215" s="72"/>
      <c r="ID215" s="72"/>
      <c r="IE215" s="72"/>
      <c r="IF215" s="72"/>
      <c r="IG215" s="72"/>
      <c r="IH215" s="72"/>
      <c r="II215" s="72"/>
      <c r="IJ215" s="72"/>
      <c r="IK215" s="72"/>
      <c r="IL215" s="72"/>
      <c r="IM215" s="72"/>
    </row>
    <row r="216" spans="1:247">
      <c r="A216" s="838"/>
      <c r="B216" s="838"/>
      <c r="C216" s="838"/>
      <c r="D216" s="842"/>
      <c r="E216" s="838"/>
      <c r="F216" s="840"/>
      <c r="G216" s="839"/>
      <c r="H216" s="841"/>
      <c r="I216" s="836"/>
      <c r="J216" s="640"/>
      <c r="K216" s="836"/>
      <c r="L216" s="848"/>
      <c r="M216" s="836"/>
      <c r="N216" s="836"/>
      <c r="O216" s="837"/>
      <c r="P216" s="836"/>
      <c r="Q216" s="836"/>
      <c r="R216" s="836"/>
      <c r="S216" s="836"/>
      <c r="T216" s="836"/>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c r="CE216" s="72"/>
      <c r="CF216" s="72"/>
      <c r="CG216" s="72"/>
      <c r="CH216" s="72"/>
      <c r="CI216" s="72"/>
      <c r="CJ216" s="72"/>
      <c r="CK216" s="72"/>
      <c r="CL216" s="72"/>
      <c r="CM216" s="72"/>
      <c r="CN216" s="72"/>
      <c r="CO216" s="72"/>
      <c r="CP216" s="72"/>
      <c r="CQ216" s="72"/>
      <c r="CR216" s="72"/>
      <c r="CS216" s="72"/>
      <c r="CT216" s="72"/>
      <c r="CU216" s="72"/>
      <c r="CV216" s="72"/>
      <c r="CW216" s="72"/>
      <c r="CX216" s="72"/>
      <c r="CY216" s="72"/>
      <c r="CZ216" s="72"/>
      <c r="DA216" s="72"/>
      <c r="DB216" s="72"/>
      <c r="DC216" s="72"/>
      <c r="DD216" s="72"/>
      <c r="DE216" s="72"/>
      <c r="DF216" s="72"/>
      <c r="DG216" s="72"/>
      <c r="DH216" s="72"/>
      <c r="DI216" s="72"/>
      <c r="DJ216" s="72"/>
      <c r="DK216" s="72"/>
      <c r="DL216" s="72"/>
      <c r="DM216" s="72"/>
      <c r="DN216" s="72"/>
      <c r="DO216" s="72"/>
      <c r="DP216" s="72"/>
      <c r="DQ216" s="72"/>
      <c r="DR216" s="72"/>
      <c r="DS216" s="72"/>
      <c r="DT216" s="72"/>
      <c r="DU216" s="72"/>
      <c r="DV216" s="72"/>
      <c r="DW216" s="72"/>
      <c r="DX216" s="72"/>
      <c r="DY216" s="72"/>
      <c r="DZ216" s="72"/>
      <c r="EA216" s="72"/>
      <c r="EB216" s="72"/>
      <c r="EC216" s="72"/>
      <c r="ED216" s="72"/>
      <c r="EE216" s="72"/>
      <c r="EF216" s="72"/>
      <c r="EG216" s="72"/>
      <c r="EH216" s="72"/>
      <c r="EI216" s="72"/>
      <c r="EJ216" s="72"/>
      <c r="EK216" s="72"/>
      <c r="EL216" s="72"/>
      <c r="EM216" s="72"/>
      <c r="EN216" s="72"/>
      <c r="EO216" s="72"/>
      <c r="EP216" s="72"/>
      <c r="EQ216" s="72"/>
      <c r="ER216" s="72"/>
      <c r="ES216" s="72"/>
      <c r="ET216" s="72"/>
      <c r="EU216" s="72"/>
      <c r="EV216" s="72"/>
      <c r="EW216" s="72"/>
      <c r="EX216" s="72"/>
      <c r="EY216" s="72"/>
      <c r="EZ216" s="72"/>
      <c r="FA216" s="72"/>
      <c r="FB216" s="72"/>
      <c r="FC216" s="72"/>
      <c r="FD216" s="72"/>
      <c r="FE216" s="72"/>
      <c r="FF216" s="72"/>
      <c r="FG216" s="72"/>
      <c r="FH216" s="72"/>
      <c r="FI216" s="72"/>
      <c r="FJ216" s="72"/>
      <c r="FK216" s="72"/>
      <c r="FL216" s="72"/>
      <c r="FM216" s="72"/>
      <c r="FN216" s="72"/>
      <c r="FO216" s="72"/>
      <c r="FP216" s="72"/>
      <c r="FQ216" s="72"/>
      <c r="FR216" s="72"/>
      <c r="FS216" s="72"/>
      <c r="FT216" s="72"/>
      <c r="FU216" s="72"/>
      <c r="FV216" s="72"/>
      <c r="FW216" s="72"/>
      <c r="FX216" s="72"/>
      <c r="FY216" s="72"/>
      <c r="FZ216" s="72"/>
      <c r="GA216" s="72"/>
      <c r="GB216" s="72"/>
      <c r="GC216" s="72"/>
      <c r="GD216" s="72"/>
      <c r="GE216" s="72"/>
      <c r="GF216" s="72"/>
      <c r="GG216" s="72"/>
      <c r="GH216" s="72"/>
      <c r="GI216" s="72"/>
      <c r="GJ216" s="72"/>
      <c r="GK216" s="72"/>
      <c r="GL216" s="72"/>
      <c r="GM216" s="72"/>
      <c r="GN216" s="72"/>
      <c r="GO216" s="72"/>
      <c r="GP216" s="72"/>
      <c r="GQ216" s="72"/>
      <c r="GR216" s="72"/>
      <c r="GS216" s="72"/>
      <c r="GT216" s="72"/>
      <c r="GU216" s="72"/>
      <c r="GV216" s="72"/>
      <c r="GW216" s="72"/>
      <c r="GX216" s="72"/>
      <c r="GY216" s="72"/>
      <c r="GZ216" s="72"/>
      <c r="HA216" s="72"/>
      <c r="HB216" s="72"/>
      <c r="HC216" s="72"/>
      <c r="HD216" s="72"/>
      <c r="HE216" s="72"/>
      <c r="HF216" s="72"/>
      <c r="HG216" s="72"/>
      <c r="HH216" s="72"/>
      <c r="HI216" s="72"/>
      <c r="HJ216" s="72"/>
      <c r="HK216" s="72"/>
      <c r="HL216" s="72"/>
      <c r="HM216" s="72"/>
      <c r="HN216" s="72"/>
      <c r="HO216" s="72"/>
      <c r="HP216" s="72"/>
      <c r="HQ216" s="72"/>
      <c r="HR216" s="72"/>
      <c r="HS216" s="72"/>
      <c r="HT216" s="72"/>
      <c r="HU216" s="72"/>
      <c r="HV216" s="72"/>
      <c r="HW216" s="72"/>
      <c r="HX216" s="72"/>
      <c r="HY216" s="72"/>
      <c r="HZ216" s="72"/>
      <c r="IA216" s="72"/>
      <c r="IB216" s="72"/>
      <c r="IC216" s="72"/>
      <c r="ID216" s="72"/>
      <c r="IE216" s="72"/>
      <c r="IF216" s="72"/>
      <c r="IG216" s="72"/>
      <c r="IH216" s="72"/>
      <c r="II216" s="72"/>
      <c r="IJ216" s="72"/>
      <c r="IK216" s="72"/>
      <c r="IL216" s="72"/>
      <c r="IM216" s="72"/>
    </row>
    <row r="217" spans="1:247">
      <c r="A217" s="838"/>
      <c r="B217" s="838"/>
      <c r="C217" s="838"/>
      <c r="D217" s="842"/>
      <c r="E217" s="836"/>
      <c r="F217" s="840"/>
      <c r="G217" s="839"/>
      <c r="H217" s="841"/>
      <c r="I217" s="836"/>
      <c r="J217" s="640"/>
      <c r="K217" s="836"/>
      <c r="L217" s="848"/>
      <c r="M217" s="836"/>
      <c r="N217" s="836"/>
      <c r="O217" s="837"/>
      <c r="P217" s="836"/>
      <c r="Q217" s="836"/>
      <c r="R217" s="836"/>
      <c r="S217" s="836"/>
      <c r="T217" s="836"/>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c r="CE217" s="72"/>
      <c r="CF217" s="72"/>
      <c r="CG217" s="72"/>
      <c r="CH217" s="72"/>
      <c r="CI217" s="72"/>
      <c r="CJ217" s="72"/>
      <c r="CK217" s="72"/>
      <c r="CL217" s="72"/>
      <c r="CM217" s="72"/>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72"/>
      <c r="EX217" s="72"/>
      <c r="EY217" s="72"/>
      <c r="EZ217" s="72"/>
      <c r="FA217" s="72"/>
      <c r="FB217" s="72"/>
      <c r="FC217" s="72"/>
      <c r="FD217" s="72"/>
      <c r="FE217" s="72"/>
      <c r="FF217" s="72"/>
      <c r="FG217" s="72"/>
      <c r="FH217" s="72"/>
      <c r="FI217" s="72"/>
      <c r="FJ217" s="72"/>
      <c r="FK217" s="72"/>
      <c r="FL217" s="72"/>
      <c r="FM217" s="72"/>
      <c r="FN217" s="72"/>
      <c r="FO217" s="72"/>
      <c r="FP217" s="72"/>
      <c r="FQ217" s="72"/>
      <c r="FR217" s="72"/>
      <c r="FS217" s="72"/>
      <c r="FT217" s="72"/>
      <c r="FU217" s="72"/>
      <c r="FV217" s="72"/>
      <c r="FW217" s="72"/>
      <c r="FX217" s="72"/>
      <c r="FY217" s="72"/>
      <c r="FZ217" s="72"/>
      <c r="GA217" s="72"/>
      <c r="GB217" s="72"/>
      <c r="GC217" s="72"/>
      <c r="GD217" s="72"/>
      <c r="GE217" s="72"/>
      <c r="GF217" s="72"/>
      <c r="GG217" s="72"/>
      <c r="GH217" s="72"/>
      <c r="GI217" s="72"/>
      <c r="GJ217" s="72"/>
      <c r="GK217" s="72"/>
      <c r="GL217" s="72"/>
      <c r="GM217" s="72"/>
      <c r="GN217" s="72"/>
      <c r="GO217" s="72"/>
      <c r="GP217" s="72"/>
      <c r="GQ217" s="72"/>
      <c r="GR217" s="72"/>
      <c r="GS217" s="72"/>
      <c r="GT217" s="72"/>
      <c r="GU217" s="72"/>
      <c r="GV217" s="72"/>
      <c r="GW217" s="72"/>
      <c r="GX217" s="72"/>
      <c r="GY217" s="72"/>
      <c r="GZ217" s="72"/>
      <c r="HA217" s="72"/>
      <c r="HB217" s="72"/>
      <c r="HC217" s="72"/>
      <c r="HD217" s="72"/>
      <c r="HE217" s="72"/>
      <c r="HF217" s="72"/>
      <c r="HG217" s="72"/>
      <c r="HH217" s="72"/>
      <c r="HI217" s="72"/>
      <c r="HJ217" s="72"/>
      <c r="HK217" s="72"/>
      <c r="HL217" s="72"/>
      <c r="HM217" s="72"/>
      <c r="HN217" s="72"/>
      <c r="HO217" s="72"/>
      <c r="HP217" s="72"/>
      <c r="HQ217" s="72"/>
      <c r="HR217" s="72"/>
      <c r="HS217" s="72"/>
      <c r="HT217" s="72"/>
      <c r="HU217" s="72"/>
      <c r="HV217" s="72"/>
      <c r="HW217" s="72"/>
      <c r="HX217" s="72"/>
      <c r="HY217" s="72"/>
      <c r="HZ217" s="72"/>
      <c r="IA217" s="72"/>
      <c r="IB217" s="72"/>
      <c r="IC217" s="72"/>
      <c r="ID217" s="72"/>
      <c r="IE217" s="72"/>
      <c r="IF217" s="72"/>
      <c r="IG217" s="72"/>
      <c r="IH217" s="72"/>
      <c r="II217" s="72"/>
      <c r="IJ217" s="72"/>
      <c r="IK217" s="72"/>
      <c r="IL217" s="72"/>
      <c r="IM217" s="72"/>
    </row>
    <row r="218" spans="1:247">
      <c r="A218" s="838"/>
      <c r="B218" s="838"/>
      <c r="C218" s="838"/>
      <c r="D218" s="842"/>
      <c r="E218" s="838"/>
      <c r="F218" s="840"/>
      <c r="G218" s="839"/>
      <c r="H218" s="841"/>
      <c r="I218" s="836"/>
      <c r="J218" s="640"/>
      <c r="K218" s="836"/>
      <c r="L218" s="848"/>
      <c r="M218" s="836"/>
      <c r="N218" s="836"/>
      <c r="O218" s="837"/>
      <c r="P218" s="836"/>
      <c r="Q218" s="836"/>
      <c r="R218" s="836"/>
      <c r="S218" s="836"/>
      <c r="T218" s="836"/>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c r="BI218" s="72"/>
      <c r="BJ218" s="72"/>
      <c r="BK218" s="72"/>
      <c r="BL218" s="72"/>
      <c r="BM218" s="72"/>
      <c r="BN218" s="72"/>
      <c r="BO218" s="72"/>
      <c r="BP218" s="72"/>
      <c r="BQ218" s="72"/>
      <c r="BR218" s="72"/>
      <c r="BS218" s="72"/>
      <c r="BT218" s="72"/>
      <c r="BU218" s="72"/>
      <c r="BV218" s="72"/>
      <c r="BW218" s="72"/>
      <c r="BX218" s="72"/>
      <c r="BY218" s="72"/>
      <c r="BZ218" s="72"/>
      <c r="CA218" s="72"/>
      <c r="CB218" s="72"/>
      <c r="CC218" s="72"/>
      <c r="CD218" s="72"/>
      <c r="CE218" s="72"/>
      <c r="CF218" s="72"/>
      <c r="CG218" s="72"/>
      <c r="CH218" s="72"/>
      <c r="CI218" s="72"/>
      <c r="CJ218" s="72"/>
      <c r="CK218" s="72"/>
      <c r="CL218" s="72"/>
      <c r="CM218" s="72"/>
      <c r="CN218" s="72"/>
      <c r="CO218" s="72"/>
      <c r="CP218" s="72"/>
      <c r="CQ218" s="72"/>
      <c r="CR218" s="72"/>
      <c r="CS218" s="72"/>
      <c r="CT218" s="72"/>
      <c r="CU218" s="72"/>
      <c r="CV218" s="72"/>
      <c r="CW218" s="72"/>
      <c r="CX218" s="72"/>
      <c r="CY218" s="72"/>
      <c r="CZ218" s="72"/>
      <c r="DA218" s="72"/>
      <c r="DB218" s="72"/>
      <c r="DC218" s="72"/>
      <c r="DD218" s="72"/>
      <c r="DE218" s="72"/>
      <c r="DF218" s="72"/>
      <c r="DG218" s="72"/>
      <c r="DH218" s="72"/>
      <c r="DI218" s="72"/>
      <c r="DJ218" s="72"/>
      <c r="DK218" s="72"/>
      <c r="DL218" s="72"/>
      <c r="DM218" s="72"/>
      <c r="DN218" s="72"/>
      <c r="DO218" s="72"/>
      <c r="DP218" s="72"/>
      <c r="DQ218" s="72"/>
      <c r="DR218" s="72"/>
      <c r="DS218" s="72"/>
      <c r="DT218" s="72"/>
      <c r="DU218" s="72"/>
      <c r="DV218" s="72"/>
      <c r="DW218" s="72"/>
      <c r="DX218" s="72"/>
      <c r="DY218" s="72"/>
      <c r="DZ218" s="72"/>
      <c r="EA218" s="72"/>
      <c r="EB218" s="72"/>
      <c r="EC218" s="72"/>
      <c r="ED218" s="72"/>
      <c r="EE218" s="72"/>
      <c r="EF218" s="72"/>
      <c r="EG218" s="72"/>
      <c r="EH218" s="72"/>
      <c r="EI218" s="72"/>
      <c r="EJ218" s="72"/>
      <c r="EK218" s="72"/>
      <c r="EL218" s="72"/>
      <c r="EM218" s="72"/>
      <c r="EN218" s="72"/>
      <c r="EO218" s="72"/>
      <c r="EP218" s="72"/>
      <c r="EQ218" s="72"/>
      <c r="ER218" s="72"/>
      <c r="ES218" s="72"/>
      <c r="ET218" s="72"/>
      <c r="EU218" s="72"/>
      <c r="EV218" s="72"/>
      <c r="EW218" s="72"/>
      <c r="EX218" s="72"/>
      <c r="EY218" s="72"/>
      <c r="EZ218" s="72"/>
      <c r="FA218" s="72"/>
      <c r="FB218" s="72"/>
      <c r="FC218" s="72"/>
      <c r="FD218" s="72"/>
      <c r="FE218" s="72"/>
      <c r="FF218" s="72"/>
      <c r="FG218" s="72"/>
      <c r="FH218" s="72"/>
      <c r="FI218" s="72"/>
      <c r="FJ218" s="72"/>
      <c r="FK218" s="72"/>
      <c r="FL218" s="72"/>
      <c r="FM218" s="72"/>
      <c r="FN218" s="72"/>
      <c r="FO218" s="72"/>
      <c r="FP218" s="72"/>
      <c r="FQ218" s="72"/>
      <c r="FR218" s="72"/>
      <c r="FS218" s="72"/>
      <c r="FT218" s="72"/>
      <c r="FU218" s="72"/>
      <c r="FV218" s="72"/>
      <c r="FW218" s="72"/>
      <c r="FX218" s="72"/>
      <c r="FY218" s="72"/>
      <c r="FZ218" s="72"/>
      <c r="GA218" s="72"/>
      <c r="GB218" s="72"/>
      <c r="GC218" s="72"/>
      <c r="GD218" s="72"/>
      <c r="GE218" s="72"/>
      <c r="GF218" s="72"/>
      <c r="GG218" s="72"/>
      <c r="GH218" s="72"/>
      <c r="GI218" s="72"/>
      <c r="GJ218" s="72"/>
      <c r="GK218" s="72"/>
      <c r="GL218" s="72"/>
      <c r="GM218" s="72"/>
      <c r="GN218" s="72"/>
      <c r="GO218" s="72"/>
      <c r="GP218" s="72"/>
      <c r="GQ218" s="72"/>
      <c r="GR218" s="72"/>
      <c r="GS218" s="72"/>
      <c r="GT218" s="72"/>
      <c r="GU218" s="72"/>
      <c r="GV218" s="72"/>
      <c r="GW218" s="72"/>
      <c r="GX218" s="72"/>
      <c r="GY218" s="72"/>
      <c r="GZ218" s="72"/>
      <c r="HA218" s="72"/>
      <c r="HB218" s="72"/>
      <c r="HC218" s="72"/>
      <c r="HD218" s="72"/>
      <c r="HE218" s="72"/>
      <c r="HF218" s="72"/>
      <c r="HG218" s="72"/>
      <c r="HH218" s="72"/>
      <c r="HI218" s="72"/>
      <c r="HJ218" s="72"/>
      <c r="HK218" s="72"/>
      <c r="HL218" s="72"/>
      <c r="HM218" s="72"/>
      <c r="HN218" s="72"/>
      <c r="HO218" s="72"/>
      <c r="HP218" s="72"/>
      <c r="HQ218" s="72"/>
      <c r="HR218" s="72"/>
      <c r="HS218" s="72"/>
      <c r="HT218" s="72"/>
      <c r="HU218" s="72"/>
      <c r="HV218" s="72"/>
      <c r="HW218" s="72"/>
      <c r="HX218" s="72"/>
      <c r="HY218" s="72"/>
      <c r="HZ218" s="72"/>
      <c r="IA218" s="72"/>
      <c r="IB218" s="72"/>
      <c r="IC218" s="72"/>
      <c r="ID218" s="72"/>
      <c r="IE218" s="72"/>
      <c r="IF218" s="72"/>
      <c r="IG218" s="72"/>
      <c r="IH218" s="72"/>
      <c r="II218" s="72"/>
      <c r="IJ218" s="72"/>
      <c r="IK218" s="72"/>
      <c r="IL218" s="72"/>
      <c r="IM218" s="72"/>
    </row>
    <row r="219" spans="1:247">
      <c r="A219" s="838"/>
      <c r="B219" s="838"/>
      <c r="C219" s="838"/>
      <c r="D219" s="941"/>
      <c r="E219" s="939"/>
      <c r="F219" s="943"/>
      <c r="G219" s="944"/>
      <c r="H219" s="841"/>
      <c r="I219" s="939"/>
      <c r="J219" s="939"/>
      <c r="K219" s="939"/>
      <c r="L219" s="945"/>
      <c r="M219" s="939"/>
      <c r="N219" s="939"/>
      <c r="O219" s="946"/>
      <c r="P219" s="939"/>
      <c r="Q219" s="939"/>
      <c r="R219" s="939"/>
      <c r="S219" s="939"/>
      <c r="T219" s="939"/>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c r="BI219" s="72"/>
      <c r="BJ219" s="72"/>
      <c r="BK219" s="72"/>
      <c r="BL219" s="72"/>
      <c r="BM219" s="72"/>
      <c r="BN219" s="72"/>
      <c r="BO219" s="72"/>
      <c r="BP219" s="72"/>
      <c r="BQ219" s="72"/>
      <c r="BR219" s="72"/>
      <c r="BS219" s="72"/>
      <c r="BT219" s="72"/>
      <c r="BU219" s="72"/>
      <c r="BV219" s="72"/>
      <c r="BW219" s="72"/>
      <c r="BX219" s="72"/>
      <c r="BY219" s="72"/>
      <c r="BZ219" s="72"/>
      <c r="CA219" s="72"/>
      <c r="CB219" s="72"/>
      <c r="CC219" s="72"/>
      <c r="CD219" s="72"/>
      <c r="CE219" s="72"/>
      <c r="CF219" s="72"/>
      <c r="CG219" s="72"/>
      <c r="CH219" s="72"/>
      <c r="CI219" s="72"/>
      <c r="CJ219" s="72"/>
      <c r="CK219" s="72"/>
      <c r="CL219" s="72"/>
      <c r="CM219" s="72"/>
      <c r="CN219" s="72"/>
      <c r="CO219" s="72"/>
      <c r="CP219" s="72"/>
      <c r="CQ219" s="72"/>
      <c r="CR219" s="72"/>
      <c r="CS219" s="72"/>
      <c r="CT219" s="72"/>
      <c r="CU219" s="72"/>
      <c r="CV219" s="72"/>
      <c r="CW219" s="72"/>
      <c r="CX219" s="72"/>
      <c r="CY219" s="72"/>
      <c r="CZ219" s="72"/>
      <c r="DA219" s="72"/>
      <c r="DB219" s="72"/>
      <c r="DC219" s="72"/>
      <c r="DD219" s="72"/>
      <c r="DE219" s="72"/>
      <c r="DF219" s="72"/>
      <c r="DG219" s="72"/>
      <c r="DH219" s="72"/>
      <c r="DI219" s="72"/>
      <c r="DJ219" s="72"/>
      <c r="DK219" s="72"/>
      <c r="DL219" s="72"/>
      <c r="DM219" s="72"/>
      <c r="DN219" s="72"/>
      <c r="DO219" s="72"/>
      <c r="DP219" s="72"/>
      <c r="DQ219" s="72"/>
      <c r="DR219" s="72"/>
      <c r="DS219" s="72"/>
      <c r="DT219" s="72"/>
      <c r="DU219" s="72"/>
      <c r="DV219" s="72"/>
      <c r="DW219" s="72"/>
      <c r="DX219" s="72"/>
      <c r="DY219" s="72"/>
      <c r="DZ219" s="72"/>
      <c r="EA219" s="72"/>
      <c r="EB219" s="72"/>
      <c r="EC219" s="72"/>
      <c r="ED219" s="72"/>
      <c r="EE219" s="72"/>
      <c r="EF219" s="72"/>
      <c r="EG219" s="72"/>
      <c r="EH219" s="72"/>
      <c r="EI219" s="72"/>
      <c r="EJ219" s="72"/>
      <c r="EK219" s="72"/>
      <c r="EL219" s="72"/>
      <c r="EM219" s="72"/>
      <c r="EN219" s="72"/>
      <c r="EO219" s="72"/>
      <c r="EP219" s="72"/>
      <c r="EQ219" s="72"/>
      <c r="ER219" s="72"/>
      <c r="ES219" s="72"/>
      <c r="ET219" s="72"/>
      <c r="EU219" s="72"/>
      <c r="EV219" s="72"/>
      <c r="EW219" s="72"/>
      <c r="EX219" s="72"/>
      <c r="EY219" s="72"/>
      <c r="EZ219" s="72"/>
      <c r="FA219" s="72"/>
      <c r="FB219" s="72"/>
      <c r="FC219" s="72"/>
      <c r="FD219" s="72"/>
      <c r="FE219" s="72"/>
      <c r="FF219" s="72"/>
      <c r="FG219" s="72"/>
      <c r="FH219" s="72"/>
      <c r="FI219" s="72"/>
      <c r="FJ219" s="72"/>
      <c r="FK219" s="72"/>
      <c r="FL219" s="72"/>
      <c r="FM219" s="72"/>
      <c r="FN219" s="72"/>
      <c r="FO219" s="72"/>
      <c r="FP219" s="72"/>
      <c r="FQ219" s="72"/>
      <c r="FR219" s="72"/>
      <c r="FS219" s="72"/>
      <c r="FT219" s="72"/>
      <c r="FU219" s="72"/>
      <c r="FV219" s="72"/>
      <c r="FW219" s="72"/>
      <c r="FX219" s="72"/>
      <c r="FY219" s="72"/>
      <c r="FZ219" s="72"/>
      <c r="GA219" s="72"/>
      <c r="GB219" s="72"/>
      <c r="GC219" s="72"/>
      <c r="GD219" s="72"/>
      <c r="GE219" s="72"/>
      <c r="GF219" s="72"/>
      <c r="GG219" s="72"/>
      <c r="GH219" s="72"/>
      <c r="GI219" s="72"/>
      <c r="GJ219" s="72"/>
      <c r="GK219" s="72"/>
      <c r="GL219" s="72"/>
      <c r="GM219" s="72"/>
      <c r="GN219" s="72"/>
      <c r="GO219" s="72"/>
      <c r="GP219" s="72"/>
      <c r="GQ219" s="72"/>
      <c r="GR219" s="72"/>
      <c r="GS219" s="72"/>
      <c r="GT219" s="72"/>
      <c r="GU219" s="72"/>
      <c r="GV219" s="72"/>
      <c r="GW219" s="72"/>
      <c r="GX219" s="72"/>
      <c r="GY219" s="72"/>
      <c r="GZ219" s="72"/>
      <c r="HA219" s="72"/>
      <c r="HB219" s="72"/>
      <c r="HC219" s="72"/>
      <c r="HD219" s="72"/>
      <c r="HE219" s="72"/>
      <c r="HF219" s="72"/>
      <c r="HG219" s="72"/>
      <c r="HH219" s="72"/>
      <c r="HI219" s="72"/>
      <c r="HJ219" s="72"/>
      <c r="HK219" s="72"/>
      <c r="HL219" s="72"/>
      <c r="HM219" s="72"/>
      <c r="HN219" s="72"/>
      <c r="HO219" s="72"/>
      <c r="HP219" s="72"/>
      <c r="HQ219" s="72"/>
      <c r="HR219" s="72"/>
      <c r="HS219" s="72"/>
      <c r="HT219" s="72"/>
      <c r="HU219" s="72"/>
      <c r="HV219" s="72"/>
      <c r="HW219" s="72"/>
      <c r="HX219" s="72"/>
      <c r="HY219" s="72"/>
      <c r="HZ219" s="72"/>
      <c r="IA219" s="72"/>
      <c r="IB219" s="72"/>
      <c r="IC219" s="72"/>
      <c r="ID219" s="72"/>
      <c r="IE219" s="72"/>
      <c r="IF219" s="72"/>
      <c r="IG219" s="72"/>
      <c r="IH219" s="72"/>
      <c r="II219" s="72"/>
      <c r="IJ219" s="72"/>
      <c r="IK219" s="72"/>
      <c r="IL219" s="72"/>
      <c r="IM219" s="72"/>
    </row>
    <row r="220" spans="1:247">
      <c r="A220" s="838"/>
      <c r="B220" s="838"/>
      <c r="C220" s="838"/>
      <c r="D220" s="941"/>
      <c r="E220" s="939"/>
      <c r="F220" s="943"/>
      <c r="G220" s="944"/>
      <c r="H220" s="841"/>
      <c r="I220" s="939"/>
      <c r="J220" s="939"/>
      <c r="K220" s="939"/>
      <c r="L220" s="945"/>
      <c r="M220" s="939"/>
      <c r="N220" s="939"/>
      <c r="O220" s="946"/>
      <c r="P220" s="939"/>
      <c r="Q220" s="939"/>
      <c r="R220" s="939"/>
      <c r="S220" s="939"/>
      <c r="T220" s="939"/>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c r="BI220" s="72"/>
      <c r="BJ220" s="72"/>
      <c r="BK220" s="72"/>
      <c r="BL220" s="72"/>
      <c r="BM220" s="72"/>
      <c r="BN220" s="72"/>
      <c r="BO220" s="72"/>
      <c r="BP220" s="72"/>
      <c r="BQ220" s="72"/>
      <c r="BR220" s="72"/>
      <c r="BS220" s="72"/>
      <c r="BT220" s="72"/>
      <c r="BU220" s="72"/>
      <c r="BV220" s="72"/>
      <c r="BW220" s="72"/>
      <c r="BX220" s="72"/>
      <c r="BY220" s="72"/>
      <c r="BZ220" s="72"/>
      <c r="CA220" s="72"/>
      <c r="CB220" s="72"/>
      <c r="CC220" s="72"/>
      <c r="CD220" s="72"/>
      <c r="CE220" s="72"/>
      <c r="CF220" s="72"/>
      <c r="CG220" s="72"/>
      <c r="CH220" s="72"/>
      <c r="CI220" s="72"/>
      <c r="CJ220" s="72"/>
      <c r="CK220" s="72"/>
      <c r="CL220" s="72"/>
      <c r="CM220" s="72"/>
      <c r="CN220" s="72"/>
      <c r="CO220" s="72"/>
      <c r="CP220" s="72"/>
      <c r="CQ220" s="72"/>
      <c r="CR220" s="72"/>
      <c r="CS220" s="72"/>
      <c r="CT220" s="72"/>
      <c r="CU220" s="72"/>
      <c r="CV220" s="72"/>
      <c r="CW220" s="72"/>
      <c r="CX220" s="72"/>
      <c r="CY220" s="72"/>
      <c r="CZ220" s="72"/>
      <c r="DA220" s="72"/>
      <c r="DB220" s="72"/>
      <c r="DC220" s="72"/>
      <c r="DD220" s="72"/>
      <c r="DE220" s="72"/>
      <c r="DF220" s="72"/>
      <c r="DG220" s="72"/>
      <c r="DH220" s="72"/>
      <c r="DI220" s="72"/>
      <c r="DJ220" s="72"/>
      <c r="DK220" s="72"/>
      <c r="DL220" s="72"/>
      <c r="DM220" s="72"/>
      <c r="DN220" s="72"/>
      <c r="DO220" s="72"/>
      <c r="DP220" s="72"/>
      <c r="DQ220" s="72"/>
      <c r="DR220" s="72"/>
      <c r="DS220" s="72"/>
      <c r="DT220" s="72"/>
      <c r="DU220" s="72"/>
      <c r="DV220" s="72"/>
      <c r="DW220" s="72"/>
      <c r="DX220" s="72"/>
      <c r="DY220" s="72"/>
      <c r="DZ220" s="72"/>
      <c r="EA220" s="72"/>
      <c r="EB220" s="72"/>
      <c r="EC220" s="72"/>
      <c r="ED220" s="72"/>
      <c r="EE220" s="72"/>
      <c r="EF220" s="72"/>
      <c r="EG220" s="72"/>
      <c r="EH220" s="72"/>
      <c r="EI220" s="72"/>
      <c r="EJ220" s="72"/>
      <c r="EK220" s="72"/>
      <c r="EL220" s="72"/>
      <c r="EM220" s="72"/>
      <c r="EN220" s="72"/>
      <c r="EO220" s="72"/>
      <c r="EP220" s="72"/>
      <c r="EQ220" s="72"/>
      <c r="ER220" s="72"/>
      <c r="ES220" s="72"/>
      <c r="ET220" s="72"/>
      <c r="EU220" s="72"/>
      <c r="EV220" s="72"/>
      <c r="EW220" s="72"/>
      <c r="EX220" s="72"/>
      <c r="EY220" s="72"/>
      <c r="EZ220" s="72"/>
      <c r="FA220" s="72"/>
      <c r="FB220" s="72"/>
      <c r="FC220" s="72"/>
      <c r="FD220" s="72"/>
      <c r="FE220" s="72"/>
      <c r="FF220" s="72"/>
      <c r="FG220" s="72"/>
      <c r="FH220" s="72"/>
      <c r="FI220" s="72"/>
      <c r="FJ220" s="72"/>
      <c r="FK220" s="72"/>
      <c r="FL220" s="72"/>
      <c r="FM220" s="72"/>
      <c r="FN220" s="72"/>
      <c r="FO220" s="72"/>
      <c r="FP220" s="72"/>
      <c r="FQ220" s="72"/>
      <c r="FR220" s="72"/>
      <c r="FS220" s="72"/>
      <c r="FT220" s="72"/>
      <c r="FU220" s="72"/>
      <c r="FV220" s="72"/>
      <c r="FW220" s="72"/>
      <c r="FX220" s="72"/>
      <c r="FY220" s="72"/>
      <c r="FZ220" s="72"/>
      <c r="GA220" s="72"/>
      <c r="GB220" s="72"/>
      <c r="GC220" s="72"/>
      <c r="GD220" s="72"/>
      <c r="GE220" s="72"/>
      <c r="GF220" s="72"/>
      <c r="GG220" s="72"/>
      <c r="GH220" s="72"/>
      <c r="GI220" s="72"/>
      <c r="GJ220" s="72"/>
      <c r="GK220" s="72"/>
      <c r="GL220" s="72"/>
      <c r="GM220" s="72"/>
      <c r="GN220" s="72"/>
      <c r="GO220" s="72"/>
      <c r="GP220" s="72"/>
      <c r="GQ220" s="72"/>
      <c r="GR220" s="72"/>
      <c r="GS220" s="72"/>
      <c r="GT220" s="72"/>
      <c r="GU220" s="72"/>
      <c r="GV220" s="72"/>
      <c r="GW220" s="72"/>
      <c r="GX220" s="72"/>
      <c r="GY220" s="72"/>
      <c r="GZ220" s="72"/>
      <c r="HA220" s="72"/>
      <c r="HB220" s="72"/>
      <c r="HC220" s="72"/>
      <c r="HD220" s="72"/>
      <c r="HE220" s="72"/>
      <c r="HF220" s="72"/>
      <c r="HG220" s="72"/>
      <c r="HH220" s="72"/>
      <c r="HI220" s="72"/>
      <c r="HJ220" s="72"/>
      <c r="HK220" s="72"/>
      <c r="HL220" s="72"/>
      <c r="HM220" s="72"/>
      <c r="HN220" s="72"/>
      <c r="HO220" s="72"/>
      <c r="HP220" s="72"/>
      <c r="HQ220" s="72"/>
      <c r="HR220" s="72"/>
      <c r="HS220" s="72"/>
      <c r="HT220" s="72"/>
      <c r="HU220" s="72"/>
      <c r="HV220" s="72"/>
      <c r="HW220" s="72"/>
      <c r="HX220" s="72"/>
      <c r="HY220" s="72"/>
      <c r="HZ220" s="72"/>
      <c r="IA220" s="72"/>
      <c r="IB220" s="72"/>
      <c r="IC220" s="72"/>
      <c r="ID220" s="72"/>
      <c r="IE220" s="72"/>
      <c r="IF220" s="72"/>
      <c r="IG220" s="72"/>
      <c r="IH220" s="72"/>
      <c r="II220" s="72"/>
      <c r="IJ220" s="72"/>
      <c r="IK220" s="72"/>
      <c r="IL220" s="72"/>
      <c r="IM220" s="72"/>
    </row>
    <row r="221" spans="1:247">
      <c r="A221" s="838"/>
      <c r="B221" s="838"/>
      <c r="C221" s="838"/>
      <c r="D221" s="842"/>
      <c r="E221" s="838"/>
      <c r="F221" s="840"/>
      <c r="G221" s="839"/>
      <c r="H221" s="841"/>
      <c r="I221" s="836"/>
      <c r="J221" s="640"/>
      <c r="K221" s="836"/>
      <c r="L221" s="848"/>
      <c r="M221" s="836"/>
      <c r="N221" s="836"/>
      <c r="O221" s="837"/>
      <c r="P221" s="836"/>
      <c r="Q221" s="836"/>
      <c r="R221" s="836"/>
      <c r="S221" s="836"/>
      <c r="T221" s="836"/>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c r="BI221" s="72"/>
      <c r="BJ221" s="72"/>
      <c r="BK221" s="72"/>
      <c r="BL221" s="72"/>
      <c r="BM221" s="72"/>
      <c r="BN221" s="72"/>
      <c r="BO221" s="72"/>
      <c r="BP221" s="72"/>
      <c r="BQ221" s="72"/>
      <c r="BR221" s="72"/>
      <c r="BS221" s="72"/>
      <c r="BT221" s="72"/>
      <c r="BU221" s="72"/>
      <c r="BV221" s="72"/>
      <c r="BW221" s="72"/>
      <c r="BX221" s="72"/>
      <c r="BY221" s="72"/>
      <c r="BZ221" s="72"/>
      <c r="CA221" s="72"/>
      <c r="CB221" s="72"/>
      <c r="CC221" s="72"/>
      <c r="CD221" s="72"/>
      <c r="CE221" s="72"/>
      <c r="CF221" s="72"/>
      <c r="CG221" s="72"/>
      <c r="CH221" s="72"/>
      <c r="CI221" s="72"/>
      <c r="CJ221" s="72"/>
      <c r="CK221" s="72"/>
      <c r="CL221" s="72"/>
      <c r="CM221" s="72"/>
      <c r="CN221" s="72"/>
      <c r="CO221" s="72"/>
      <c r="CP221" s="72"/>
      <c r="CQ221" s="72"/>
      <c r="CR221" s="72"/>
      <c r="CS221" s="72"/>
      <c r="CT221" s="72"/>
      <c r="CU221" s="72"/>
      <c r="CV221" s="72"/>
      <c r="CW221" s="72"/>
      <c r="CX221" s="72"/>
      <c r="CY221" s="72"/>
      <c r="CZ221" s="72"/>
      <c r="DA221" s="72"/>
      <c r="DB221" s="72"/>
      <c r="DC221" s="72"/>
      <c r="DD221" s="72"/>
      <c r="DE221" s="72"/>
      <c r="DF221" s="72"/>
      <c r="DG221" s="72"/>
      <c r="DH221" s="72"/>
      <c r="DI221" s="72"/>
      <c r="DJ221" s="72"/>
      <c r="DK221" s="72"/>
      <c r="DL221" s="72"/>
      <c r="DM221" s="72"/>
      <c r="DN221" s="72"/>
      <c r="DO221" s="72"/>
      <c r="DP221" s="72"/>
      <c r="DQ221" s="72"/>
      <c r="DR221" s="72"/>
      <c r="DS221" s="72"/>
      <c r="DT221" s="72"/>
      <c r="DU221" s="72"/>
      <c r="DV221" s="72"/>
      <c r="DW221" s="72"/>
      <c r="DX221" s="72"/>
      <c r="DY221" s="72"/>
      <c r="DZ221" s="72"/>
      <c r="EA221" s="72"/>
      <c r="EB221" s="72"/>
      <c r="EC221" s="72"/>
      <c r="ED221" s="72"/>
      <c r="EE221" s="72"/>
      <c r="EF221" s="72"/>
      <c r="EG221" s="72"/>
      <c r="EH221" s="72"/>
      <c r="EI221" s="72"/>
      <c r="EJ221" s="72"/>
      <c r="EK221" s="72"/>
      <c r="EL221" s="72"/>
      <c r="EM221" s="72"/>
      <c r="EN221" s="72"/>
      <c r="EO221" s="72"/>
      <c r="EP221" s="72"/>
      <c r="EQ221" s="72"/>
      <c r="ER221" s="72"/>
      <c r="ES221" s="72"/>
      <c r="ET221" s="72"/>
      <c r="EU221" s="72"/>
      <c r="EV221" s="72"/>
      <c r="EW221" s="72"/>
      <c r="EX221" s="72"/>
      <c r="EY221" s="72"/>
      <c r="EZ221" s="72"/>
      <c r="FA221" s="72"/>
      <c r="FB221" s="72"/>
      <c r="FC221" s="72"/>
      <c r="FD221" s="72"/>
      <c r="FE221" s="72"/>
      <c r="FF221" s="72"/>
      <c r="FG221" s="72"/>
      <c r="FH221" s="72"/>
      <c r="FI221" s="72"/>
      <c r="FJ221" s="72"/>
      <c r="FK221" s="72"/>
      <c r="FL221" s="72"/>
      <c r="FM221" s="72"/>
      <c r="FN221" s="72"/>
      <c r="FO221" s="72"/>
      <c r="FP221" s="72"/>
      <c r="FQ221" s="72"/>
      <c r="FR221" s="72"/>
      <c r="FS221" s="72"/>
      <c r="FT221" s="72"/>
      <c r="FU221" s="72"/>
      <c r="FV221" s="72"/>
      <c r="FW221" s="72"/>
      <c r="FX221" s="72"/>
      <c r="FY221" s="72"/>
      <c r="FZ221" s="72"/>
      <c r="GA221" s="72"/>
      <c r="GB221" s="72"/>
      <c r="GC221" s="72"/>
      <c r="GD221" s="72"/>
      <c r="GE221" s="72"/>
      <c r="GF221" s="72"/>
      <c r="GG221" s="72"/>
      <c r="GH221" s="72"/>
      <c r="GI221" s="72"/>
      <c r="GJ221" s="72"/>
      <c r="GK221" s="72"/>
      <c r="GL221" s="72"/>
      <c r="GM221" s="72"/>
      <c r="GN221" s="72"/>
      <c r="GO221" s="72"/>
      <c r="GP221" s="72"/>
      <c r="GQ221" s="72"/>
      <c r="GR221" s="72"/>
      <c r="GS221" s="72"/>
      <c r="GT221" s="72"/>
      <c r="GU221" s="72"/>
      <c r="GV221" s="72"/>
      <c r="GW221" s="72"/>
      <c r="GX221" s="72"/>
      <c r="GY221" s="72"/>
      <c r="GZ221" s="72"/>
      <c r="HA221" s="72"/>
      <c r="HB221" s="72"/>
      <c r="HC221" s="72"/>
      <c r="HD221" s="72"/>
      <c r="HE221" s="72"/>
      <c r="HF221" s="72"/>
      <c r="HG221" s="72"/>
      <c r="HH221" s="72"/>
      <c r="HI221" s="72"/>
      <c r="HJ221" s="72"/>
      <c r="HK221" s="72"/>
      <c r="HL221" s="72"/>
      <c r="HM221" s="72"/>
      <c r="HN221" s="72"/>
      <c r="HO221" s="72"/>
      <c r="HP221" s="72"/>
      <c r="HQ221" s="72"/>
      <c r="HR221" s="72"/>
      <c r="HS221" s="72"/>
      <c r="HT221" s="72"/>
      <c r="HU221" s="72"/>
      <c r="HV221" s="72"/>
      <c r="HW221" s="72"/>
      <c r="HX221" s="72"/>
      <c r="HY221" s="72"/>
      <c r="HZ221" s="72"/>
      <c r="IA221" s="72"/>
      <c r="IB221" s="72"/>
      <c r="IC221" s="72"/>
      <c r="ID221" s="72"/>
      <c r="IE221" s="72"/>
      <c r="IF221" s="72"/>
      <c r="IG221" s="72"/>
      <c r="IH221" s="72"/>
      <c r="II221" s="72"/>
      <c r="IJ221" s="72"/>
      <c r="IK221" s="72"/>
      <c r="IL221" s="72"/>
      <c r="IM221" s="72"/>
    </row>
    <row r="222" spans="1:247">
      <c r="A222" s="838"/>
      <c r="B222" s="838"/>
      <c r="C222" s="838"/>
      <c r="D222" s="842"/>
      <c r="E222" s="838"/>
      <c r="F222" s="840"/>
      <c r="G222" s="839"/>
      <c r="H222" s="841"/>
      <c r="I222" s="836"/>
      <c r="J222" s="640"/>
      <c r="K222" s="836"/>
      <c r="L222" s="848"/>
      <c r="M222" s="836"/>
      <c r="N222" s="836"/>
      <c r="O222" s="837"/>
      <c r="P222" s="836"/>
      <c r="Q222" s="836"/>
      <c r="R222" s="836"/>
      <c r="S222" s="836"/>
      <c r="T222" s="836"/>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c r="BI222" s="72"/>
      <c r="BJ222" s="72"/>
      <c r="BK222" s="72"/>
      <c r="BL222" s="72"/>
      <c r="BM222" s="72"/>
      <c r="BN222" s="72"/>
      <c r="BO222" s="72"/>
      <c r="BP222" s="72"/>
      <c r="BQ222" s="72"/>
      <c r="BR222" s="72"/>
      <c r="BS222" s="72"/>
      <c r="BT222" s="72"/>
      <c r="BU222" s="72"/>
      <c r="BV222" s="72"/>
      <c r="BW222" s="72"/>
      <c r="BX222" s="72"/>
      <c r="BY222" s="72"/>
      <c r="BZ222" s="72"/>
      <c r="CA222" s="72"/>
      <c r="CB222" s="72"/>
      <c r="CC222" s="72"/>
      <c r="CD222" s="72"/>
      <c r="CE222" s="72"/>
      <c r="CF222" s="72"/>
      <c r="CG222" s="72"/>
      <c r="CH222" s="72"/>
      <c r="CI222" s="72"/>
      <c r="CJ222" s="72"/>
      <c r="CK222" s="72"/>
      <c r="CL222" s="72"/>
      <c r="CM222" s="72"/>
      <c r="CN222" s="72"/>
      <c r="CO222" s="72"/>
      <c r="CP222" s="72"/>
      <c r="CQ222" s="72"/>
      <c r="CR222" s="72"/>
      <c r="CS222" s="72"/>
      <c r="CT222" s="72"/>
      <c r="CU222" s="72"/>
      <c r="CV222" s="72"/>
      <c r="CW222" s="72"/>
      <c r="CX222" s="72"/>
      <c r="CY222" s="72"/>
      <c r="CZ222" s="72"/>
      <c r="DA222" s="72"/>
      <c r="DB222" s="72"/>
      <c r="DC222" s="72"/>
      <c r="DD222" s="72"/>
      <c r="DE222" s="72"/>
      <c r="DF222" s="72"/>
      <c r="DG222" s="72"/>
      <c r="DH222" s="72"/>
      <c r="DI222" s="72"/>
      <c r="DJ222" s="72"/>
      <c r="DK222" s="72"/>
      <c r="DL222" s="72"/>
      <c r="DM222" s="72"/>
      <c r="DN222" s="72"/>
      <c r="DO222" s="72"/>
      <c r="DP222" s="72"/>
      <c r="DQ222" s="72"/>
      <c r="DR222" s="72"/>
      <c r="DS222" s="72"/>
      <c r="DT222" s="72"/>
      <c r="DU222" s="72"/>
      <c r="DV222" s="72"/>
      <c r="DW222" s="72"/>
      <c r="DX222" s="72"/>
      <c r="DY222" s="72"/>
      <c r="DZ222" s="72"/>
      <c r="EA222" s="72"/>
      <c r="EB222" s="72"/>
      <c r="EC222" s="72"/>
      <c r="ED222" s="72"/>
      <c r="EE222" s="72"/>
      <c r="EF222" s="72"/>
      <c r="EG222" s="72"/>
      <c r="EH222" s="72"/>
      <c r="EI222" s="72"/>
      <c r="EJ222" s="72"/>
      <c r="EK222" s="72"/>
      <c r="EL222" s="72"/>
      <c r="EM222" s="72"/>
      <c r="EN222" s="72"/>
      <c r="EO222" s="72"/>
      <c r="EP222" s="72"/>
      <c r="EQ222" s="72"/>
      <c r="ER222" s="72"/>
      <c r="ES222" s="72"/>
      <c r="ET222" s="72"/>
      <c r="EU222" s="72"/>
      <c r="EV222" s="72"/>
      <c r="EW222" s="72"/>
      <c r="EX222" s="72"/>
      <c r="EY222" s="72"/>
      <c r="EZ222" s="72"/>
      <c r="FA222" s="72"/>
      <c r="FB222" s="72"/>
      <c r="FC222" s="72"/>
      <c r="FD222" s="72"/>
      <c r="FE222" s="72"/>
      <c r="FF222" s="72"/>
      <c r="FG222" s="72"/>
      <c r="FH222" s="72"/>
      <c r="FI222" s="72"/>
      <c r="FJ222" s="72"/>
      <c r="FK222" s="72"/>
      <c r="FL222" s="72"/>
      <c r="FM222" s="72"/>
      <c r="FN222" s="72"/>
      <c r="FO222" s="72"/>
      <c r="FP222" s="72"/>
      <c r="FQ222" s="72"/>
      <c r="FR222" s="72"/>
      <c r="FS222" s="72"/>
      <c r="FT222" s="72"/>
      <c r="FU222" s="72"/>
      <c r="FV222" s="72"/>
      <c r="FW222" s="72"/>
      <c r="FX222" s="72"/>
      <c r="FY222" s="72"/>
      <c r="FZ222" s="72"/>
      <c r="GA222" s="72"/>
      <c r="GB222" s="72"/>
      <c r="GC222" s="72"/>
      <c r="GD222" s="72"/>
      <c r="GE222" s="72"/>
      <c r="GF222" s="72"/>
      <c r="GG222" s="72"/>
      <c r="GH222" s="72"/>
      <c r="GI222" s="72"/>
      <c r="GJ222" s="72"/>
      <c r="GK222" s="72"/>
      <c r="GL222" s="72"/>
      <c r="GM222" s="72"/>
      <c r="GN222" s="72"/>
      <c r="GO222" s="72"/>
      <c r="GP222" s="72"/>
      <c r="GQ222" s="72"/>
      <c r="GR222" s="72"/>
      <c r="GS222" s="72"/>
      <c r="GT222" s="72"/>
      <c r="GU222" s="72"/>
      <c r="GV222" s="72"/>
      <c r="GW222" s="72"/>
      <c r="GX222" s="72"/>
      <c r="GY222" s="72"/>
      <c r="GZ222" s="72"/>
      <c r="HA222" s="72"/>
      <c r="HB222" s="72"/>
      <c r="HC222" s="72"/>
      <c r="HD222" s="72"/>
      <c r="HE222" s="72"/>
      <c r="HF222" s="72"/>
      <c r="HG222" s="72"/>
      <c r="HH222" s="72"/>
      <c r="HI222" s="72"/>
      <c r="HJ222" s="72"/>
      <c r="HK222" s="72"/>
      <c r="HL222" s="72"/>
      <c r="HM222" s="72"/>
      <c r="HN222" s="72"/>
      <c r="HO222" s="72"/>
      <c r="HP222" s="72"/>
      <c r="HQ222" s="72"/>
      <c r="HR222" s="72"/>
      <c r="HS222" s="72"/>
      <c r="HT222" s="72"/>
      <c r="HU222" s="72"/>
      <c r="HV222" s="72"/>
      <c r="HW222" s="72"/>
      <c r="HX222" s="72"/>
      <c r="HY222" s="72"/>
      <c r="HZ222" s="72"/>
      <c r="IA222" s="72"/>
      <c r="IB222" s="72"/>
      <c r="IC222" s="72"/>
      <c r="ID222" s="72"/>
      <c r="IE222" s="72"/>
      <c r="IF222" s="72"/>
      <c r="IG222" s="72"/>
      <c r="IH222" s="72"/>
      <c r="II222" s="72"/>
      <c r="IJ222" s="72"/>
      <c r="IK222" s="72"/>
      <c r="IL222" s="72"/>
      <c r="IM222" s="72"/>
    </row>
    <row r="223" spans="1:247">
      <c r="A223" s="838"/>
      <c r="B223" s="838"/>
      <c r="C223" s="838"/>
      <c r="D223" s="842"/>
      <c r="E223" s="836"/>
      <c r="F223" s="840"/>
      <c r="G223" s="839"/>
      <c r="H223" s="841"/>
      <c r="I223" s="836"/>
      <c r="J223" s="640"/>
      <c r="K223" s="836"/>
      <c r="L223" s="848"/>
      <c r="M223" s="836"/>
      <c r="N223" s="836"/>
      <c r="O223" s="837"/>
      <c r="P223" s="836"/>
      <c r="Q223" s="836"/>
      <c r="R223" s="836"/>
      <c r="S223" s="836"/>
      <c r="T223" s="836"/>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c r="BI223" s="72"/>
      <c r="BJ223" s="72"/>
      <c r="BK223" s="72"/>
      <c r="BL223" s="72"/>
      <c r="BM223" s="72"/>
      <c r="BN223" s="72"/>
      <c r="BO223" s="72"/>
      <c r="BP223" s="72"/>
      <c r="BQ223" s="72"/>
      <c r="BR223" s="72"/>
      <c r="BS223" s="72"/>
      <c r="BT223" s="72"/>
      <c r="BU223" s="72"/>
      <c r="BV223" s="72"/>
      <c r="BW223" s="72"/>
      <c r="BX223" s="72"/>
      <c r="BY223" s="72"/>
      <c r="BZ223" s="72"/>
      <c r="CA223" s="72"/>
      <c r="CB223" s="72"/>
      <c r="CC223" s="72"/>
      <c r="CD223" s="72"/>
      <c r="CE223" s="72"/>
      <c r="CF223" s="72"/>
      <c r="CG223" s="72"/>
      <c r="CH223" s="72"/>
      <c r="CI223" s="72"/>
      <c r="CJ223" s="72"/>
      <c r="CK223" s="72"/>
      <c r="CL223" s="72"/>
      <c r="CM223" s="72"/>
      <c r="CN223" s="72"/>
      <c r="CO223" s="72"/>
      <c r="CP223" s="72"/>
      <c r="CQ223" s="72"/>
      <c r="CR223" s="72"/>
      <c r="CS223" s="72"/>
      <c r="CT223" s="72"/>
      <c r="CU223" s="72"/>
      <c r="CV223" s="72"/>
      <c r="CW223" s="72"/>
      <c r="CX223" s="72"/>
      <c r="CY223" s="72"/>
      <c r="CZ223" s="72"/>
      <c r="DA223" s="72"/>
      <c r="DB223" s="72"/>
      <c r="DC223" s="72"/>
      <c r="DD223" s="72"/>
      <c r="DE223" s="72"/>
      <c r="DF223" s="72"/>
      <c r="DG223" s="72"/>
      <c r="DH223" s="72"/>
      <c r="DI223" s="72"/>
      <c r="DJ223" s="72"/>
      <c r="DK223" s="72"/>
      <c r="DL223" s="72"/>
      <c r="DM223" s="72"/>
      <c r="DN223" s="72"/>
      <c r="DO223" s="72"/>
      <c r="DP223" s="72"/>
      <c r="DQ223" s="72"/>
      <c r="DR223" s="72"/>
      <c r="DS223" s="72"/>
      <c r="DT223" s="72"/>
      <c r="DU223" s="72"/>
      <c r="DV223" s="72"/>
      <c r="DW223" s="72"/>
      <c r="DX223" s="72"/>
      <c r="DY223" s="72"/>
      <c r="DZ223" s="72"/>
      <c r="EA223" s="72"/>
      <c r="EB223" s="72"/>
      <c r="EC223" s="72"/>
      <c r="ED223" s="72"/>
      <c r="EE223" s="72"/>
      <c r="EF223" s="72"/>
      <c r="EG223" s="72"/>
      <c r="EH223" s="72"/>
      <c r="EI223" s="72"/>
      <c r="EJ223" s="72"/>
      <c r="EK223" s="72"/>
      <c r="EL223" s="72"/>
      <c r="EM223" s="72"/>
      <c r="EN223" s="72"/>
      <c r="EO223" s="72"/>
      <c r="EP223" s="72"/>
      <c r="EQ223" s="72"/>
      <c r="ER223" s="72"/>
      <c r="ES223" s="72"/>
      <c r="ET223" s="72"/>
      <c r="EU223" s="72"/>
      <c r="EV223" s="72"/>
      <c r="EW223" s="72"/>
      <c r="EX223" s="72"/>
      <c r="EY223" s="72"/>
      <c r="EZ223" s="72"/>
      <c r="FA223" s="72"/>
      <c r="FB223" s="72"/>
      <c r="FC223" s="72"/>
      <c r="FD223" s="72"/>
      <c r="FE223" s="72"/>
      <c r="FF223" s="72"/>
      <c r="FG223" s="72"/>
      <c r="FH223" s="72"/>
      <c r="FI223" s="72"/>
      <c r="FJ223" s="72"/>
      <c r="FK223" s="72"/>
      <c r="FL223" s="72"/>
      <c r="FM223" s="72"/>
      <c r="FN223" s="72"/>
      <c r="FO223" s="72"/>
      <c r="FP223" s="72"/>
      <c r="FQ223" s="72"/>
      <c r="FR223" s="72"/>
      <c r="FS223" s="72"/>
      <c r="FT223" s="72"/>
      <c r="FU223" s="72"/>
      <c r="FV223" s="72"/>
      <c r="FW223" s="72"/>
      <c r="FX223" s="72"/>
      <c r="FY223" s="72"/>
      <c r="FZ223" s="72"/>
      <c r="GA223" s="72"/>
      <c r="GB223" s="72"/>
      <c r="GC223" s="72"/>
      <c r="GD223" s="72"/>
      <c r="GE223" s="72"/>
      <c r="GF223" s="72"/>
      <c r="GG223" s="72"/>
      <c r="GH223" s="72"/>
      <c r="GI223" s="72"/>
      <c r="GJ223" s="72"/>
      <c r="GK223" s="72"/>
      <c r="GL223" s="72"/>
      <c r="GM223" s="72"/>
      <c r="GN223" s="72"/>
      <c r="GO223" s="72"/>
      <c r="GP223" s="72"/>
      <c r="GQ223" s="72"/>
      <c r="GR223" s="72"/>
      <c r="GS223" s="72"/>
      <c r="GT223" s="72"/>
      <c r="GU223" s="72"/>
      <c r="GV223" s="72"/>
      <c r="GW223" s="72"/>
      <c r="GX223" s="72"/>
      <c r="GY223" s="72"/>
      <c r="GZ223" s="72"/>
      <c r="HA223" s="72"/>
      <c r="HB223" s="72"/>
      <c r="HC223" s="72"/>
      <c r="HD223" s="72"/>
      <c r="HE223" s="72"/>
      <c r="HF223" s="72"/>
      <c r="HG223" s="72"/>
      <c r="HH223" s="72"/>
      <c r="HI223" s="72"/>
      <c r="HJ223" s="72"/>
      <c r="HK223" s="72"/>
      <c r="HL223" s="72"/>
      <c r="HM223" s="72"/>
      <c r="HN223" s="72"/>
      <c r="HO223" s="72"/>
      <c r="HP223" s="72"/>
      <c r="HQ223" s="72"/>
      <c r="HR223" s="72"/>
      <c r="HS223" s="72"/>
      <c r="HT223" s="72"/>
      <c r="HU223" s="72"/>
      <c r="HV223" s="72"/>
      <c r="HW223" s="72"/>
      <c r="HX223" s="72"/>
      <c r="HY223" s="72"/>
      <c r="HZ223" s="72"/>
      <c r="IA223" s="72"/>
      <c r="IB223" s="72"/>
      <c r="IC223" s="72"/>
      <c r="ID223" s="72"/>
      <c r="IE223" s="72"/>
      <c r="IF223" s="72"/>
      <c r="IG223" s="72"/>
      <c r="IH223" s="72"/>
      <c r="II223" s="72"/>
      <c r="IJ223" s="72"/>
      <c r="IK223" s="72"/>
      <c r="IL223" s="72"/>
      <c r="IM223" s="72"/>
    </row>
    <row r="224" spans="1:247">
      <c r="A224" s="838"/>
      <c r="B224" s="838"/>
      <c r="C224" s="838"/>
      <c r="D224" s="842"/>
      <c r="E224" s="838"/>
      <c r="F224" s="840"/>
      <c r="G224" s="839"/>
      <c r="H224" s="841"/>
      <c r="I224" s="836"/>
      <c r="J224" s="640"/>
      <c r="K224" s="836"/>
      <c r="L224" s="848"/>
      <c r="M224" s="836"/>
      <c r="N224" s="836"/>
      <c r="O224" s="837"/>
      <c r="P224" s="836"/>
      <c r="Q224" s="836"/>
      <c r="R224" s="836"/>
      <c r="S224" s="836"/>
      <c r="T224" s="836"/>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c r="BI224" s="72"/>
      <c r="BJ224" s="72"/>
      <c r="BK224" s="72"/>
      <c r="BL224" s="72"/>
      <c r="BM224" s="72"/>
      <c r="BN224" s="72"/>
      <c r="BO224" s="72"/>
      <c r="BP224" s="72"/>
      <c r="BQ224" s="72"/>
      <c r="BR224" s="72"/>
      <c r="BS224" s="72"/>
      <c r="BT224" s="72"/>
      <c r="BU224" s="72"/>
      <c r="BV224" s="72"/>
      <c r="BW224" s="72"/>
      <c r="BX224" s="72"/>
      <c r="BY224" s="72"/>
      <c r="BZ224" s="72"/>
      <c r="CA224" s="72"/>
      <c r="CB224" s="72"/>
      <c r="CC224" s="72"/>
      <c r="CD224" s="72"/>
      <c r="CE224" s="72"/>
      <c r="CF224" s="72"/>
      <c r="CG224" s="72"/>
      <c r="CH224" s="72"/>
      <c r="CI224" s="72"/>
      <c r="CJ224" s="72"/>
      <c r="CK224" s="72"/>
      <c r="CL224" s="72"/>
      <c r="CM224" s="72"/>
      <c r="CN224" s="72"/>
      <c r="CO224" s="72"/>
      <c r="CP224" s="72"/>
      <c r="CQ224" s="72"/>
      <c r="CR224" s="72"/>
      <c r="CS224" s="72"/>
      <c r="CT224" s="72"/>
      <c r="CU224" s="72"/>
      <c r="CV224" s="72"/>
      <c r="CW224" s="72"/>
      <c r="CX224" s="72"/>
      <c r="CY224" s="72"/>
      <c r="CZ224" s="72"/>
      <c r="DA224" s="72"/>
      <c r="DB224" s="72"/>
      <c r="DC224" s="72"/>
      <c r="DD224" s="72"/>
      <c r="DE224" s="72"/>
      <c r="DF224" s="72"/>
      <c r="DG224" s="72"/>
      <c r="DH224" s="72"/>
      <c r="DI224" s="72"/>
      <c r="DJ224" s="72"/>
      <c r="DK224" s="72"/>
      <c r="DL224" s="72"/>
      <c r="DM224" s="72"/>
      <c r="DN224" s="72"/>
      <c r="DO224" s="72"/>
      <c r="DP224" s="72"/>
      <c r="DQ224" s="72"/>
      <c r="DR224" s="72"/>
      <c r="DS224" s="72"/>
      <c r="DT224" s="72"/>
      <c r="DU224" s="72"/>
      <c r="DV224" s="72"/>
      <c r="DW224" s="72"/>
      <c r="DX224" s="72"/>
      <c r="DY224" s="72"/>
      <c r="DZ224" s="72"/>
      <c r="EA224" s="72"/>
      <c r="EB224" s="72"/>
      <c r="EC224" s="72"/>
      <c r="ED224" s="72"/>
      <c r="EE224" s="72"/>
      <c r="EF224" s="72"/>
      <c r="EG224" s="72"/>
      <c r="EH224" s="72"/>
      <c r="EI224" s="72"/>
      <c r="EJ224" s="72"/>
      <c r="EK224" s="72"/>
      <c r="EL224" s="72"/>
      <c r="EM224" s="72"/>
      <c r="EN224" s="72"/>
      <c r="EO224" s="72"/>
      <c r="EP224" s="72"/>
      <c r="EQ224" s="72"/>
      <c r="ER224" s="72"/>
      <c r="ES224" s="72"/>
      <c r="ET224" s="72"/>
      <c r="EU224" s="72"/>
      <c r="EV224" s="72"/>
      <c r="EW224" s="72"/>
      <c r="EX224" s="72"/>
      <c r="EY224" s="72"/>
      <c r="EZ224" s="72"/>
      <c r="FA224" s="72"/>
      <c r="FB224" s="72"/>
      <c r="FC224" s="72"/>
      <c r="FD224" s="72"/>
      <c r="FE224" s="72"/>
      <c r="FF224" s="72"/>
      <c r="FG224" s="72"/>
      <c r="FH224" s="72"/>
      <c r="FI224" s="72"/>
      <c r="FJ224" s="72"/>
      <c r="FK224" s="72"/>
      <c r="FL224" s="72"/>
      <c r="FM224" s="72"/>
      <c r="FN224" s="72"/>
      <c r="FO224" s="72"/>
      <c r="FP224" s="72"/>
      <c r="FQ224" s="72"/>
      <c r="FR224" s="72"/>
      <c r="FS224" s="72"/>
      <c r="FT224" s="72"/>
      <c r="FU224" s="72"/>
      <c r="FV224" s="72"/>
      <c r="FW224" s="72"/>
      <c r="FX224" s="72"/>
      <c r="FY224" s="72"/>
      <c r="FZ224" s="72"/>
      <c r="GA224" s="72"/>
      <c r="GB224" s="72"/>
      <c r="GC224" s="72"/>
      <c r="GD224" s="72"/>
      <c r="GE224" s="72"/>
      <c r="GF224" s="72"/>
      <c r="GG224" s="72"/>
      <c r="GH224" s="72"/>
      <c r="GI224" s="72"/>
      <c r="GJ224" s="72"/>
      <c r="GK224" s="72"/>
      <c r="GL224" s="72"/>
      <c r="GM224" s="72"/>
      <c r="GN224" s="72"/>
      <c r="GO224" s="72"/>
      <c r="GP224" s="72"/>
      <c r="GQ224" s="72"/>
      <c r="GR224" s="72"/>
      <c r="GS224" s="72"/>
      <c r="GT224" s="72"/>
      <c r="GU224" s="72"/>
      <c r="GV224" s="72"/>
      <c r="GW224" s="72"/>
      <c r="GX224" s="72"/>
      <c r="GY224" s="72"/>
      <c r="GZ224" s="72"/>
      <c r="HA224" s="72"/>
      <c r="HB224" s="72"/>
      <c r="HC224" s="72"/>
      <c r="HD224" s="72"/>
      <c r="HE224" s="72"/>
      <c r="HF224" s="72"/>
      <c r="HG224" s="72"/>
      <c r="HH224" s="72"/>
      <c r="HI224" s="72"/>
      <c r="HJ224" s="72"/>
      <c r="HK224" s="72"/>
      <c r="HL224" s="72"/>
      <c r="HM224" s="72"/>
      <c r="HN224" s="72"/>
      <c r="HO224" s="72"/>
      <c r="HP224" s="72"/>
      <c r="HQ224" s="72"/>
      <c r="HR224" s="72"/>
      <c r="HS224" s="72"/>
      <c r="HT224" s="72"/>
      <c r="HU224" s="72"/>
      <c r="HV224" s="72"/>
      <c r="HW224" s="72"/>
      <c r="HX224" s="72"/>
      <c r="HY224" s="72"/>
      <c r="HZ224" s="72"/>
      <c r="IA224" s="72"/>
      <c r="IB224" s="72"/>
      <c r="IC224" s="72"/>
      <c r="ID224" s="72"/>
      <c r="IE224" s="72"/>
      <c r="IF224" s="72"/>
      <c r="IG224" s="72"/>
      <c r="IH224" s="72"/>
      <c r="II224" s="72"/>
      <c r="IJ224" s="72"/>
      <c r="IK224" s="72"/>
      <c r="IL224" s="72"/>
      <c r="IM224" s="72"/>
    </row>
    <row r="225" spans="1:247">
      <c r="A225" s="838"/>
      <c r="B225" s="838"/>
      <c r="C225" s="838"/>
      <c r="D225" s="941"/>
      <c r="E225" s="942"/>
      <c r="F225" s="943"/>
      <c r="G225" s="944"/>
      <c r="H225" s="841"/>
      <c r="I225" s="939"/>
      <c r="J225" s="939"/>
      <c r="K225" s="939"/>
      <c r="L225" s="945"/>
      <c r="M225" s="939"/>
      <c r="N225" s="939"/>
      <c r="O225" s="946"/>
      <c r="P225" s="939"/>
      <c r="Q225" s="939"/>
      <c r="R225" s="939"/>
      <c r="S225" s="939"/>
      <c r="T225" s="939"/>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c r="BI225" s="72"/>
      <c r="BJ225" s="72"/>
      <c r="BK225" s="72"/>
      <c r="BL225" s="72"/>
      <c r="BM225" s="72"/>
      <c r="BN225" s="72"/>
      <c r="BO225" s="72"/>
      <c r="BP225" s="72"/>
      <c r="BQ225" s="72"/>
      <c r="BR225" s="72"/>
      <c r="BS225" s="72"/>
      <c r="BT225" s="72"/>
      <c r="BU225" s="72"/>
      <c r="BV225" s="72"/>
      <c r="BW225" s="72"/>
      <c r="BX225" s="72"/>
      <c r="BY225" s="72"/>
      <c r="BZ225" s="72"/>
      <c r="CA225" s="72"/>
      <c r="CB225" s="72"/>
      <c r="CC225" s="72"/>
      <c r="CD225" s="72"/>
      <c r="CE225" s="72"/>
      <c r="CF225" s="72"/>
      <c r="CG225" s="72"/>
      <c r="CH225" s="72"/>
      <c r="CI225" s="72"/>
      <c r="CJ225" s="72"/>
      <c r="CK225" s="72"/>
      <c r="CL225" s="72"/>
      <c r="CM225" s="72"/>
      <c r="CN225" s="72"/>
      <c r="CO225" s="72"/>
      <c r="CP225" s="72"/>
      <c r="CQ225" s="72"/>
      <c r="CR225" s="72"/>
      <c r="CS225" s="72"/>
      <c r="CT225" s="72"/>
      <c r="CU225" s="72"/>
      <c r="CV225" s="72"/>
      <c r="CW225" s="72"/>
      <c r="CX225" s="72"/>
      <c r="CY225" s="72"/>
      <c r="CZ225" s="72"/>
      <c r="DA225" s="72"/>
      <c r="DB225" s="72"/>
      <c r="DC225" s="72"/>
      <c r="DD225" s="72"/>
      <c r="DE225" s="72"/>
      <c r="DF225" s="72"/>
      <c r="DG225" s="72"/>
      <c r="DH225" s="72"/>
      <c r="DI225" s="72"/>
      <c r="DJ225" s="72"/>
      <c r="DK225" s="72"/>
      <c r="DL225" s="72"/>
      <c r="DM225" s="72"/>
      <c r="DN225" s="72"/>
      <c r="DO225" s="72"/>
      <c r="DP225" s="72"/>
      <c r="DQ225" s="72"/>
      <c r="DR225" s="72"/>
      <c r="DS225" s="72"/>
      <c r="DT225" s="72"/>
      <c r="DU225" s="72"/>
      <c r="DV225" s="72"/>
      <c r="DW225" s="72"/>
      <c r="DX225" s="72"/>
      <c r="DY225" s="72"/>
      <c r="DZ225" s="72"/>
      <c r="EA225" s="72"/>
      <c r="EB225" s="72"/>
      <c r="EC225" s="72"/>
      <c r="ED225" s="72"/>
      <c r="EE225" s="72"/>
      <c r="EF225" s="72"/>
      <c r="EG225" s="72"/>
      <c r="EH225" s="72"/>
      <c r="EI225" s="72"/>
      <c r="EJ225" s="72"/>
      <c r="EK225" s="72"/>
      <c r="EL225" s="72"/>
      <c r="EM225" s="72"/>
      <c r="EN225" s="72"/>
      <c r="EO225" s="72"/>
      <c r="EP225" s="72"/>
      <c r="EQ225" s="72"/>
      <c r="ER225" s="72"/>
      <c r="ES225" s="72"/>
      <c r="ET225" s="72"/>
      <c r="EU225" s="72"/>
      <c r="EV225" s="72"/>
      <c r="EW225" s="72"/>
      <c r="EX225" s="72"/>
      <c r="EY225" s="72"/>
      <c r="EZ225" s="72"/>
      <c r="FA225" s="72"/>
      <c r="FB225" s="72"/>
      <c r="FC225" s="72"/>
      <c r="FD225" s="72"/>
      <c r="FE225" s="72"/>
      <c r="FF225" s="72"/>
      <c r="FG225" s="72"/>
      <c r="FH225" s="72"/>
      <c r="FI225" s="72"/>
      <c r="FJ225" s="72"/>
      <c r="FK225" s="72"/>
      <c r="FL225" s="72"/>
      <c r="FM225" s="72"/>
      <c r="FN225" s="72"/>
      <c r="FO225" s="72"/>
      <c r="FP225" s="72"/>
      <c r="FQ225" s="72"/>
      <c r="FR225" s="72"/>
      <c r="FS225" s="72"/>
      <c r="FT225" s="72"/>
      <c r="FU225" s="72"/>
      <c r="FV225" s="72"/>
      <c r="FW225" s="72"/>
      <c r="FX225" s="72"/>
      <c r="FY225" s="72"/>
      <c r="FZ225" s="72"/>
      <c r="GA225" s="72"/>
      <c r="GB225" s="72"/>
      <c r="GC225" s="72"/>
      <c r="GD225" s="72"/>
      <c r="GE225" s="72"/>
      <c r="GF225" s="72"/>
      <c r="GG225" s="72"/>
      <c r="GH225" s="72"/>
      <c r="GI225" s="72"/>
      <c r="GJ225" s="72"/>
      <c r="GK225" s="72"/>
      <c r="GL225" s="72"/>
      <c r="GM225" s="72"/>
      <c r="GN225" s="72"/>
      <c r="GO225" s="72"/>
      <c r="GP225" s="72"/>
      <c r="GQ225" s="72"/>
      <c r="GR225" s="72"/>
      <c r="GS225" s="72"/>
      <c r="GT225" s="72"/>
      <c r="GU225" s="72"/>
      <c r="GV225" s="72"/>
      <c r="GW225" s="72"/>
      <c r="GX225" s="72"/>
      <c r="GY225" s="72"/>
      <c r="GZ225" s="72"/>
      <c r="HA225" s="72"/>
      <c r="HB225" s="72"/>
      <c r="HC225" s="72"/>
      <c r="HD225" s="72"/>
      <c r="HE225" s="72"/>
      <c r="HF225" s="72"/>
      <c r="HG225" s="72"/>
      <c r="HH225" s="72"/>
      <c r="HI225" s="72"/>
      <c r="HJ225" s="72"/>
      <c r="HK225" s="72"/>
      <c r="HL225" s="72"/>
      <c r="HM225" s="72"/>
      <c r="HN225" s="72"/>
      <c r="HO225" s="72"/>
      <c r="HP225" s="72"/>
      <c r="HQ225" s="72"/>
      <c r="HR225" s="72"/>
      <c r="HS225" s="72"/>
      <c r="HT225" s="72"/>
      <c r="HU225" s="72"/>
      <c r="HV225" s="72"/>
      <c r="HW225" s="72"/>
      <c r="HX225" s="72"/>
      <c r="HY225" s="72"/>
      <c r="HZ225" s="72"/>
      <c r="IA225" s="72"/>
      <c r="IB225" s="72"/>
      <c r="IC225" s="72"/>
      <c r="ID225" s="72"/>
      <c r="IE225" s="72"/>
      <c r="IF225" s="72"/>
      <c r="IG225" s="72"/>
      <c r="IH225" s="72"/>
      <c r="II225" s="72"/>
      <c r="IJ225" s="72"/>
      <c r="IK225" s="72"/>
      <c r="IL225" s="72"/>
      <c r="IM225" s="72"/>
    </row>
    <row r="226" spans="1:247">
      <c r="A226" s="838"/>
      <c r="B226" s="838"/>
      <c r="C226" s="838"/>
      <c r="D226" s="941"/>
      <c r="E226" s="942"/>
      <c r="F226" s="943"/>
      <c r="G226" s="944"/>
      <c r="H226" s="841"/>
      <c r="I226" s="939"/>
      <c r="J226" s="939"/>
      <c r="K226" s="939"/>
      <c r="L226" s="945"/>
      <c r="M226" s="939"/>
      <c r="N226" s="939"/>
      <c r="O226" s="946"/>
      <c r="P226" s="939"/>
      <c r="Q226" s="939"/>
      <c r="R226" s="939"/>
      <c r="S226" s="939"/>
      <c r="T226" s="939"/>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c r="BI226" s="72"/>
      <c r="BJ226" s="72"/>
      <c r="BK226" s="72"/>
      <c r="BL226" s="72"/>
      <c r="BM226" s="72"/>
      <c r="BN226" s="72"/>
      <c r="BO226" s="72"/>
      <c r="BP226" s="72"/>
      <c r="BQ226" s="72"/>
      <c r="BR226" s="72"/>
      <c r="BS226" s="72"/>
      <c r="BT226" s="72"/>
      <c r="BU226" s="72"/>
      <c r="BV226" s="72"/>
      <c r="BW226" s="72"/>
      <c r="BX226" s="72"/>
      <c r="BY226" s="72"/>
      <c r="BZ226" s="72"/>
      <c r="CA226" s="72"/>
      <c r="CB226" s="72"/>
      <c r="CC226" s="72"/>
      <c r="CD226" s="72"/>
      <c r="CE226" s="72"/>
      <c r="CF226" s="72"/>
      <c r="CG226" s="72"/>
      <c r="CH226" s="72"/>
      <c r="CI226" s="72"/>
      <c r="CJ226" s="72"/>
      <c r="CK226" s="72"/>
      <c r="CL226" s="72"/>
      <c r="CM226" s="72"/>
      <c r="CN226" s="72"/>
      <c r="CO226" s="72"/>
      <c r="CP226" s="72"/>
      <c r="CQ226" s="72"/>
      <c r="CR226" s="72"/>
      <c r="CS226" s="72"/>
      <c r="CT226" s="72"/>
      <c r="CU226" s="72"/>
      <c r="CV226" s="72"/>
      <c r="CW226" s="72"/>
      <c r="CX226" s="72"/>
      <c r="CY226" s="72"/>
      <c r="CZ226" s="72"/>
      <c r="DA226" s="72"/>
      <c r="DB226" s="72"/>
      <c r="DC226" s="72"/>
      <c r="DD226" s="72"/>
      <c r="DE226" s="72"/>
      <c r="DF226" s="72"/>
      <c r="DG226" s="72"/>
      <c r="DH226" s="72"/>
      <c r="DI226" s="72"/>
      <c r="DJ226" s="72"/>
      <c r="DK226" s="72"/>
      <c r="DL226" s="72"/>
      <c r="DM226" s="72"/>
      <c r="DN226" s="72"/>
      <c r="DO226" s="72"/>
      <c r="DP226" s="72"/>
      <c r="DQ226" s="72"/>
      <c r="DR226" s="72"/>
      <c r="DS226" s="72"/>
      <c r="DT226" s="72"/>
      <c r="DU226" s="72"/>
      <c r="DV226" s="72"/>
      <c r="DW226" s="72"/>
      <c r="DX226" s="72"/>
      <c r="DY226" s="72"/>
      <c r="DZ226" s="72"/>
      <c r="EA226" s="72"/>
      <c r="EB226" s="72"/>
      <c r="EC226" s="72"/>
      <c r="ED226" s="72"/>
      <c r="EE226" s="72"/>
      <c r="EF226" s="72"/>
      <c r="EG226" s="72"/>
      <c r="EH226" s="72"/>
      <c r="EI226" s="72"/>
      <c r="EJ226" s="72"/>
      <c r="EK226" s="72"/>
      <c r="EL226" s="72"/>
      <c r="EM226" s="72"/>
      <c r="EN226" s="72"/>
      <c r="EO226" s="72"/>
      <c r="EP226" s="72"/>
      <c r="EQ226" s="72"/>
      <c r="ER226" s="72"/>
      <c r="ES226" s="72"/>
      <c r="ET226" s="72"/>
      <c r="EU226" s="72"/>
      <c r="EV226" s="72"/>
      <c r="EW226" s="72"/>
      <c r="EX226" s="72"/>
      <c r="EY226" s="72"/>
      <c r="EZ226" s="72"/>
      <c r="FA226" s="72"/>
      <c r="FB226" s="72"/>
      <c r="FC226" s="72"/>
      <c r="FD226" s="72"/>
      <c r="FE226" s="72"/>
      <c r="FF226" s="72"/>
      <c r="FG226" s="72"/>
      <c r="FH226" s="72"/>
      <c r="FI226" s="72"/>
      <c r="FJ226" s="72"/>
      <c r="FK226" s="72"/>
      <c r="FL226" s="72"/>
      <c r="FM226" s="72"/>
      <c r="FN226" s="72"/>
      <c r="FO226" s="72"/>
      <c r="FP226" s="72"/>
      <c r="FQ226" s="72"/>
      <c r="FR226" s="72"/>
      <c r="FS226" s="72"/>
      <c r="FT226" s="72"/>
      <c r="FU226" s="72"/>
      <c r="FV226" s="72"/>
      <c r="FW226" s="72"/>
      <c r="FX226" s="72"/>
      <c r="FY226" s="72"/>
      <c r="FZ226" s="72"/>
      <c r="GA226" s="72"/>
      <c r="GB226" s="72"/>
      <c r="GC226" s="72"/>
      <c r="GD226" s="72"/>
      <c r="GE226" s="72"/>
      <c r="GF226" s="72"/>
      <c r="GG226" s="72"/>
      <c r="GH226" s="72"/>
      <c r="GI226" s="72"/>
      <c r="GJ226" s="72"/>
      <c r="GK226" s="72"/>
      <c r="GL226" s="72"/>
      <c r="GM226" s="72"/>
      <c r="GN226" s="72"/>
      <c r="GO226" s="72"/>
      <c r="GP226" s="72"/>
      <c r="GQ226" s="72"/>
      <c r="GR226" s="72"/>
      <c r="GS226" s="72"/>
      <c r="GT226" s="72"/>
      <c r="GU226" s="72"/>
      <c r="GV226" s="72"/>
      <c r="GW226" s="72"/>
      <c r="GX226" s="72"/>
      <c r="GY226" s="72"/>
      <c r="GZ226" s="72"/>
      <c r="HA226" s="72"/>
      <c r="HB226" s="72"/>
      <c r="HC226" s="72"/>
      <c r="HD226" s="72"/>
      <c r="HE226" s="72"/>
      <c r="HF226" s="72"/>
      <c r="HG226" s="72"/>
      <c r="HH226" s="72"/>
      <c r="HI226" s="72"/>
      <c r="HJ226" s="72"/>
      <c r="HK226" s="72"/>
      <c r="HL226" s="72"/>
      <c r="HM226" s="72"/>
      <c r="HN226" s="72"/>
      <c r="HO226" s="72"/>
      <c r="HP226" s="72"/>
      <c r="HQ226" s="72"/>
      <c r="HR226" s="72"/>
      <c r="HS226" s="72"/>
      <c r="HT226" s="72"/>
      <c r="HU226" s="72"/>
      <c r="HV226" s="72"/>
      <c r="HW226" s="72"/>
      <c r="HX226" s="72"/>
      <c r="HY226" s="72"/>
      <c r="HZ226" s="72"/>
      <c r="IA226" s="72"/>
      <c r="IB226" s="72"/>
      <c r="IC226" s="72"/>
      <c r="ID226" s="72"/>
      <c r="IE226" s="72"/>
      <c r="IF226" s="72"/>
      <c r="IG226" s="72"/>
      <c r="IH226" s="72"/>
      <c r="II226" s="72"/>
      <c r="IJ226" s="72"/>
      <c r="IK226" s="72"/>
      <c r="IL226" s="72"/>
      <c r="IM226" s="72"/>
    </row>
    <row r="227" spans="1:247">
      <c r="A227" s="838"/>
      <c r="B227" s="838"/>
      <c r="C227" s="838"/>
      <c r="D227" s="941"/>
      <c r="E227" s="942"/>
      <c r="F227" s="943"/>
      <c r="G227" s="944"/>
      <c r="H227" s="841"/>
      <c r="I227" s="939"/>
      <c r="J227" s="939"/>
      <c r="K227" s="939"/>
      <c r="L227" s="945"/>
      <c r="M227" s="939"/>
      <c r="N227" s="939"/>
      <c r="O227" s="946"/>
      <c r="P227" s="939"/>
      <c r="Q227" s="939"/>
      <c r="R227" s="939"/>
      <c r="S227" s="939"/>
      <c r="T227" s="939"/>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c r="CE227" s="72"/>
      <c r="CF227" s="72"/>
      <c r="CG227" s="72"/>
      <c r="CH227" s="72"/>
      <c r="CI227" s="72"/>
      <c r="CJ227" s="72"/>
      <c r="CK227" s="72"/>
      <c r="CL227" s="72"/>
      <c r="CM227" s="72"/>
      <c r="CN227" s="72"/>
      <c r="CO227" s="72"/>
      <c r="CP227" s="72"/>
      <c r="CQ227" s="72"/>
      <c r="CR227" s="72"/>
      <c r="CS227" s="72"/>
      <c r="CT227" s="72"/>
      <c r="CU227" s="72"/>
      <c r="CV227" s="72"/>
      <c r="CW227" s="72"/>
      <c r="CX227" s="72"/>
      <c r="CY227" s="72"/>
      <c r="CZ227" s="72"/>
      <c r="DA227" s="72"/>
      <c r="DB227" s="72"/>
      <c r="DC227" s="72"/>
      <c r="DD227" s="72"/>
      <c r="DE227" s="72"/>
      <c r="DF227" s="72"/>
      <c r="DG227" s="72"/>
      <c r="DH227" s="72"/>
      <c r="DI227" s="72"/>
      <c r="DJ227" s="72"/>
      <c r="DK227" s="72"/>
      <c r="DL227" s="72"/>
      <c r="DM227" s="72"/>
      <c r="DN227" s="72"/>
      <c r="DO227" s="72"/>
      <c r="DP227" s="72"/>
      <c r="DQ227" s="72"/>
      <c r="DR227" s="72"/>
      <c r="DS227" s="72"/>
      <c r="DT227" s="72"/>
      <c r="DU227" s="72"/>
      <c r="DV227" s="72"/>
      <c r="DW227" s="72"/>
      <c r="DX227" s="72"/>
      <c r="DY227" s="72"/>
      <c r="DZ227" s="72"/>
      <c r="EA227" s="72"/>
      <c r="EB227" s="72"/>
      <c r="EC227" s="72"/>
      <c r="ED227" s="72"/>
      <c r="EE227" s="72"/>
      <c r="EF227" s="72"/>
      <c r="EG227" s="72"/>
      <c r="EH227" s="72"/>
      <c r="EI227" s="72"/>
      <c r="EJ227" s="72"/>
      <c r="EK227" s="72"/>
      <c r="EL227" s="72"/>
      <c r="EM227" s="72"/>
      <c r="EN227" s="72"/>
      <c r="EO227" s="72"/>
      <c r="EP227" s="72"/>
      <c r="EQ227" s="72"/>
      <c r="ER227" s="72"/>
      <c r="ES227" s="72"/>
      <c r="ET227" s="72"/>
      <c r="EU227" s="72"/>
      <c r="EV227" s="72"/>
      <c r="EW227" s="72"/>
      <c r="EX227" s="72"/>
      <c r="EY227" s="72"/>
      <c r="EZ227" s="72"/>
      <c r="FA227" s="72"/>
      <c r="FB227" s="72"/>
      <c r="FC227" s="72"/>
      <c r="FD227" s="72"/>
      <c r="FE227" s="72"/>
      <c r="FF227" s="72"/>
      <c r="FG227" s="72"/>
      <c r="FH227" s="72"/>
      <c r="FI227" s="72"/>
      <c r="FJ227" s="72"/>
      <c r="FK227" s="72"/>
      <c r="FL227" s="72"/>
      <c r="FM227" s="72"/>
      <c r="FN227" s="72"/>
      <c r="FO227" s="72"/>
      <c r="FP227" s="72"/>
      <c r="FQ227" s="72"/>
      <c r="FR227" s="72"/>
      <c r="FS227" s="72"/>
      <c r="FT227" s="72"/>
      <c r="FU227" s="72"/>
      <c r="FV227" s="72"/>
      <c r="FW227" s="72"/>
      <c r="FX227" s="72"/>
      <c r="FY227" s="72"/>
      <c r="FZ227" s="72"/>
      <c r="GA227" s="72"/>
      <c r="GB227" s="72"/>
      <c r="GC227" s="72"/>
      <c r="GD227" s="72"/>
      <c r="GE227" s="72"/>
      <c r="GF227" s="72"/>
      <c r="GG227" s="72"/>
      <c r="GH227" s="72"/>
      <c r="GI227" s="72"/>
      <c r="GJ227" s="72"/>
      <c r="GK227" s="72"/>
      <c r="GL227" s="72"/>
      <c r="GM227" s="72"/>
      <c r="GN227" s="72"/>
      <c r="GO227" s="72"/>
      <c r="GP227" s="72"/>
      <c r="GQ227" s="72"/>
      <c r="GR227" s="72"/>
      <c r="GS227" s="72"/>
      <c r="GT227" s="72"/>
      <c r="GU227" s="72"/>
      <c r="GV227" s="72"/>
      <c r="GW227" s="72"/>
      <c r="GX227" s="72"/>
      <c r="GY227" s="72"/>
      <c r="GZ227" s="72"/>
      <c r="HA227" s="72"/>
      <c r="HB227" s="72"/>
      <c r="HC227" s="72"/>
      <c r="HD227" s="72"/>
      <c r="HE227" s="72"/>
      <c r="HF227" s="72"/>
      <c r="HG227" s="72"/>
      <c r="HH227" s="72"/>
      <c r="HI227" s="72"/>
      <c r="HJ227" s="72"/>
      <c r="HK227" s="72"/>
      <c r="HL227" s="72"/>
      <c r="HM227" s="72"/>
      <c r="HN227" s="72"/>
      <c r="HO227" s="72"/>
      <c r="HP227" s="72"/>
      <c r="HQ227" s="72"/>
      <c r="HR227" s="72"/>
      <c r="HS227" s="72"/>
      <c r="HT227" s="72"/>
      <c r="HU227" s="72"/>
      <c r="HV227" s="72"/>
      <c r="HW227" s="72"/>
      <c r="HX227" s="72"/>
      <c r="HY227" s="72"/>
      <c r="HZ227" s="72"/>
      <c r="IA227" s="72"/>
      <c r="IB227" s="72"/>
      <c r="IC227" s="72"/>
      <c r="ID227" s="72"/>
      <c r="IE227" s="72"/>
      <c r="IF227" s="72"/>
      <c r="IG227" s="72"/>
      <c r="IH227" s="72"/>
      <c r="II227" s="72"/>
      <c r="IJ227" s="72"/>
      <c r="IK227" s="72"/>
      <c r="IL227" s="72"/>
      <c r="IM227" s="72"/>
    </row>
    <row r="228" spans="1:247">
      <c r="A228" s="838"/>
      <c r="B228" s="838"/>
      <c r="C228" s="838"/>
      <c r="D228" s="941"/>
      <c r="E228" s="942"/>
      <c r="F228" s="943"/>
      <c r="G228" s="944"/>
      <c r="H228" s="841"/>
      <c r="I228" s="939"/>
      <c r="J228" s="939"/>
      <c r="K228" s="939"/>
      <c r="L228" s="945"/>
      <c r="M228" s="939"/>
      <c r="N228" s="939"/>
      <c r="O228" s="946"/>
      <c r="P228" s="939"/>
      <c r="Q228" s="939"/>
      <c r="R228" s="939"/>
      <c r="S228" s="939"/>
      <c r="T228" s="939"/>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c r="BI228" s="72"/>
      <c r="BJ228" s="72"/>
      <c r="BK228" s="72"/>
      <c r="BL228" s="72"/>
      <c r="BM228" s="72"/>
      <c r="BN228" s="72"/>
      <c r="BO228" s="72"/>
      <c r="BP228" s="72"/>
      <c r="BQ228" s="72"/>
      <c r="BR228" s="72"/>
      <c r="BS228" s="72"/>
      <c r="BT228" s="72"/>
      <c r="BU228" s="72"/>
      <c r="BV228" s="72"/>
      <c r="BW228" s="72"/>
      <c r="BX228" s="72"/>
      <c r="BY228" s="72"/>
      <c r="BZ228" s="72"/>
      <c r="CA228" s="72"/>
      <c r="CB228" s="72"/>
      <c r="CC228" s="72"/>
      <c r="CD228" s="72"/>
      <c r="CE228" s="72"/>
      <c r="CF228" s="72"/>
      <c r="CG228" s="72"/>
      <c r="CH228" s="72"/>
      <c r="CI228" s="72"/>
      <c r="CJ228" s="72"/>
      <c r="CK228" s="72"/>
      <c r="CL228" s="72"/>
      <c r="CM228" s="72"/>
      <c r="CN228" s="72"/>
      <c r="CO228" s="72"/>
      <c r="CP228" s="72"/>
      <c r="CQ228" s="72"/>
      <c r="CR228" s="72"/>
      <c r="CS228" s="72"/>
      <c r="CT228" s="72"/>
      <c r="CU228" s="72"/>
      <c r="CV228" s="72"/>
      <c r="CW228" s="72"/>
      <c r="CX228" s="72"/>
      <c r="CY228" s="72"/>
      <c r="CZ228" s="72"/>
      <c r="DA228" s="72"/>
      <c r="DB228" s="72"/>
      <c r="DC228" s="72"/>
      <c r="DD228" s="72"/>
      <c r="DE228" s="72"/>
      <c r="DF228" s="72"/>
      <c r="DG228" s="72"/>
      <c r="DH228" s="72"/>
      <c r="DI228" s="72"/>
      <c r="DJ228" s="72"/>
      <c r="DK228" s="72"/>
      <c r="DL228" s="72"/>
      <c r="DM228" s="72"/>
      <c r="DN228" s="72"/>
      <c r="DO228" s="72"/>
      <c r="DP228" s="72"/>
      <c r="DQ228" s="72"/>
      <c r="DR228" s="72"/>
      <c r="DS228" s="72"/>
      <c r="DT228" s="72"/>
      <c r="DU228" s="72"/>
      <c r="DV228" s="72"/>
      <c r="DW228" s="72"/>
      <c r="DX228" s="72"/>
      <c r="DY228" s="72"/>
      <c r="DZ228" s="72"/>
      <c r="EA228" s="72"/>
      <c r="EB228" s="72"/>
      <c r="EC228" s="72"/>
      <c r="ED228" s="72"/>
      <c r="EE228" s="72"/>
      <c r="EF228" s="72"/>
      <c r="EG228" s="72"/>
      <c r="EH228" s="72"/>
      <c r="EI228" s="72"/>
      <c r="EJ228" s="72"/>
      <c r="EK228" s="72"/>
      <c r="EL228" s="72"/>
      <c r="EM228" s="72"/>
      <c r="EN228" s="72"/>
      <c r="EO228" s="72"/>
      <c r="EP228" s="72"/>
      <c r="EQ228" s="72"/>
      <c r="ER228" s="72"/>
      <c r="ES228" s="72"/>
      <c r="ET228" s="72"/>
      <c r="EU228" s="72"/>
      <c r="EV228" s="72"/>
      <c r="EW228" s="72"/>
      <c r="EX228" s="72"/>
      <c r="EY228" s="72"/>
      <c r="EZ228" s="72"/>
      <c r="FA228" s="72"/>
      <c r="FB228" s="72"/>
      <c r="FC228" s="72"/>
      <c r="FD228" s="72"/>
      <c r="FE228" s="72"/>
      <c r="FF228" s="72"/>
      <c r="FG228" s="72"/>
      <c r="FH228" s="72"/>
      <c r="FI228" s="72"/>
      <c r="FJ228" s="72"/>
      <c r="FK228" s="72"/>
      <c r="FL228" s="72"/>
      <c r="FM228" s="72"/>
      <c r="FN228" s="72"/>
      <c r="FO228" s="72"/>
      <c r="FP228" s="72"/>
      <c r="FQ228" s="72"/>
      <c r="FR228" s="72"/>
      <c r="FS228" s="72"/>
      <c r="FT228" s="72"/>
      <c r="FU228" s="72"/>
      <c r="FV228" s="72"/>
      <c r="FW228" s="72"/>
      <c r="FX228" s="72"/>
      <c r="FY228" s="72"/>
      <c r="FZ228" s="72"/>
      <c r="GA228" s="72"/>
      <c r="GB228" s="72"/>
      <c r="GC228" s="72"/>
      <c r="GD228" s="72"/>
      <c r="GE228" s="72"/>
      <c r="GF228" s="72"/>
      <c r="GG228" s="72"/>
      <c r="GH228" s="72"/>
      <c r="GI228" s="72"/>
      <c r="GJ228" s="72"/>
      <c r="GK228" s="72"/>
      <c r="GL228" s="72"/>
      <c r="GM228" s="72"/>
      <c r="GN228" s="72"/>
      <c r="GO228" s="72"/>
      <c r="GP228" s="72"/>
      <c r="GQ228" s="72"/>
      <c r="GR228" s="72"/>
      <c r="GS228" s="72"/>
      <c r="GT228" s="72"/>
      <c r="GU228" s="72"/>
      <c r="GV228" s="72"/>
      <c r="GW228" s="72"/>
      <c r="GX228" s="72"/>
      <c r="GY228" s="72"/>
      <c r="GZ228" s="72"/>
      <c r="HA228" s="72"/>
      <c r="HB228" s="72"/>
      <c r="HC228" s="72"/>
      <c r="HD228" s="72"/>
      <c r="HE228" s="72"/>
      <c r="HF228" s="72"/>
      <c r="HG228" s="72"/>
      <c r="HH228" s="72"/>
      <c r="HI228" s="72"/>
      <c r="HJ228" s="72"/>
      <c r="HK228" s="72"/>
      <c r="HL228" s="72"/>
      <c r="HM228" s="72"/>
      <c r="HN228" s="72"/>
      <c r="HO228" s="72"/>
      <c r="HP228" s="72"/>
      <c r="HQ228" s="72"/>
      <c r="HR228" s="72"/>
      <c r="HS228" s="72"/>
      <c r="HT228" s="72"/>
      <c r="HU228" s="72"/>
      <c r="HV228" s="72"/>
      <c r="HW228" s="72"/>
      <c r="HX228" s="72"/>
      <c r="HY228" s="72"/>
      <c r="HZ228" s="72"/>
      <c r="IA228" s="72"/>
      <c r="IB228" s="72"/>
      <c r="IC228" s="72"/>
      <c r="ID228" s="72"/>
      <c r="IE228" s="72"/>
      <c r="IF228" s="72"/>
      <c r="IG228" s="72"/>
      <c r="IH228" s="72"/>
      <c r="II228" s="72"/>
      <c r="IJ228" s="72"/>
      <c r="IK228" s="72"/>
      <c r="IL228" s="72"/>
      <c r="IM228" s="72"/>
    </row>
    <row r="229" spans="1:247">
      <c r="A229" s="838"/>
      <c r="B229" s="838"/>
      <c r="C229" s="838"/>
      <c r="D229" s="842"/>
      <c r="E229" s="838"/>
      <c r="F229" s="840"/>
      <c r="G229" s="839"/>
      <c r="H229" s="841"/>
      <c r="I229" s="836"/>
      <c r="J229" s="640"/>
      <c r="K229" s="836"/>
      <c r="L229" s="848"/>
      <c r="M229" s="836"/>
      <c r="N229" s="836"/>
      <c r="O229" s="837"/>
      <c r="P229" s="836"/>
      <c r="Q229" s="836"/>
      <c r="R229" s="836"/>
      <c r="S229" s="836"/>
      <c r="T229" s="836"/>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c r="CE229" s="72"/>
      <c r="CF229" s="72"/>
      <c r="CG229" s="72"/>
      <c r="CH229" s="72"/>
      <c r="CI229" s="72"/>
      <c r="CJ229" s="72"/>
      <c r="CK229" s="72"/>
      <c r="CL229" s="72"/>
      <c r="CM229" s="72"/>
      <c r="CN229" s="72"/>
      <c r="CO229" s="72"/>
      <c r="CP229" s="72"/>
      <c r="CQ229" s="72"/>
      <c r="CR229" s="72"/>
      <c r="CS229" s="72"/>
      <c r="CT229" s="72"/>
      <c r="CU229" s="72"/>
      <c r="CV229" s="72"/>
      <c r="CW229" s="72"/>
      <c r="CX229" s="72"/>
      <c r="CY229" s="72"/>
      <c r="CZ229" s="72"/>
      <c r="DA229" s="72"/>
      <c r="DB229" s="72"/>
      <c r="DC229" s="72"/>
      <c r="DD229" s="72"/>
      <c r="DE229" s="72"/>
      <c r="DF229" s="72"/>
      <c r="DG229" s="72"/>
      <c r="DH229" s="72"/>
      <c r="DI229" s="72"/>
      <c r="DJ229" s="72"/>
      <c r="DK229" s="72"/>
      <c r="DL229" s="72"/>
      <c r="DM229" s="72"/>
      <c r="DN229" s="72"/>
      <c r="DO229" s="72"/>
      <c r="DP229" s="72"/>
      <c r="DQ229" s="72"/>
      <c r="DR229" s="72"/>
      <c r="DS229" s="72"/>
      <c r="DT229" s="72"/>
      <c r="DU229" s="72"/>
      <c r="DV229" s="72"/>
      <c r="DW229" s="72"/>
      <c r="DX229" s="72"/>
      <c r="DY229" s="72"/>
      <c r="DZ229" s="72"/>
      <c r="EA229" s="72"/>
      <c r="EB229" s="72"/>
      <c r="EC229" s="72"/>
      <c r="ED229" s="72"/>
      <c r="EE229" s="72"/>
      <c r="EF229" s="72"/>
      <c r="EG229" s="72"/>
      <c r="EH229" s="72"/>
      <c r="EI229" s="72"/>
      <c r="EJ229" s="72"/>
      <c r="EK229" s="72"/>
      <c r="EL229" s="72"/>
      <c r="EM229" s="72"/>
      <c r="EN229" s="72"/>
      <c r="EO229" s="72"/>
      <c r="EP229" s="72"/>
      <c r="EQ229" s="72"/>
      <c r="ER229" s="72"/>
      <c r="ES229" s="72"/>
      <c r="ET229" s="72"/>
      <c r="EU229" s="72"/>
      <c r="EV229" s="72"/>
      <c r="EW229" s="72"/>
      <c r="EX229" s="72"/>
      <c r="EY229" s="72"/>
      <c r="EZ229" s="72"/>
      <c r="FA229" s="72"/>
      <c r="FB229" s="72"/>
      <c r="FC229" s="72"/>
      <c r="FD229" s="72"/>
      <c r="FE229" s="72"/>
      <c r="FF229" s="72"/>
      <c r="FG229" s="72"/>
      <c r="FH229" s="72"/>
      <c r="FI229" s="72"/>
      <c r="FJ229" s="72"/>
      <c r="FK229" s="72"/>
      <c r="FL229" s="72"/>
      <c r="FM229" s="72"/>
      <c r="FN229" s="72"/>
      <c r="FO229" s="72"/>
      <c r="FP229" s="72"/>
      <c r="FQ229" s="72"/>
      <c r="FR229" s="72"/>
      <c r="FS229" s="72"/>
      <c r="FT229" s="72"/>
      <c r="FU229" s="72"/>
      <c r="FV229" s="72"/>
      <c r="FW229" s="72"/>
      <c r="FX229" s="72"/>
      <c r="FY229" s="72"/>
      <c r="FZ229" s="72"/>
      <c r="GA229" s="72"/>
      <c r="GB229" s="72"/>
      <c r="GC229" s="72"/>
      <c r="GD229" s="72"/>
      <c r="GE229" s="72"/>
      <c r="GF229" s="72"/>
      <c r="GG229" s="72"/>
      <c r="GH229" s="72"/>
      <c r="GI229" s="72"/>
      <c r="GJ229" s="72"/>
      <c r="GK229" s="72"/>
      <c r="GL229" s="72"/>
      <c r="GM229" s="72"/>
      <c r="GN229" s="72"/>
      <c r="GO229" s="72"/>
      <c r="GP229" s="72"/>
      <c r="GQ229" s="72"/>
      <c r="GR229" s="72"/>
      <c r="GS229" s="72"/>
      <c r="GT229" s="72"/>
      <c r="GU229" s="72"/>
      <c r="GV229" s="72"/>
      <c r="GW229" s="72"/>
      <c r="GX229" s="72"/>
      <c r="GY229" s="72"/>
      <c r="GZ229" s="72"/>
      <c r="HA229" s="72"/>
      <c r="HB229" s="72"/>
      <c r="HC229" s="72"/>
      <c r="HD229" s="72"/>
      <c r="HE229" s="72"/>
      <c r="HF229" s="72"/>
      <c r="HG229" s="72"/>
      <c r="HH229" s="72"/>
      <c r="HI229" s="72"/>
      <c r="HJ229" s="72"/>
      <c r="HK229" s="72"/>
      <c r="HL229" s="72"/>
      <c r="HM229" s="72"/>
      <c r="HN229" s="72"/>
      <c r="HO229" s="72"/>
      <c r="HP229" s="72"/>
      <c r="HQ229" s="72"/>
      <c r="HR229" s="72"/>
      <c r="HS229" s="72"/>
      <c r="HT229" s="72"/>
      <c r="HU229" s="72"/>
      <c r="HV229" s="72"/>
      <c r="HW229" s="72"/>
      <c r="HX229" s="72"/>
      <c r="HY229" s="72"/>
      <c r="HZ229" s="72"/>
      <c r="IA229" s="72"/>
      <c r="IB229" s="72"/>
      <c r="IC229" s="72"/>
      <c r="ID229" s="72"/>
      <c r="IE229" s="72"/>
      <c r="IF229" s="72"/>
      <c r="IG229" s="72"/>
      <c r="IH229" s="72"/>
      <c r="II229" s="72"/>
      <c r="IJ229" s="72"/>
      <c r="IK229" s="72"/>
      <c r="IL229" s="72"/>
      <c r="IM229" s="72"/>
    </row>
    <row r="230" spans="1:247">
      <c r="A230" s="838"/>
      <c r="B230" s="838"/>
      <c r="C230" s="838"/>
      <c r="D230" s="842"/>
      <c r="E230" s="838"/>
      <c r="F230" s="840"/>
      <c r="G230" s="839"/>
      <c r="H230" s="841"/>
      <c r="I230" s="836"/>
      <c r="J230" s="640"/>
      <c r="K230" s="836"/>
      <c r="L230" s="848"/>
      <c r="M230" s="836"/>
      <c r="N230" s="836"/>
      <c r="O230" s="837"/>
      <c r="P230" s="836"/>
      <c r="Q230" s="836"/>
      <c r="R230" s="836"/>
      <c r="S230" s="836"/>
      <c r="T230" s="836"/>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c r="BI230" s="72"/>
      <c r="BJ230" s="72"/>
      <c r="BK230" s="72"/>
      <c r="BL230" s="72"/>
      <c r="BM230" s="72"/>
      <c r="BN230" s="72"/>
      <c r="BO230" s="72"/>
      <c r="BP230" s="72"/>
      <c r="BQ230" s="72"/>
      <c r="BR230" s="72"/>
      <c r="BS230" s="72"/>
      <c r="BT230" s="72"/>
      <c r="BU230" s="72"/>
      <c r="BV230" s="72"/>
      <c r="BW230" s="72"/>
      <c r="BX230" s="72"/>
      <c r="BY230" s="72"/>
      <c r="BZ230" s="72"/>
      <c r="CA230" s="72"/>
      <c r="CB230" s="72"/>
      <c r="CC230" s="72"/>
      <c r="CD230" s="72"/>
      <c r="CE230" s="72"/>
      <c r="CF230" s="72"/>
      <c r="CG230" s="72"/>
      <c r="CH230" s="72"/>
      <c r="CI230" s="72"/>
      <c r="CJ230" s="72"/>
      <c r="CK230" s="72"/>
      <c r="CL230" s="72"/>
      <c r="CM230" s="72"/>
      <c r="CN230" s="72"/>
      <c r="CO230" s="72"/>
      <c r="CP230" s="72"/>
      <c r="CQ230" s="72"/>
      <c r="CR230" s="72"/>
      <c r="CS230" s="72"/>
      <c r="CT230" s="72"/>
      <c r="CU230" s="72"/>
      <c r="CV230" s="72"/>
      <c r="CW230" s="72"/>
      <c r="CX230" s="72"/>
      <c r="CY230" s="72"/>
      <c r="CZ230" s="72"/>
      <c r="DA230" s="72"/>
      <c r="DB230" s="72"/>
      <c r="DC230" s="72"/>
      <c r="DD230" s="72"/>
      <c r="DE230" s="72"/>
      <c r="DF230" s="72"/>
      <c r="DG230" s="72"/>
      <c r="DH230" s="72"/>
      <c r="DI230" s="72"/>
      <c r="DJ230" s="72"/>
      <c r="DK230" s="72"/>
      <c r="DL230" s="72"/>
      <c r="DM230" s="72"/>
      <c r="DN230" s="72"/>
      <c r="DO230" s="72"/>
      <c r="DP230" s="72"/>
      <c r="DQ230" s="72"/>
      <c r="DR230" s="72"/>
      <c r="DS230" s="72"/>
      <c r="DT230" s="72"/>
      <c r="DU230" s="72"/>
      <c r="DV230" s="72"/>
      <c r="DW230" s="72"/>
      <c r="DX230" s="72"/>
      <c r="DY230" s="72"/>
      <c r="DZ230" s="72"/>
      <c r="EA230" s="72"/>
      <c r="EB230" s="72"/>
      <c r="EC230" s="72"/>
      <c r="ED230" s="72"/>
      <c r="EE230" s="72"/>
      <c r="EF230" s="72"/>
      <c r="EG230" s="72"/>
      <c r="EH230" s="72"/>
      <c r="EI230" s="72"/>
      <c r="EJ230" s="72"/>
      <c r="EK230" s="72"/>
      <c r="EL230" s="72"/>
      <c r="EM230" s="72"/>
      <c r="EN230" s="72"/>
      <c r="EO230" s="72"/>
      <c r="EP230" s="72"/>
      <c r="EQ230" s="72"/>
      <c r="ER230" s="72"/>
      <c r="ES230" s="72"/>
      <c r="ET230" s="72"/>
      <c r="EU230" s="72"/>
      <c r="EV230" s="72"/>
      <c r="EW230" s="72"/>
      <c r="EX230" s="72"/>
      <c r="EY230" s="72"/>
      <c r="EZ230" s="72"/>
      <c r="FA230" s="72"/>
      <c r="FB230" s="72"/>
      <c r="FC230" s="72"/>
      <c r="FD230" s="72"/>
      <c r="FE230" s="72"/>
      <c r="FF230" s="72"/>
      <c r="FG230" s="72"/>
      <c r="FH230" s="72"/>
      <c r="FI230" s="72"/>
      <c r="FJ230" s="72"/>
      <c r="FK230" s="72"/>
      <c r="FL230" s="72"/>
      <c r="FM230" s="72"/>
      <c r="FN230" s="72"/>
      <c r="FO230" s="72"/>
      <c r="FP230" s="72"/>
      <c r="FQ230" s="72"/>
      <c r="FR230" s="72"/>
      <c r="FS230" s="72"/>
      <c r="FT230" s="72"/>
      <c r="FU230" s="72"/>
      <c r="FV230" s="72"/>
      <c r="FW230" s="72"/>
      <c r="FX230" s="72"/>
      <c r="FY230" s="72"/>
      <c r="FZ230" s="72"/>
      <c r="GA230" s="72"/>
      <c r="GB230" s="72"/>
      <c r="GC230" s="72"/>
      <c r="GD230" s="72"/>
      <c r="GE230" s="72"/>
      <c r="GF230" s="72"/>
      <c r="GG230" s="72"/>
      <c r="GH230" s="72"/>
      <c r="GI230" s="72"/>
      <c r="GJ230" s="72"/>
      <c r="GK230" s="72"/>
      <c r="GL230" s="72"/>
      <c r="GM230" s="72"/>
      <c r="GN230" s="72"/>
      <c r="GO230" s="72"/>
      <c r="GP230" s="72"/>
      <c r="GQ230" s="72"/>
      <c r="GR230" s="72"/>
      <c r="GS230" s="72"/>
      <c r="GT230" s="72"/>
      <c r="GU230" s="72"/>
      <c r="GV230" s="72"/>
      <c r="GW230" s="72"/>
      <c r="GX230" s="72"/>
      <c r="GY230" s="72"/>
      <c r="GZ230" s="72"/>
      <c r="HA230" s="72"/>
      <c r="HB230" s="72"/>
      <c r="HC230" s="72"/>
      <c r="HD230" s="72"/>
      <c r="HE230" s="72"/>
      <c r="HF230" s="72"/>
      <c r="HG230" s="72"/>
      <c r="HH230" s="72"/>
      <c r="HI230" s="72"/>
      <c r="HJ230" s="72"/>
      <c r="HK230" s="72"/>
      <c r="HL230" s="72"/>
      <c r="HM230" s="72"/>
      <c r="HN230" s="72"/>
      <c r="HO230" s="72"/>
      <c r="HP230" s="72"/>
      <c r="HQ230" s="72"/>
      <c r="HR230" s="72"/>
      <c r="HS230" s="72"/>
      <c r="HT230" s="72"/>
      <c r="HU230" s="72"/>
      <c r="HV230" s="72"/>
      <c r="HW230" s="72"/>
      <c r="HX230" s="72"/>
      <c r="HY230" s="72"/>
      <c r="HZ230" s="72"/>
      <c r="IA230" s="72"/>
      <c r="IB230" s="72"/>
      <c r="IC230" s="72"/>
      <c r="ID230" s="72"/>
      <c r="IE230" s="72"/>
      <c r="IF230" s="72"/>
      <c r="IG230" s="72"/>
      <c r="IH230" s="72"/>
      <c r="II230" s="72"/>
      <c r="IJ230" s="72"/>
      <c r="IK230" s="72"/>
      <c r="IL230" s="72"/>
      <c r="IM230" s="72"/>
    </row>
    <row r="231" spans="1:247">
      <c r="A231" s="838"/>
      <c r="B231" s="838"/>
      <c r="C231" s="838"/>
      <c r="D231" s="842"/>
      <c r="E231" s="838"/>
      <c r="F231" s="840"/>
      <c r="G231" s="839"/>
      <c r="H231" s="841"/>
      <c r="I231" s="641"/>
      <c r="J231" s="640"/>
      <c r="K231" s="641"/>
      <c r="L231" s="849"/>
      <c r="M231" s="641"/>
      <c r="N231" s="641"/>
      <c r="O231" s="642"/>
      <c r="P231" s="641"/>
      <c r="Q231" s="641"/>
      <c r="R231" s="641"/>
      <c r="S231" s="641"/>
      <c r="T231" s="641"/>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c r="CE231" s="72"/>
      <c r="CF231" s="72"/>
      <c r="CG231" s="72"/>
      <c r="CH231" s="72"/>
      <c r="CI231" s="72"/>
      <c r="CJ231" s="72"/>
      <c r="CK231" s="72"/>
      <c r="CL231" s="72"/>
      <c r="CM231" s="72"/>
      <c r="CN231" s="72"/>
      <c r="CO231" s="72"/>
      <c r="CP231" s="72"/>
      <c r="CQ231" s="72"/>
      <c r="CR231" s="72"/>
      <c r="CS231" s="72"/>
      <c r="CT231" s="72"/>
      <c r="CU231" s="72"/>
      <c r="CV231" s="72"/>
      <c r="CW231" s="72"/>
      <c r="CX231" s="72"/>
      <c r="CY231" s="72"/>
      <c r="CZ231" s="72"/>
      <c r="DA231" s="72"/>
      <c r="DB231" s="72"/>
      <c r="DC231" s="72"/>
      <c r="DD231" s="72"/>
      <c r="DE231" s="72"/>
      <c r="DF231" s="72"/>
      <c r="DG231" s="72"/>
      <c r="DH231" s="72"/>
      <c r="DI231" s="72"/>
      <c r="DJ231" s="72"/>
      <c r="DK231" s="72"/>
      <c r="DL231" s="72"/>
      <c r="DM231" s="72"/>
      <c r="DN231" s="72"/>
      <c r="DO231" s="72"/>
      <c r="DP231" s="72"/>
      <c r="DQ231" s="72"/>
      <c r="DR231" s="72"/>
      <c r="DS231" s="72"/>
      <c r="DT231" s="72"/>
      <c r="DU231" s="72"/>
      <c r="DV231" s="72"/>
      <c r="DW231" s="72"/>
      <c r="DX231" s="72"/>
      <c r="DY231" s="72"/>
      <c r="DZ231" s="72"/>
      <c r="EA231" s="72"/>
      <c r="EB231" s="72"/>
      <c r="EC231" s="72"/>
      <c r="ED231" s="72"/>
      <c r="EE231" s="72"/>
      <c r="EF231" s="72"/>
      <c r="EG231" s="72"/>
      <c r="EH231" s="72"/>
      <c r="EI231" s="72"/>
      <c r="EJ231" s="72"/>
      <c r="EK231" s="72"/>
      <c r="EL231" s="72"/>
      <c r="EM231" s="72"/>
      <c r="EN231" s="72"/>
      <c r="EO231" s="72"/>
      <c r="EP231" s="72"/>
      <c r="EQ231" s="72"/>
      <c r="ER231" s="72"/>
      <c r="ES231" s="72"/>
      <c r="ET231" s="72"/>
      <c r="EU231" s="72"/>
      <c r="EV231" s="72"/>
      <c r="EW231" s="72"/>
      <c r="EX231" s="72"/>
      <c r="EY231" s="72"/>
      <c r="EZ231" s="72"/>
      <c r="FA231" s="72"/>
      <c r="FB231" s="72"/>
      <c r="FC231" s="72"/>
      <c r="FD231" s="72"/>
      <c r="FE231" s="72"/>
      <c r="FF231" s="72"/>
      <c r="FG231" s="72"/>
      <c r="FH231" s="72"/>
      <c r="FI231" s="72"/>
      <c r="FJ231" s="72"/>
      <c r="FK231" s="72"/>
      <c r="FL231" s="72"/>
      <c r="FM231" s="72"/>
      <c r="FN231" s="72"/>
      <c r="FO231" s="72"/>
      <c r="FP231" s="72"/>
      <c r="FQ231" s="72"/>
      <c r="FR231" s="72"/>
      <c r="FS231" s="72"/>
      <c r="FT231" s="72"/>
      <c r="FU231" s="72"/>
      <c r="FV231" s="72"/>
      <c r="FW231" s="72"/>
      <c r="FX231" s="72"/>
      <c r="FY231" s="72"/>
      <c r="FZ231" s="72"/>
      <c r="GA231" s="72"/>
      <c r="GB231" s="72"/>
      <c r="GC231" s="72"/>
      <c r="GD231" s="72"/>
      <c r="GE231" s="72"/>
      <c r="GF231" s="72"/>
      <c r="GG231" s="72"/>
      <c r="GH231" s="72"/>
      <c r="GI231" s="72"/>
      <c r="GJ231" s="72"/>
      <c r="GK231" s="72"/>
      <c r="GL231" s="72"/>
      <c r="GM231" s="72"/>
      <c r="GN231" s="72"/>
      <c r="GO231" s="72"/>
      <c r="GP231" s="72"/>
      <c r="GQ231" s="72"/>
      <c r="GR231" s="72"/>
      <c r="GS231" s="72"/>
      <c r="GT231" s="72"/>
      <c r="GU231" s="72"/>
      <c r="GV231" s="72"/>
      <c r="GW231" s="72"/>
      <c r="GX231" s="72"/>
      <c r="GY231" s="72"/>
      <c r="GZ231" s="72"/>
      <c r="HA231" s="72"/>
      <c r="HB231" s="72"/>
      <c r="HC231" s="72"/>
      <c r="HD231" s="72"/>
      <c r="HE231" s="72"/>
      <c r="HF231" s="72"/>
      <c r="HG231" s="72"/>
      <c r="HH231" s="72"/>
      <c r="HI231" s="72"/>
      <c r="HJ231" s="72"/>
      <c r="HK231" s="72"/>
      <c r="HL231" s="72"/>
      <c r="HM231" s="72"/>
      <c r="HN231" s="72"/>
      <c r="HO231" s="72"/>
      <c r="HP231" s="72"/>
      <c r="HQ231" s="72"/>
      <c r="HR231" s="72"/>
      <c r="HS231" s="72"/>
      <c r="HT231" s="72"/>
      <c r="HU231" s="72"/>
      <c r="HV231" s="72"/>
      <c r="HW231" s="72"/>
      <c r="HX231" s="72"/>
      <c r="HY231" s="72"/>
      <c r="HZ231" s="72"/>
      <c r="IA231" s="72"/>
      <c r="IB231" s="72"/>
      <c r="IC231" s="72"/>
      <c r="ID231" s="72"/>
      <c r="IE231" s="72"/>
      <c r="IF231" s="72"/>
      <c r="IG231" s="72"/>
      <c r="IH231" s="72"/>
      <c r="II231" s="72"/>
      <c r="IJ231" s="72"/>
      <c r="IK231" s="72"/>
      <c r="IL231" s="72"/>
      <c r="IM231" s="72"/>
    </row>
    <row r="232" spans="1:247">
      <c r="A232" s="838"/>
      <c r="B232" s="838"/>
      <c r="C232" s="838"/>
      <c r="D232" s="842"/>
      <c r="E232" s="836"/>
      <c r="F232" s="840"/>
      <c r="G232" s="839"/>
      <c r="H232" s="841"/>
      <c r="I232" s="836"/>
      <c r="J232" s="836"/>
      <c r="K232" s="836"/>
      <c r="L232" s="848"/>
      <c r="M232" s="836"/>
      <c r="N232" s="836"/>
      <c r="O232" s="837"/>
      <c r="P232" s="836"/>
      <c r="Q232" s="836"/>
      <c r="R232" s="836"/>
      <c r="S232" s="836"/>
      <c r="T232" s="836"/>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c r="BI232" s="72"/>
      <c r="BJ232" s="72"/>
      <c r="BK232" s="72"/>
      <c r="BL232" s="72"/>
      <c r="BM232" s="72"/>
      <c r="BN232" s="72"/>
      <c r="BO232" s="72"/>
      <c r="BP232" s="72"/>
      <c r="BQ232" s="72"/>
      <c r="BR232" s="72"/>
      <c r="BS232" s="72"/>
      <c r="BT232" s="72"/>
      <c r="BU232" s="72"/>
      <c r="BV232" s="72"/>
      <c r="BW232" s="72"/>
      <c r="BX232" s="72"/>
      <c r="BY232" s="72"/>
      <c r="BZ232" s="72"/>
      <c r="CA232" s="72"/>
      <c r="CB232" s="72"/>
      <c r="CC232" s="72"/>
      <c r="CD232" s="72"/>
      <c r="CE232" s="72"/>
      <c r="CF232" s="72"/>
      <c r="CG232" s="72"/>
      <c r="CH232" s="72"/>
      <c r="CI232" s="72"/>
      <c r="CJ232" s="72"/>
      <c r="CK232" s="72"/>
      <c r="CL232" s="72"/>
      <c r="CM232" s="72"/>
      <c r="CN232" s="72"/>
      <c r="CO232" s="72"/>
      <c r="CP232" s="72"/>
      <c r="CQ232" s="72"/>
      <c r="CR232" s="72"/>
      <c r="CS232" s="72"/>
      <c r="CT232" s="72"/>
      <c r="CU232" s="72"/>
      <c r="CV232" s="72"/>
      <c r="CW232" s="72"/>
      <c r="CX232" s="72"/>
      <c r="CY232" s="72"/>
      <c r="CZ232" s="72"/>
      <c r="DA232" s="72"/>
      <c r="DB232" s="72"/>
      <c r="DC232" s="72"/>
      <c r="DD232" s="72"/>
      <c r="DE232" s="72"/>
      <c r="DF232" s="72"/>
      <c r="DG232" s="72"/>
      <c r="DH232" s="72"/>
      <c r="DI232" s="72"/>
      <c r="DJ232" s="72"/>
      <c r="DK232" s="72"/>
      <c r="DL232" s="72"/>
      <c r="DM232" s="72"/>
      <c r="DN232" s="72"/>
      <c r="DO232" s="72"/>
      <c r="DP232" s="72"/>
      <c r="DQ232" s="72"/>
      <c r="DR232" s="72"/>
      <c r="DS232" s="72"/>
      <c r="DT232" s="72"/>
      <c r="DU232" s="72"/>
      <c r="DV232" s="72"/>
      <c r="DW232" s="72"/>
      <c r="DX232" s="72"/>
      <c r="DY232" s="72"/>
      <c r="DZ232" s="72"/>
      <c r="EA232" s="72"/>
      <c r="EB232" s="72"/>
      <c r="EC232" s="72"/>
      <c r="ED232" s="72"/>
      <c r="EE232" s="72"/>
      <c r="EF232" s="72"/>
      <c r="EG232" s="72"/>
      <c r="EH232" s="72"/>
      <c r="EI232" s="72"/>
      <c r="EJ232" s="72"/>
      <c r="EK232" s="72"/>
      <c r="EL232" s="72"/>
      <c r="EM232" s="72"/>
      <c r="EN232" s="72"/>
      <c r="EO232" s="72"/>
      <c r="EP232" s="72"/>
      <c r="EQ232" s="72"/>
      <c r="ER232" s="72"/>
      <c r="ES232" s="72"/>
      <c r="ET232" s="72"/>
      <c r="EU232" s="72"/>
      <c r="EV232" s="72"/>
      <c r="EW232" s="72"/>
      <c r="EX232" s="72"/>
      <c r="EY232" s="72"/>
      <c r="EZ232" s="72"/>
      <c r="FA232" s="72"/>
      <c r="FB232" s="72"/>
      <c r="FC232" s="72"/>
      <c r="FD232" s="72"/>
      <c r="FE232" s="72"/>
      <c r="FF232" s="72"/>
      <c r="FG232" s="72"/>
      <c r="FH232" s="72"/>
      <c r="FI232" s="72"/>
      <c r="FJ232" s="72"/>
      <c r="FK232" s="72"/>
      <c r="FL232" s="72"/>
      <c r="FM232" s="72"/>
      <c r="FN232" s="72"/>
      <c r="FO232" s="72"/>
      <c r="FP232" s="72"/>
      <c r="FQ232" s="72"/>
      <c r="FR232" s="72"/>
      <c r="FS232" s="72"/>
      <c r="FT232" s="72"/>
      <c r="FU232" s="72"/>
      <c r="FV232" s="72"/>
      <c r="FW232" s="72"/>
      <c r="FX232" s="72"/>
      <c r="FY232" s="72"/>
      <c r="FZ232" s="72"/>
      <c r="GA232" s="72"/>
      <c r="GB232" s="72"/>
      <c r="GC232" s="72"/>
      <c r="GD232" s="72"/>
      <c r="GE232" s="72"/>
      <c r="GF232" s="72"/>
      <c r="GG232" s="72"/>
      <c r="GH232" s="72"/>
      <c r="GI232" s="72"/>
      <c r="GJ232" s="72"/>
      <c r="GK232" s="72"/>
      <c r="GL232" s="72"/>
      <c r="GM232" s="72"/>
      <c r="GN232" s="72"/>
      <c r="GO232" s="72"/>
      <c r="GP232" s="72"/>
      <c r="GQ232" s="72"/>
      <c r="GR232" s="72"/>
      <c r="GS232" s="72"/>
      <c r="GT232" s="72"/>
      <c r="GU232" s="72"/>
      <c r="GV232" s="72"/>
      <c r="GW232" s="72"/>
      <c r="GX232" s="72"/>
      <c r="GY232" s="72"/>
      <c r="GZ232" s="72"/>
      <c r="HA232" s="72"/>
      <c r="HB232" s="72"/>
      <c r="HC232" s="72"/>
      <c r="HD232" s="72"/>
      <c r="HE232" s="72"/>
      <c r="HF232" s="72"/>
      <c r="HG232" s="72"/>
      <c r="HH232" s="72"/>
      <c r="HI232" s="72"/>
      <c r="HJ232" s="72"/>
      <c r="HK232" s="72"/>
      <c r="HL232" s="72"/>
      <c r="HM232" s="72"/>
      <c r="HN232" s="72"/>
      <c r="HO232" s="72"/>
      <c r="HP232" s="72"/>
      <c r="HQ232" s="72"/>
      <c r="HR232" s="72"/>
      <c r="HS232" s="72"/>
      <c r="HT232" s="72"/>
      <c r="HU232" s="72"/>
      <c r="HV232" s="72"/>
      <c r="HW232" s="72"/>
      <c r="HX232" s="72"/>
      <c r="HY232" s="72"/>
      <c r="HZ232" s="72"/>
      <c r="IA232" s="72"/>
      <c r="IB232" s="72"/>
      <c r="IC232" s="72"/>
      <c r="ID232" s="72"/>
      <c r="IE232" s="72"/>
      <c r="IF232" s="72"/>
      <c r="IG232" s="72"/>
      <c r="IH232" s="72"/>
      <c r="II232" s="72"/>
      <c r="IJ232" s="72"/>
      <c r="IK232" s="72"/>
      <c r="IL232" s="72"/>
      <c r="IM232" s="72"/>
    </row>
    <row r="233" spans="1:247">
      <c r="A233" s="838"/>
      <c r="B233" s="838"/>
      <c r="C233" s="838"/>
      <c r="D233" s="941"/>
      <c r="E233" s="942"/>
      <c r="F233" s="943"/>
      <c r="G233" s="944"/>
      <c r="H233" s="841"/>
      <c r="I233" s="939"/>
      <c r="J233" s="939"/>
      <c r="K233" s="939"/>
      <c r="L233" s="945"/>
      <c r="M233" s="939"/>
      <c r="N233" s="939"/>
      <c r="O233" s="946"/>
      <c r="P233" s="939"/>
      <c r="Q233" s="939"/>
      <c r="R233" s="939"/>
      <c r="S233" s="939"/>
      <c r="T233" s="939"/>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c r="BI233" s="72"/>
      <c r="BJ233" s="72"/>
      <c r="BK233" s="72"/>
      <c r="BL233" s="72"/>
      <c r="BM233" s="72"/>
      <c r="BN233" s="72"/>
      <c r="BO233" s="72"/>
      <c r="BP233" s="72"/>
      <c r="BQ233" s="72"/>
      <c r="BR233" s="72"/>
      <c r="BS233" s="72"/>
      <c r="BT233" s="72"/>
      <c r="BU233" s="72"/>
      <c r="BV233" s="72"/>
      <c r="BW233" s="72"/>
      <c r="BX233" s="72"/>
      <c r="BY233" s="72"/>
      <c r="BZ233" s="72"/>
      <c r="CA233" s="72"/>
      <c r="CB233" s="72"/>
      <c r="CC233" s="72"/>
      <c r="CD233" s="72"/>
      <c r="CE233" s="72"/>
      <c r="CF233" s="72"/>
      <c r="CG233" s="72"/>
      <c r="CH233" s="72"/>
      <c r="CI233" s="72"/>
      <c r="CJ233" s="72"/>
      <c r="CK233" s="72"/>
      <c r="CL233" s="72"/>
      <c r="CM233" s="72"/>
      <c r="CN233" s="72"/>
      <c r="CO233" s="72"/>
      <c r="CP233" s="72"/>
      <c r="CQ233" s="72"/>
      <c r="CR233" s="72"/>
      <c r="CS233" s="72"/>
      <c r="CT233" s="72"/>
      <c r="CU233" s="72"/>
      <c r="CV233" s="72"/>
      <c r="CW233" s="72"/>
      <c r="CX233" s="72"/>
      <c r="CY233" s="72"/>
      <c r="CZ233" s="72"/>
      <c r="DA233" s="72"/>
      <c r="DB233" s="72"/>
      <c r="DC233" s="72"/>
      <c r="DD233" s="72"/>
      <c r="DE233" s="72"/>
      <c r="DF233" s="72"/>
      <c r="DG233" s="72"/>
      <c r="DH233" s="72"/>
      <c r="DI233" s="72"/>
      <c r="DJ233" s="72"/>
      <c r="DK233" s="72"/>
      <c r="DL233" s="72"/>
      <c r="DM233" s="72"/>
      <c r="DN233" s="72"/>
      <c r="DO233" s="72"/>
      <c r="DP233" s="72"/>
      <c r="DQ233" s="72"/>
      <c r="DR233" s="72"/>
      <c r="DS233" s="72"/>
      <c r="DT233" s="72"/>
      <c r="DU233" s="72"/>
      <c r="DV233" s="72"/>
      <c r="DW233" s="72"/>
      <c r="DX233" s="72"/>
      <c r="DY233" s="72"/>
      <c r="DZ233" s="72"/>
      <c r="EA233" s="72"/>
      <c r="EB233" s="72"/>
      <c r="EC233" s="72"/>
      <c r="ED233" s="72"/>
      <c r="EE233" s="72"/>
      <c r="EF233" s="72"/>
      <c r="EG233" s="72"/>
      <c r="EH233" s="72"/>
      <c r="EI233" s="72"/>
      <c r="EJ233" s="72"/>
      <c r="EK233" s="72"/>
      <c r="EL233" s="72"/>
      <c r="EM233" s="72"/>
      <c r="EN233" s="72"/>
      <c r="EO233" s="72"/>
      <c r="EP233" s="72"/>
      <c r="EQ233" s="72"/>
      <c r="ER233" s="72"/>
      <c r="ES233" s="72"/>
      <c r="ET233" s="72"/>
      <c r="EU233" s="72"/>
      <c r="EV233" s="72"/>
      <c r="EW233" s="72"/>
      <c r="EX233" s="72"/>
      <c r="EY233" s="72"/>
      <c r="EZ233" s="72"/>
      <c r="FA233" s="72"/>
      <c r="FB233" s="72"/>
      <c r="FC233" s="72"/>
      <c r="FD233" s="72"/>
      <c r="FE233" s="72"/>
      <c r="FF233" s="72"/>
      <c r="FG233" s="72"/>
      <c r="FH233" s="72"/>
      <c r="FI233" s="72"/>
      <c r="FJ233" s="72"/>
      <c r="FK233" s="72"/>
      <c r="FL233" s="72"/>
      <c r="FM233" s="72"/>
      <c r="FN233" s="72"/>
      <c r="FO233" s="72"/>
      <c r="FP233" s="72"/>
      <c r="FQ233" s="72"/>
      <c r="FR233" s="72"/>
      <c r="FS233" s="72"/>
      <c r="FT233" s="72"/>
      <c r="FU233" s="72"/>
      <c r="FV233" s="72"/>
      <c r="FW233" s="72"/>
      <c r="FX233" s="72"/>
      <c r="FY233" s="72"/>
      <c r="FZ233" s="72"/>
      <c r="GA233" s="72"/>
      <c r="GB233" s="72"/>
      <c r="GC233" s="72"/>
      <c r="GD233" s="72"/>
      <c r="GE233" s="72"/>
      <c r="GF233" s="72"/>
      <c r="GG233" s="72"/>
      <c r="GH233" s="72"/>
      <c r="GI233" s="72"/>
      <c r="GJ233" s="72"/>
      <c r="GK233" s="72"/>
      <c r="GL233" s="72"/>
      <c r="GM233" s="72"/>
      <c r="GN233" s="72"/>
      <c r="GO233" s="72"/>
      <c r="GP233" s="72"/>
      <c r="GQ233" s="72"/>
      <c r="GR233" s="72"/>
      <c r="GS233" s="72"/>
      <c r="GT233" s="72"/>
      <c r="GU233" s="72"/>
      <c r="GV233" s="72"/>
      <c r="GW233" s="72"/>
      <c r="GX233" s="72"/>
      <c r="GY233" s="72"/>
      <c r="GZ233" s="72"/>
      <c r="HA233" s="72"/>
      <c r="HB233" s="72"/>
      <c r="HC233" s="72"/>
      <c r="HD233" s="72"/>
      <c r="HE233" s="72"/>
      <c r="HF233" s="72"/>
      <c r="HG233" s="72"/>
      <c r="HH233" s="72"/>
      <c r="HI233" s="72"/>
      <c r="HJ233" s="72"/>
      <c r="HK233" s="72"/>
      <c r="HL233" s="72"/>
      <c r="HM233" s="72"/>
      <c r="HN233" s="72"/>
      <c r="HO233" s="72"/>
      <c r="HP233" s="72"/>
      <c r="HQ233" s="72"/>
      <c r="HR233" s="72"/>
      <c r="HS233" s="72"/>
      <c r="HT233" s="72"/>
      <c r="HU233" s="72"/>
      <c r="HV233" s="72"/>
      <c r="HW233" s="72"/>
      <c r="HX233" s="72"/>
      <c r="HY233" s="72"/>
      <c r="HZ233" s="72"/>
      <c r="IA233" s="72"/>
      <c r="IB233" s="72"/>
      <c r="IC233" s="72"/>
      <c r="ID233" s="72"/>
      <c r="IE233" s="72"/>
      <c r="IF233" s="72"/>
      <c r="IG233" s="72"/>
      <c r="IH233" s="72"/>
      <c r="II233" s="72"/>
      <c r="IJ233" s="72"/>
      <c r="IK233" s="72"/>
      <c r="IL233" s="72"/>
      <c r="IM233" s="72"/>
    </row>
    <row r="234" spans="1:247">
      <c r="A234" s="838"/>
      <c r="B234" s="838"/>
      <c r="C234" s="838"/>
      <c r="D234" s="941"/>
      <c r="E234" s="942"/>
      <c r="F234" s="943"/>
      <c r="G234" s="944"/>
      <c r="H234" s="841"/>
      <c r="I234" s="939"/>
      <c r="J234" s="939"/>
      <c r="K234" s="939"/>
      <c r="L234" s="945"/>
      <c r="M234" s="939"/>
      <c r="N234" s="939"/>
      <c r="O234" s="940"/>
      <c r="P234" s="939"/>
      <c r="Q234" s="939"/>
      <c r="R234" s="939"/>
      <c r="S234" s="939"/>
      <c r="T234" s="939"/>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c r="DM234" s="72"/>
      <c r="DN234" s="72"/>
      <c r="DO234" s="72"/>
      <c r="DP234" s="72"/>
      <c r="DQ234" s="72"/>
      <c r="DR234" s="72"/>
      <c r="DS234" s="72"/>
      <c r="DT234" s="72"/>
      <c r="DU234" s="72"/>
      <c r="DV234" s="72"/>
      <c r="DW234" s="72"/>
      <c r="DX234" s="72"/>
      <c r="DY234" s="72"/>
      <c r="DZ234" s="72"/>
      <c r="EA234" s="72"/>
      <c r="EB234" s="72"/>
      <c r="EC234" s="72"/>
      <c r="ED234" s="72"/>
      <c r="EE234" s="72"/>
      <c r="EF234" s="72"/>
      <c r="EG234" s="72"/>
      <c r="EH234" s="72"/>
      <c r="EI234" s="72"/>
      <c r="EJ234" s="72"/>
      <c r="EK234" s="72"/>
      <c r="EL234" s="72"/>
      <c r="EM234" s="72"/>
      <c r="EN234" s="72"/>
      <c r="EO234" s="72"/>
      <c r="EP234" s="72"/>
      <c r="EQ234" s="72"/>
      <c r="ER234" s="72"/>
      <c r="ES234" s="72"/>
      <c r="ET234" s="72"/>
      <c r="EU234" s="72"/>
      <c r="EV234" s="72"/>
      <c r="EW234" s="72"/>
      <c r="EX234" s="72"/>
      <c r="EY234" s="72"/>
      <c r="EZ234" s="72"/>
      <c r="FA234" s="72"/>
      <c r="FB234" s="72"/>
      <c r="FC234" s="72"/>
      <c r="FD234" s="72"/>
      <c r="FE234" s="72"/>
      <c r="FF234" s="72"/>
      <c r="FG234" s="72"/>
      <c r="FH234" s="72"/>
      <c r="FI234" s="72"/>
      <c r="FJ234" s="72"/>
      <c r="FK234" s="72"/>
      <c r="FL234" s="72"/>
      <c r="FM234" s="72"/>
      <c r="FN234" s="72"/>
      <c r="FO234" s="72"/>
      <c r="FP234" s="72"/>
      <c r="FQ234" s="72"/>
      <c r="FR234" s="72"/>
      <c r="FS234" s="72"/>
      <c r="FT234" s="72"/>
      <c r="FU234" s="72"/>
      <c r="FV234" s="72"/>
      <c r="FW234" s="72"/>
      <c r="FX234" s="72"/>
      <c r="FY234" s="72"/>
      <c r="FZ234" s="72"/>
      <c r="GA234" s="72"/>
      <c r="GB234" s="72"/>
      <c r="GC234" s="72"/>
      <c r="GD234" s="72"/>
      <c r="GE234" s="72"/>
      <c r="GF234" s="72"/>
      <c r="GG234" s="72"/>
      <c r="GH234" s="72"/>
      <c r="GI234" s="72"/>
      <c r="GJ234" s="72"/>
      <c r="GK234" s="72"/>
      <c r="GL234" s="72"/>
      <c r="GM234" s="72"/>
      <c r="GN234" s="72"/>
      <c r="GO234" s="72"/>
      <c r="GP234" s="72"/>
      <c r="GQ234" s="72"/>
      <c r="GR234" s="72"/>
      <c r="GS234" s="72"/>
      <c r="GT234" s="72"/>
      <c r="GU234" s="72"/>
      <c r="GV234" s="72"/>
      <c r="GW234" s="72"/>
      <c r="GX234" s="72"/>
      <c r="GY234" s="72"/>
      <c r="GZ234" s="72"/>
      <c r="HA234" s="72"/>
      <c r="HB234" s="72"/>
      <c r="HC234" s="72"/>
      <c r="HD234" s="72"/>
      <c r="HE234" s="72"/>
      <c r="HF234" s="72"/>
      <c r="HG234" s="72"/>
      <c r="HH234" s="72"/>
      <c r="HI234" s="72"/>
      <c r="HJ234" s="72"/>
      <c r="HK234" s="72"/>
      <c r="HL234" s="72"/>
      <c r="HM234" s="72"/>
      <c r="HN234" s="72"/>
      <c r="HO234" s="72"/>
      <c r="HP234" s="72"/>
      <c r="HQ234" s="72"/>
      <c r="HR234" s="72"/>
      <c r="HS234" s="72"/>
      <c r="HT234" s="72"/>
      <c r="HU234" s="72"/>
      <c r="HV234" s="72"/>
      <c r="HW234" s="72"/>
      <c r="HX234" s="72"/>
      <c r="HY234" s="72"/>
      <c r="HZ234" s="72"/>
      <c r="IA234" s="72"/>
      <c r="IB234" s="72"/>
      <c r="IC234" s="72"/>
      <c r="ID234" s="72"/>
      <c r="IE234" s="72"/>
      <c r="IF234" s="72"/>
      <c r="IG234" s="72"/>
      <c r="IH234" s="72"/>
      <c r="II234" s="72"/>
      <c r="IJ234" s="72"/>
      <c r="IK234" s="72"/>
      <c r="IL234" s="72"/>
      <c r="IM234" s="72"/>
    </row>
    <row r="235" spans="1:247">
      <c r="A235" s="838"/>
      <c r="B235" s="838"/>
      <c r="C235" s="838"/>
      <c r="D235" s="842"/>
      <c r="E235" s="836"/>
      <c r="F235" s="840"/>
      <c r="G235" s="839"/>
      <c r="H235" s="841"/>
      <c r="I235" s="836"/>
      <c r="J235" s="836"/>
      <c r="K235" s="836"/>
      <c r="L235" s="848"/>
      <c r="M235" s="836"/>
      <c r="N235" s="836"/>
      <c r="O235" s="843"/>
      <c r="P235" s="836"/>
      <c r="Q235" s="836"/>
      <c r="R235" s="836"/>
      <c r="S235" s="836"/>
      <c r="T235" s="836"/>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c r="BI235" s="72"/>
      <c r="BJ235" s="72"/>
      <c r="BK235" s="72"/>
      <c r="BL235" s="72"/>
      <c r="BM235" s="72"/>
      <c r="BN235" s="72"/>
      <c r="BO235" s="72"/>
      <c r="BP235" s="72"/>
      <c r="BQ235" s="72"/>
      <c r="BR235" s="72"/>
      <c r="BS235" s="72"/>
      <c r="BT235" s="72"/>
      <c r="BU235" s="72"/>
      <c r="BV235" s="72"/>
      <c r="BW235" s="72"/>
      <c r="BX235" s="72"/>
      <c r="BY235" s="72"/>
      <c r="BZ235" s="72"/>
      <c r="CA235" s="72"/>
      <c r="CB235" s="72"/>
      <c r="CC235" s="72"/>
      <c r="CD235" s="72"/>
      <c r="CE235" s="72"/>
      <c r="CF235" s="72"/>
      <c r="CG235" s="72"/>
      <c r="CH235" s="72"/>
      <c r="CI235" s="72"/>
      <c r="CJ235" s="72"/>
      <c r="CK235" s="72"/>
      <c r="CL235" s="72"/>
      <c r="CM235" s="72"/>
      <c r="CN235" s="72"/>
      <c r="CO235" s="72"/>
      <c r="CP235" s="72"/>
      <c r="CQ235" s="72"/>
      <c r="CR235" s="72"/>
      <c r="CS235" s="72"/>
      <c r="CT235" s="72"/>
      <c r="CU235" s="72"/>
      <c r="CV235" s="72"/>
      <c r="CW235" s="72"/>
      <c r="CX235" s="72"/>
      <c r="CY235" s="72"/>
      <c r="CZ235" s="72"/>
      <c r="DA235" s="72"/>
      <c r="DB235" s="72"/>
      <c r="DC235" s="72"/>
      <c r="DD235" s="72"/>
      <c r="DE235" s="72"/>
      <c r="DF235" s="72"/>
      <c r="DG235" s="72"/>
      <c r="DH235" s="72"/>
      <c r="DI235" s="72"/>
      <c r="DJ235" s="72"/>
      <c r="DK235" s="72"/>
      <c r="DL235" s="72"/>
      <c r="DM235" s="72"/>
      <c r="DN235" s="72"/>
      <c r="DO235" s="72"/>
      <c r="DP235" s="72"/>
      <c r="DQ235" s="72"/>
      <c r="DR235" s="72"/>
      <c r="DS235" s="72"/>
      <c r="DT235" s="72"/>
      <c r="DU235" s="72"/>
      <c r="DV235" s="72"/>
      <c r="DW235" s="72"/>
      <c r="DX235" s="72"/>
      <c r="DY235" s="72"/>
      <c r="DZ235" s="72"/>
      <c r="EA235" s="72"/>
      <c r="EB235" s="72"/>
      <c r="EC235" s="72"/>
      <c r="ED235" s="72"/>
      <c r="EE235" s="72"/>
      <c r="EF235" s="72"/>
      <c r="EG235" s="72"/>
      <c r="EH235" s="72"/>
      <c r="EI235" s="72"/>
      <c r="EJ235" s="72"/>
      <c r="EK235" s="72"/>
      <c r="EL235" s="72"/>
      <c r="EM235" s="72"/>
      <c r="EN235" s="72"/>
      <c r="EO235" s="72"/>
      <c r="EP235" s="72"/>
      <c r="EQ235" s="72"/>
      <c r="ER235" s="72"/>
      <c r="ES235" s="72"/>
      <c r="ET235" s="72"/>
      <c r="EU235" s="72"/>
      <c r="EV235" s="72"/>
      <c r="EW235" s="72"/>
      <c r="EX235" s="72"/>
      <c r="EY235" s="72"/>
      <c r="EZ235" s="72"/>
      <c r="FA235" s="72"/>
      <c r="FB235" s="72"/>
      <c r="FC235" s="72"/>
      <c r="FD235" s="72"/>
      <c r="FE235" s="72"/>
      <c r="FF235" s="72"/>
      <c r="FG235" s="72"/>
      <c r="FH235" s="72"/>
      <c r="FI235" s="72"/>
      <c r="FJ235" s="72"/>
      <c r="FK235" s="72"/>
      <c r="FL235" s="72"/>
      <c r="FM235" s="72"/>
      <c r="FN235" s="72"/>
      <c r="FO235" s="72"/>
      <c r="FP235" s="72"/>
      <c r="FQ235" s="72"/>
      <c r="FR235" s="72"/>
      <c r="FS235" s="72"/>
      <c r="FT235" s="72"/>
      <c r="FU235" s="72"/>
      <c r="FV235" s="72"/>
      <c r="FW235" s="72"/>
      <c r="FX235" s="72"/>
      <c r="FY235" s="72"/>
      <c r="FZ235" s="72"/>
      <c r="GA235" s="72"/>
      <c r="GB235" s="72"/>
      <c r="GC235" s="72"/>
      <c r="GD235" s="72"/>
      <c r="GE235" s="72"/>
      <c r="GF235" s="72"/>
      <c r="GG235" s="72"/>
      <c r="GH235" s="72"/>
      <c r="GI235" s="72"/>
      <c r="GJ235" s="72"/>
      <c r="GK235" s="72"/>
      <c r="GL235" s="72"/>
      <c r="GM235" s="72"/>
      <c r="GN235" s="72"/>
      <c r="GO235" s="72"/>
      <c r="GP235" s="72"/>
      <c r="GQ235" s="72"/>
      <c r="GR235" s="72"/>
      <c r="GS235" s="72"/>
      <c r="GT235" s="72"/>
      <c r="GU235" s="72"/>
      <c r="GV235" s="72"/>
      <c r="GW235" s="72"/>
      <c r="GX235" s="72"/>
      <c r="GY235" s="72"/>
      <c r="GZ235" s="72"/>
      <c r="HA235" s="72"/>
      <c r="HB235" s="72"/>
      <c r="HC235" s="72"/>
      <c r="HD235" s="72"/>
      <c r="HE235" s="72"/>
      <c r="HF235" s="72"/>
      <c r="HG235" s="72"/>
      <c r="HH235" s="72"/>
      <c r="HI235" s="72"/>
      <c r="HJ235" s="72"/>
      <c r="HK235" s="72"/>
      <c r="HL235" s="72"/>
      <c r="HM235" s="72"/>
      <c r="HN235" s="72"/>
      <c r="HO235" s="72"/>
      <c r="HP235" s="72"/>
      <c r="HQ235" s="72"/>
      <c r="HR235" s="72"/>
      <c r="HS235" s="72"/>
      <c r="HT235" s="72"/>
      <c r="HU235" s="72"/>
      <c r="HV235" s="72"/>
      <c r="HW235" s="72"/>
      <c r="HX235" s="72"/>
      <c r="HY235" s="72"/>
      <c r="HZ235" s="72"/>
      <c r="IA235" s="72"/>
      <c r="IB235" s="72"/>
      <c r="IC235" s="72"/>
      <c r="ID235" s="72"/>
      <c r="IE235" s="72"/>
      <c r="IF235" s="72"/>
      <c r="IG235" s="72"/>
      <c r="IH235" s="72"/>
      <c r="II235" s="72"/>
      <c r="IJ235" s="72"/>
      <c r="IK235" s="72"/>
      <c r="IL235" s="72"/>
      <c r="IM235" s="72"/>
    </row>
    <row r="236" spans="1:247">
      <c r="A236" s="838"/>
      <c r="B236" s="838"/>
      <c r="C236" s="838"/>
      <c r="D236" s="941"/>
      <c r="E236" s="942"/>
      <c r="F236" s="943"/>
      <c r="G236" s="944"/>
      <c r="H236" s="841"/>
      <c r="I236" s="939"/>
      <c r="J236" s="939"/>
      <c r="K236" s="939"/>
      <c r="L236" s="945"/>
      <c r="M236" s="939"/>
      <c r="N236" s="939"/>
      <c r="O236" s="940"/>
      <c r="P236" s="939"/>
      <c r="Q236" s="939"/>
      <c r="R236" s="939"/>
      <c r="S236" s="939"/>
      <c r="T236" s="939"/>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c r="BI236" s="72"/>
      <c r="BJ236" s="72"/>
      <c r="BK236" s="72"/>
      <c r="BL236" s="72"/>
      <c r="BM236" s="72"/>
      <c r="BN236" s="72"/>
      <c r="BO236" s="72"/>
      <c r="BP236" s="72"/>
      <c r="BQ236" s="72"/>
      <c r="BR236" s="72"/>
      <c r="BS236" s="72"/>
      <c r="BT236" s="72"/>
      <c r="BU236" s="72"/>
      <c r="BV236" s="72"/>
      <c r="BW236" s="72"/>
      <c r="BX236" s="72"/>
      <c r="BY236" s="72"/>
      <c r="BZ236" s="72"/>
      <c r="CA236" s="72"/>
      <c r="CB236" s="72"/>
      <c r="CC236" s="72"/>
      <c r="CD236" s="72"/>
      <c r="CE236" s="72"/>
      <c r="CF236" s="72"/>
      <c r="CG236" s="72"/>
      <c r="CH236" s="72"/>
      <c r="CI236" s="72"/>
      <c r="CJ236" s="72"/>
      <c r="CK236" s="72"/>
      <c r="CL236" s="72"/>
      <c r="CM236" s="72"/>
      <c r="CN236" s="72"/>
      <c r="CO236" s="72"/>
      <c r="CP236" s="72"/>
      <c r="CQ236" s="72"/>
      <c r="CR236" s="72"/>
      <c r="CS236" s="72"/>
      <c r="CT236" s="72"/>
      <c r="CU236" s="72"/>
      <c r="CV236" s="72"/>
      <c r="CW236" s="72"/>
      <c r="CX236" s="72"/>
      <c r="CY236" s="72"/>
      <c r="CZ236" s="72"/>
      <c r="DA236" s="72"/>
      <c r="DB236" s="72"/>
      <c r="DC236" s="72"/>
      <c r="DD236" s="72"/>
      <c r="DE236" s="72"/>
      <c r="DF236" s="72"/>
      <c r="DG236" s="72"/>
      <c r="DH236" s="72"/>
      <c r="DI236" s="72"/>
      <c r="DJ236" s="72"/>
      <c r="DK236" s="72"/>
      <c r="DL236" s="72"/>
      <c r="DM236" s="72"/>
      <c r="DN236" s="72"/>
      <c r="DO236" s="72"/>
      <c r="DP236" s="72"/>
      <c r="DQ236" s="72"/>
      <c r="DR236" s="72"/>
      <c r="DS236" s="72"/>
      <c r="DT236" s="72"/>
      <c r="DU236" s="72"/>
      <c r="DV236" s="72"/>
      <c r="DW236" s="72"/>
      <c r="DX236" s="72"/>
      <c r="DY236" s="72"/>
      <c r="DZ236" s="72"/>
      <c r="EA236" s="72"/>
      <c r="EB236" s="72"/>
      <c r="EC236" s="72"/>
      <c r="ED236" s="72"/>
      <c r="EE236" s="72"/>
      <c r="EF236" s="72"/>
      <c r="EG236" s="72"/>
      <c r="EH236" s="72"/>
      <c r="EI236" s="72"/>
      <c r="EJ236" s="72"/>
      <c r="EK236" s="72"/>
      <c r="EL236" s="72"/>
      <c r="EM236" s="72"/>
      <c r="EN236" s="72"/>
      <c r="EO236" s="72"/>
      <c r="EP236" s="72"/>
      <c r="EQ236" s="72"/>
      <c r="ER236" s="72"/>
      <c r="ES236" s="72"/>
      <c r="ET236" s="72"/>
      <c r="EU236" s="72"/>
      <c r="EV236" s="72"/>
      <c r="EW236" s="72"/>
      <c r="EX236" s="72"/>
      <c r="EY236" s="72"/>
      <c r="EZ236" s="72"/>
      <c r="FA236" s="72"/>
      <c r="FB236" s="72"/>
      <c r="FC236" s="72"/>
      <c r="FD236" s="72"/>
      <c r="FE236" s="72"/>
      <c r="FF236" s="72"/>
      <c r="FG236" s="72"/>
      <c r="FH236" s="72"/>
      <c r="FI236" s="72"/>
      <c r="FJ236" s="72"/>
      <c r="FK236" s="72"/>
      <c r="FL236" s="72"/>
      <c r="FM236" s="72"/>
      <c r="FN236" s="72"/>
      <c r="FO236" s="72"/>
      <c r="FP236" s="72"/>
      <c r="FQ236" s="72"/>
      <c r="FR236" s="72"/>
      <c r="FS236" s="72"/>
      <c r="FT236" s="72"/>
      <c r="FU236" s="72"/>
      <c r="FV236" s="72"/>
      <c r="FW236" s="72"/>
      <c r="FX236" s="72"/>
      <c r="FY236" s="72"/>
      <c r="FZ236" s="72"/>
      <c r="GA236" s="72"/>
      <c r="GB236" s="72"/>
      <c r="GC236" s="72"/>
      <c r="GD236" s="72"/>
      <c r="GE236" s="72"/>
      <c r="GF236" s="72"/>
      <c r="GG236" s="72"/>
      <c r="GH236" s="72"/>
      <c r="GI236" s="72"/>
      <c r="GJ236" s="72"/>
      <c r="GK236" s="72"/>
      <c r="GL236" s="72"/>
      <c r="GM236" s="72"/>
      <c r="GN236" s="72"/>
      <c r="GO236" s="72"/>
      <c r="GP236" s="72"/>
      <c r="GQ236" s="72"/>
      <c r="GR236" s="72"/>
      <c r="GS236" s="72"/>
      <c r="GT236" s="72"/>
      <c r="GU236" s="72"/>
      <c r="GV236" s="72"/>
      <c r="GW236" s="72"/>
      <c r="GX236" s="72"/>
      <c r="GY236" s="72"/>
      <c r="GZ236" s="72"/>
      <c r="HA236" s="72"/>
      <c r="HB236" s="72"/>
      <c r="HC236" s="72"/>
      <c r="HD236" s="72"/>
      <c r="HE236" s="72"/>
      <c r="HF236" s="72"/>
      <c r="HG236" s="72"/>
      <c r="HH236" s="72"/>
      <c r="HI236" s="72"/>
      <c r="HJ236" s="72"/>
      <c r="HK236" s="72"/>
      <c r="HL236" s="72"/>
      <c r="HM236" s="72"/>
      <c r="HN236" s="72"/>
      <c r="HO236" s="72"/>
      <c r="HP236" s="72"/>
      <c r="HQ236" s="72"/>
      <c r="HR236" s="72"/>
      <c r="HS236" s="72"/>
      <c r="HT236" s="72"/>
      <c r="HU236" s="72"/>
      <c r="HV236" s="72"/>
      <c r="HW236" s="72"/>
      <c r="HX236" s="72"/>
      <c r="HY236" s="72"/>
      <c r="HZ236" s="72"/>
      <c r="IA236" s="72"/>
      <c r="IB236" s="72"/>
      <c r="IC236" s="72"/>
      <c r="ID236" s="72"/>
      <c r="IE236" s="72"/>
      <c r="IF236" s="72"/>
      <c r="IG236" s="72"/>
      <c r="IH236" s="72"/>
      <c r="II236" s="72"/>
      <c r="IJ236" s="72"/>
      <c r="IK236" s="72"/>
      <c r="IL236" s="72"/>
      <c r="IM236" s="72"/>
    </row>
    <row r="237" spans="1:247">
      <c r="A237" s="838"/>
      <c r="B237" s="838"/>
      <c r="C237" s="838"/>
      <c r="D237" s="941"/>
      <c r="E237" s="942"/>
      <c r="F237" s="943"/>
      <c r="G237" s="944"/>
      <c r="H237" s="841"/>
      <c r="I237" s="939"/>
      <c r="J237" s="939"/>
      <c r="K237" s="939"/>
      <c r="L237" s="945"/>
      <c r="M237" s="939"/>
      <c r="N237" s="939"/>
      <c r="O237" s="940"/>
      <c r="P237" s="939"/>
      <c r="Q237" s="939"/>
      <c r="R237" s="939"/>
      <c r="S237" s="939"/>
      <c r="T237" s="939"/>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c r="BI237" s="72"/>
      <c r="BJ237" s="72"/>
      <c r="BK237" s="72"/>
      <c r="BL237" s="72"/>
      <c r="BM237" s="72"/>
      <c r="BN237" s="72"/>
      <c r="BO237" s="72"/>
      <c r="BP237" s="72"/>
      <c r="BQ237" s="72"/>
      <c r="BR237" s="72"/>
      <c r="BS237" s="72"/>
      <c r="BT237" s="72"/>
      <c r="BU237" s="72"/>
      <c r="BV237" s="72"/>
      <c r="BW237" s="72"/>
      <c r="BX237" s="72"/>
      <c r="BY237" s="72"/>
      <c r="BZ237" s="72"/>
      <c r="CA237" s="72"/>
      <c r="CB237" s="72"/>
      <c r="CC237" s="72"/>
      <c r="CD237" s="72"/>
      <c r="CE237" s="72"/>
      <c r="CF237" s="72"/>
      <c r="CG237" s="72"/>
      <c r="CH237" s="72"/>
      <c r="CI237" s="72"/>
      <c r="CJ237" s="72"/>
      <c r="CK237" s="72"/>
      <c r="CL237" s="72"/>
      <c r="CM237" s="72"/>
      <c r="CN237" s="72"/>
      <c r="CO237" s="72"/>
      <c r="CP237" s="72"/>
      <c r="CQ237" s="72"/>
      <c r="CR237" s="72"/>
      <c r="CS237" s="72"/>
      <c r="CT237" s="72"/>
      <c r="CU237" s="72"/>
      <c r="CV237" s="72"/>
      <c r="CW237" s="72"/>
      <c r="CX237" s="72"/>
      <c r="CY237" s="72"/>
      <c r="CZ237" s="72"/>
      <c r="DA237" s="72"/>
      <c r="DB237" s="72"/>
      <c r="DC237" s="72"/>
      <c r="DD237" s="72"/>
      <c r="DE237" s="72"/>
      <c r="DF237" s="72"/>
      <c r="DG237" s="72"/>
      <c r="DH237" s="72"/>
      <c r="DI237" s="72"/>
      <c r="DJ237" s="72"/>
      <c r="DK237" s="72"/>
      <c r="DL237" s="72"/>
      <c r="DM237" s="72"/>
      <c r="DN237" s="72"/>
      <c r="DO237" s="72"/>
      <c r="DP237" s="72"/>
      <c r="DQ237" s="72"/>
      <c r="DR237" s="72"/>
      <c r="DS237" s="72"/>
      <c r="DT237" s="72"/>
      <c r="DU237" s="72"/>
      <c r="DV237" s="72"/>
      <c r="DW237" s="72"/>
      <c r="DX237" s="72"/>
      <c r="DY237" s="72"/>
      <c r="DZ237" s="72"/>
      <c r="EA237" s="72"/>
      <c r="EB237" s="72"/>
      <c r="EC237" s="72"/>
      <c r="ED237" s="72"/>
      <c r="EE237" s="72"/>
      <c r="EF237" s="72"/>
      <c r="EG237" s="72"/>
      <c r="EH237" s="72"/>
      <c r="EI237" s="72"/>
      <c r="EJ237" s="72"/>
      <c r="EK237" s="72"/>
      <c r="EL237" s="72"/>
      <c r="EM237" s="72"/>
      <c r="EN237" s="72"/>
      <c r="EO237" s="72"/>
      <c r="EP237" s="72"/>
      <c r="EQ237" s="72"/>
      <c r="ER237" s="72"/>
      <c r="ES237" s="72"/>
      <c r="ET237" s="72"/>
      <c r="EU237" s="72"/>
      <c r="EV237" s="72"/>
      <c r="EW237" s="72"/>
      <c r="EX237" s="72"/>
      <c r="EY237" s="72"/>
      <c r="EZ237" s="72"/>
      <c r="FA237" s="72"/>
      <c r="FB237" s="72"/>
      <c r="FC237" s="72"/>
      <c r="FD237" s="72"/>
      <c r="FE237" s="72"/>
      <c r="FF237" s="72"/>
      <c r="FG237" s="72"/>
      <c r="FH237" s="72"/>
      <c r="FI237" s="72"/>
      <c r="FJ237" s="72"/>
      <c r="FK237" s="72"/>
      <c r="FL237" s="72"/>
      <c r="FM237" s="72"/>
      <c r="FN237" s="72"/>
      <c r="FO237" s="72"/>
      <c r="FP237" s="72"/>
      <c r="FQ237" s="72"/>
      <c r="FR237" s="72"/>
      <c r="FS237" s="72"/>
      <c r="FT237" s="72"/>
      <c r="FU237" s="72"/>
      <c r="FV237" s="72"/>
      <c r="FW237" s="72"/>
      <c r="FX237" s="72"/>
      <c r="FY237" s="72"/>
      <c r="FZ237" s="72"/>
      <c r="GA237" s="72"/>
      <c r="GB237" s="72"/>
      <c r="GC237" s="72"/>
      <c r="GD237" s="72"/>
      <c r="GE237" s="72"/>
      <c r="GF237" s="72"/>
      <c r="GG237" s="72"/>
      <c r="GH237" s="72"/>
      <c r="GI237" s="72"/>
      <c r="GJ237" s="72"/>
      <c r="GK237" s="72"/>
      <c r="GL237" s="72"/>
      <c r="GM237" s="72"/>
      <c r="GN237" s="72"/>
      <c r="GO237" s="72"/>
      <c r="GP237" s="72"/>
      <c r="GQ237" s="72"/>
      <c r="GR237" s="72"/>
      <c r="GS237" s="72"/>
      <c r="GT237" s="72"/>
      <c r="GU237" s="72"/>
      <c r="GV237" s="72"/>
      <c r="GW237" s="72"/>
      <c r="GX237" s="72"/>
      <c r="GY237" s="72"/>
      <c r="GZ237" s="72"/>
      <c r="HA237" s="72"/>
      <c r="HB237" s="72"/>
      <c r="HC237" s="72"/>
      <c r="HD237" s="72"/>
      <c r="HE237" s="72"/>
      <c r="HF237" s="72"/>
      <c r="HG237" s="72"/>
      <c r="HH237" s="72"/>
      <c r="HI237" s="72"/>
      <c r="HJ237" s="72"/>
      <c r="HK237" s="72"/>
      <c r="HL237" s="72"/>
      <c r="HM237" s="72"/>
      <c r="HN237" s="72"/>
      <c r="HO237" s="72"/>
      <c r="HP237" s="72"/>
      <c r="HQ237" s="72"/>
      <c r="HR237" s="72"/>
      <c r="HS237" s="72"/>
      <c r="HT237" s="72"/>
      <c r="HU237" s="72"/>
      <c r="HV237" s="72"/>
      <c r="HW237" s="72"/>
      <c r="HX237" s="72"/>
      <c r="HY237" s="72"/>
      <c r="HZ237" s="72"/>
      <c r="IA237" s="72"/>
      <c r="IB237" s="72"/>
      <c r="IC237" s="72"/>
      <c r="ID237" s="72"/>
      <c r="IE237" s="72"/>
      <c r="IF237" s="72"/>
      <c r="IG237" s="72"/>
      <c r="IH237" s="72"/>
      <c r="II237" s="72"/>
      <c r="IJ237" s="72"/>
      <c r="IK237" s="72"/>
      <c r="IL237" s="72"/>
      <c r="IM237" s="72"/>
    </row>
    <row r="238" spans="1:247">
      <c r="A238" s="838"/>
      <c r="B238" s="838"/>
      <c r="C238" s="838"/>
      <c r="D238" s="842"/>
      <c r="E238" s="836"/>
      <c r="F238" s="840"/>
      <c r="G238" s="839"/>
      <c r="H238" s="841"/>
      <c r="I238" s="836"/>
      <c r="J238" s="836"/>
      <c r="K238" s="836"/>
      <c r="L238" s="848"/>
      <c r="M238" s="836"/>
      <c r="N238" s="836"/>
      <c r="O238" s="843"/>
      <c r="P238" s="836"/>
      <c r="Q238" s="836"/>
      <c r="R238" s="836"/>
      <c r="S238" s="836"/>
      <c r="T238" s="836"/>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c r="DM238" s="72"/>
      <c r="DN238" s="72"/>
      <c r="DO238" s="72"/>
      <c r="DP238" s="72"/>
      <c r="DQ238" s="72"/>
      <c r="DR238" s="72"/>
      <c r="DS238" s="72"/>
      <c r="DT238" s="72"/>
      <c r="DU238" s="72"/>
      <c r="DV238" s="72"/>
      <c r="DW238" s="72"/>
      <c r="DX238" s="72"/>
      <c r="DY238" s="72"/>
      <c r="DZ238" s="72"/>
      <c r="EA238" s="72"/>
      <c r="EB238" s="72"/>
      <c r="EC238" s="72"/>
      <c r="ED238" s="72"/>
      <c r="EE238" s="72"/>
      <c r="EF238" s="72"/>
      <c r="EG238" s="72"/>
      <c r="EH238" s="72"/>
      <c r="EI238" s="72"/>
      <c r="EJ238" s="72"/>
      <c r="EK238" s="72"/>
      <c r="EL238" s="72"/>
      <c r="EM238" s="72"/>
      <c r="EN238" s="72"/>
      <c r="EO238" s="72"/>
      <c r="EP238" s="72"/>
      <c r="EQ238" s="72"/>
      <c r="ER238" s="72"/>
      <c r="ES238" s="72"/>
      <c r="ET238" s="72"/>
      <c r="EU238" s="72"/>
      <c r="EV238" s="72"/>
      <c r="EW238" s="72"/>
      <c r="EX238" s="72"/>
      <c r="EY238" s="72"/>
      <c r="EZ238" s="72"/>
      <c r="FA238" s="72"/>
      <c r="FB238" s="72"/>
      <c r="FC238" s="72"/>
      <c r="FD238" s="72"/>
      <c r="FE238" s="72"/>
      <c r="FF238" s="72"/>
      <c r="FG238" s="72"/>
      <c r="FH238" s="72"/>
      <c r="FI238" s="72"/>
      <c r="FJ238" s="72"/>
      <c r="FK238" s="72"/>
      <c r="FL238" s="72"/>
      <c r="FM238" s="72"/>
      <c r="FN238" s="72"/>
      <c r="FO238" s="72"/>
      <c r="FP238" s="72"/>
      <c r="FQ238" s="72"/>
      <c r="FR238" s="72"/>
      <c r="FS238" s="72"/>
      <c r="FT238" s="72"/>
      <c r="FU238" s="72"/>
      <c r="FV238" s="72"/>
      <c r="FW238" s="72"/>
      <c r="FX238" s="72"/>
      <c r="FY238" s="72"/>
      <c r="FZ238" s="72"/>
      <c r="GA238" s="72"/>
      <c r="GB238" s="72"/>
      <c r="GC238" s="72"/>
      <c r="GD238" s="72"/>
      <c r="GE238" s="72"/>
      <c r="GF238" s="72"/>
      <c r="GG238" s="72"/>
      <c r="GH238" s="72"/>
      <c r="GI238" s="72"/>
      <c r="GJ238" s="72"/>
      <c r="GK238" s="72"/>
      <c r="GL238" s="72"/>
      <c r="GM238" s="72"/>
      <c r="GN238" s="72"/>
      <c r="GO238" s="72"/>
      <c r="GP238" s="72"/>
      <c r="GQ238" s="72"/>
      <c r="GR238" s="72"/>
      <c r="GS238" s="72"/>
      <c r="GT238" s="72"/>
      <c r="GU238" s="72"/>
      <c r="GV238" s="72"/>
      <c r="GW238" s="72"/>
      <c r="GX238" s="72"/>
      <c r="GY238" s="72"/>
      <c r="GZ238" s="72"/>
      <c r="HA238" s="72"/>
      <c r="HB238" s="72"/>
      <c r="HC238" s="72"/>
      <c r="HD238" s="72"/>
      <c r="HE238" s="72"/>
      <c r="HF238" s="72"/>
      <c r="HG238" s="72"/>
      <c r="HH238" s="72"/>
      <c r="HI238" s="72"/>
      <c r="HJ238" s="72"/>
      <c r="HK238" s="72"/>
      <c r="HL238" s="72"/>
      <c r="HM238" s="72"/>
      <c r="HN238" s="72"/>
      <c r="HO238" s="72"/>
      <c r="HP238" s="72"/>
      <c r="HQ238" s="72"/>
      <c r="HR238" s="72"/>
      <c r="HS238" s="72"/>
      <c r="HT238" s="72"/>
      <c r="HU238" s="72"/>
      <c r="HV238" s="72"/>
      <c r="HW238" s="72"/>
      <c r="HX238" s="72"/>
      <c r="HY238" s="72"/>
      <c r="HZ238" s="72"/>
      <c r="IA238" s="72"/>
      <c r="IB238" s="72"/>
      <c r="IC238" s="72"/>
      <c r="ID238" s="72"/>
      <c r="IE238" s="72"/>
      <c r="IF238" s="72"/>
      <c r="IG238" s="72"/>
      <c r="IH238" s="72"/>
      <c r="II238" s="72"/>
      <c r="IJ238" s="72"/>
      <c r="IK238" s="72"/>
      <c r="IL238" s="72"/>
      <c r="IM238" s="72"/>
    </row>
    <row r="239" spans="1:247">
      <c r="A239" s="838"/>
      <c r="B239" s="838"/>
      <c r="C239" s="838"/>
      <c r="D239" s="941"/>
      <c r="E239" s="942"/>
      <c r="F239" s="943"/>
      <c r="G239" s="944"/>
      <c r="H239" s="841"/>
      <c r="I239" s="939"/>
      <c r="J239" s="939"/>
      <c r="K239" s="939"/>
      <c r="L239" s="945"/>
      <c r="M239" s="939"/>
      <c r="N239" s="939"/>
      <c r="O239" s="940"/>
      <c r="P239" s="939"/>
      <c r="Q239" s="939"/>
      <c r="R239" s="939"/>
      <c r="S239" s="939"/>
      <c r="T239" s="939"/>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c r="DM239" s="72"/>
      <c r="DN239" s="72"/>
      <c r="DO239" s="72"/>
      <c r="DP239" s="72"/>
      <c r="DQ239" s="72"/>
      <c r="DR239" s="72"/>
      <c r="DS239" s="72"/>
      <c r="DT239" s="72"/>
      <c r="DU239" s="72"/>
      <c r="DV239" s="72"/>
      <c r="DW239" s="72"/>
      <c r="DX239" s="72"/>
      <c r="DY239" s="72"/>
      <c r="DZ239" s="72"/>
      <c r="EA239" s="72"/>
      <c r="EB239" s="72"/>
      <c r="EC239" s="72"/>
      <c r="ED239" s="72"/>
      <c r="EE239" s="72"/>
      <c r="EF239" s="72"/>
      <c r="EG239" s="72"/>
      <c r="EH239" s="72"/>
      <c r="EI239" s="72"/>
      <c r="EJ239" s="72"/>
      <c r="EK239" s="72"/>
      <c r="EL239" s="72"/>
      <c r="EM239" s="72"/>
      <c r="EN239" s="72"/>
      <c r="EO239" s="72"/>
      <c r="EP239" s="72"/>
      <c r="EQ239" s="72"/>
      <c r="ER239" s="72"/>
      <c r="ES239" s="72"/>
      <c r="ET239" s="72"/>
      <c r="EU239" s="72"/>
      <c r="EV239" s="72"/>
      <c r="EW239" s="72"/>
      <c r="EX239" s="72"/>
      <c r="EY239" s="72"/>
      <c r="EZ239" s="72"/>
      <c r="FA239" s="72"/>
      <c r="FB239" s="72"/>
      <c r="FC239" s="72"/>
      <c r="FD239" s="72"/>
      <c r="FE239" s="72"/>
      <c r="FF239" s="72"/>
      <c r="FG239" s="72"/>
      <c r="FH239" s="72"/>
      <c r="FI239" s="72"/>
      <c r="FJ239" s="72"/>
      <c r="FK239" s="72"/>
      <c r="FL239" s="72"/>
      <c r="FM239" s="72"/>
      <c r="FN239" s="72"/>
      <c r="FO239" s="72"/>
      <c r="FP239" s="72"/>
      <c r="FQ239" s="72"/>
      <c r="FR239" s="72"/>
      <c r="FS239" s="72"/>
      <c r="FT239" s="72"/>
      <c r="FU239" s="72"/>
      <c r="FV239" s="72"/>
      <c r="FW239" s="72"/>
      <c r="FX239" s="72"/>
      <c r="FY239" s="72"/>
      <c r="FZ239" s="72"/>
      <c r="GA239" s="72"/>
      <c r="GB239" s="72"/>
      <c r="GC239" s="72"/>
      <c r="GD239" s="72"/>
      <c r="GE239" s="72"/>
      <c r="GF239" s="72"/>
      <c r="GG239" s="72"/>
      <c r="GH239" s="72"/>
      <c r="GI239" s="72"/>
      <c r="GJ239" s="72"/>
      <c r="GK239" s="72"/>
      <c r="GL239" s="72"/>
      <c r="GM239" s="72"/>
      <c r="GN239" s="72"/>
      <c r="GO239" s="72"/>
      <c r="GP239" s="72"/>
      <c r="GQ239" s="72"/>
      <c r="GR239" s="72"/>
      <c r="GS239" s="72"/>
      <c r="GT239" s="72"/>
      <c r="GU239" s="72"/>
      <c r="GV239" s="72"/>
      <c r="GW239" s="72"/>
      <c r="GX239" s="72"/>
      <c r="GY239" s="72"/>
      <c r="GZ239" s="72"/>
      <c r="HA239" s="72"/>
      <c r="HB239" s="72"/>
      <c r="HC239" s="72"/>
      <c r="HD239" s="72"/>
      <c r="HE239" s="72"/>
      <c r="HF239" s="72"/>
      <c r="HG239" s="72"/>
      <c r="HH239" s="72"/>
      <c r="HI239" s="72"/>
      <c r="HJ239" s="72"/>
      <c r="HK239" s="72"/>
      <c r="HL239" s="72"/>
      <c r="HM239" s="72"/>
      <c r="HN239" s="72"/>
      <c r="HO239" s="72"/>
      <c r="HP239" s="72"/>
      <c r="HQ239" s="72"/>
      <c r="HR239" s="72"/>
      <c r="HS239" s="72"/>
      <c r="HT239" s="72"/>
      <c r="HU239" s="72"/>
      <c r="HV239" s="72"/>
      <c r="HW239" s="72"/>
      <c r="HX239" s="72"/>
      <c r="HY239" s="72"/>
      <c r="HZ239" s="72"/>
      <c r="IA239" s="72"/>
      <c r="IB239" s="72"/>
      <c r="IC239" s="72"/>
      <c r="ID239" s="72"/>
      <c r="IE239" s="72"/>
      <c r="IF239" s="72"/>
      <c r="IG239" s="72"/>
      <c r="IH239" s="72"/>
      <c r="II239" s="72"/>
      <c r="IJ239" s="72"/>
      <c r="IK239" s="72"/>
      <c r="IL239" s="72"/>
      <c r="IM239" s="72"/>
    </row>
    <row r="240" spans="1:247">
      <c r="A240" s="838"/>
      <c r="B240" s="838"/>
      <c r="C240" s="838"/>
      <c r="D240" s="941"/>
      <c r="E240" s="942"/>
      <c r="F240" s="943"/>
      <c r="G240" s="944"/>
      <c r="H240" s="841"/>
      <c r="I240" s="939"/>
      <c r="J240" s="939"/>
      <c r="K240" s="939"/>
      <c r="L240" s="945"/>
      <c r="M240" s="939"/>
      <c r="N240" s="939"/>
      <c r="O240" s="940"/>
      <c r="P240" s="939"/>
      <c r="Q240" s="939"/>
      <c r="R240" s="939"/>
      <c r="S240" s="939"/>
      <c r="T240" s="939"/>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c r="DM240" s="72"/>
      <c r="DN240" s="72"/>
      <c r="DO240" s="72"/>
      <c r="DP240" s="72"/>
      <c r="DQ240" s="72"/>
      <c r="DR240" s="72"/>
      <c r="DS240" s="72"/>
      <c r="DT240" s="72"/>
      <c r="DU240" s="72"/>
      <c r="DV240" s="72"/>
      <c r="DW240" s="72"/>
      <c r="DX240" s="72"/>
      <c r="DY240" s="72"/>
      <c r="DZ240" s="72"/>
      <c r="EA240" s="72"/>
      <c r="EB240" s="72"/>
      <c r="EC240" s="72"/>
      <c r="ED240" s="72"/>
      <c r="EE240" s="72"/>
      <c r="EF240" s="72"/>
      <c r="EG240" s="72"/>
      <c r="EH240" s="72"/>
      <c r="EI240" s="72"/>
      <c r="EJ240" s="72"/>
      <c r="EK240" s="72"/>
      <c r="EL240" s="72"/>
      <c r="EM240" s="72"/>
      <c r="EN240" s="72"/>
      <c r="EO240" s="72"/>
      <c r="EP240" s="72"/>
      <c r="EQ240" s="72"/>
      <c r="ER240" s="72"/>
      <c r="ES240" s="72"/>
      <c r="ET240" s="72"/>
      <c r="EU240" s="72"/>
      <c r="EV240" s="72"/>
      <c r="EW240" s="72"/>
      <c r="EX240" s="72"/>
      <c r="EY240" s="72"/>
      <c r="EZ240" s="72"/>
      <c r="FA240" s="72"/>
      <c r="FB240" s="72"/>
      <c r="FC240" s="72"/>
      <c r="FD240" s="72"/>
      <c r="FE240" s="72"/>
      <c r="FF240" s="72"/>
      <c r="FG240" s="72"/>
      <c r="FH240" s="72"/>
      <c r="FI240" s="72"/>
      <c r="FJ240" s="72"/>
      <c r="FK240" s="72"/>
      <c r="FL240" s="72"/>
      <c r="FM240" s="72"/>
      <c r="FN240" s="72"/>
      <c r="FO240" s="72"/>
      <c r="FP240" s="72"/>
      <c r="FQ240" s="72"/>
      <c r="FR240" s="72"/>
      <c r="FS240" s="72"/>
      <c r="FT240" s="72"/>
      <c r="FU240" s="72"/>
      <c r="FV240" s="72"/>
      <c r="FW240" s="72"/>
      <c r="FX240" s="72"/>
      <c r="FY240" s="72"/>
      <c r="FZ240" s="72"/>
      <c r="GA240" s="72"/>
      <c r="GB240" s="72"/>
      <c r="GC240" s="72"/>
      <c r="GD240" s="72"/>
      <c r="GE240" s="72"/>
      <c r="GF240" s="72"/>
      <c r="GG240" s="72"/>
      <c r="GH240" s="72"/>
      <c r="GI240" s="72"/>
      <c r="GJ240" s="72"/>
      <c r="GK240" s="72"/>
      <c r="GL240" s="72"/>
      <c r="GM240" s="72"/>
      <c r="GN240" s="72"/>
      <c r="GO240" s="72"/>
      <c r="GP240" s="72"/>
      <c r="GQ240" s="72"/>
      <c r="GR240" s="72"/>
      <c r="GS240" s="72"/>
      <c r="GT240" s="72"/>
      <c r="GU240" s="72"/>
      <c r="GV240" s="72"/>
      <c r="GW240" s="72"/>
      <c r="GX240" s="72"/>
      <c r="GY240" s="72"/>
      <c r="GZ240" s="72"/>
      <c r="HA240" s="72"/>
      <c r="HB240" s="72"/>
      <c r="HC240" s="72"/>
      <c r="HD240" s="72"/>
      <c r="HE240" s="72"/>
      <c r="HF240" s="72"/>
      <c r="HG240" s="72"/>
      <c r="HH240" s="72"/>
      <c r="HI240" s="72"/>
      <c r="HJ240" s="72"/>
      <c r="HK240" s="72"/>
      <c r="HL240" s="72"/>
      <c r="HM240" s="72"/>
      <c r="HN240" s="72"/>
      <c r="HO240" s="72"/>
      <c r="HP240" s="72"/>
      <c r="HQ240" s="72"/>
      <c r="HR240" s="72"/>
      <c r="HS240" s="72"/>
      <c r="HT240" s="72"/>
      <c r="HU240" s="72"/>
      <c r="HV240" s="72"/>
      <c r="HW240" s="72"/>
      <c r="HX240" s="72"/>
      <c r="HY240" s="72"/>
      <c r="HZ240" s="72"/>
      <c r="IA240" s="72"/>
      <c r="IB240" s="72"/>
      <c r="IC240" s="72"/>
      <c r="ID240" s="72"/>
      <c r="IE240" s="72"/>
      <c r="IF240" s="72"/>
      <c r="IG240" s="72"/>
      <c r="IH240" s="72"/>
      <c r="II240" s="72"/>
      <c r="IJ240" s="72"/>
      <c r="IK240" s="72"/>
      <c r="IL240" s="72"/>
      <c r="IM240" s="72"/>
    </row>
    <row r="241" spans="1:247">
      <c r="A241" s="838"/>
      <c r="B241" s="838"/>
      <c r="C241" s="838"/>
      <c r="D241" s="842"/>
      <c r="E241" s="836"/>
      <c r="F241" s="840"/>
      <c r="G241" s="839"/>
      <c r="H241" s="841"/>
      <c r="I241" s="836"/>
      <c r="J241" s="836"/>
      <c r="K241" s="836"/>
      <c r="L241" s="848"/>
      <c r="M241" s="836"/>
      <c r="N241" s="836"/>
      <c r="O241" s="843"/>
      <c r="P241" s="836"/>
      <c r="Q241" s="836"/>
      <c r="R241" s="836"/>
      <c r="S241" s="836"/>
      <c r="T241" s="836"/>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c r="DM241" s="72"/>
      <c r="DN241" s="72"/>
      <c r="DO241" s="72"/>
      <c r="DP241" s="72"/>
      <c r="DQ241" s="72"/>
      <c r="DR241" s="72"/>
      <c r="DS241" s="72"/>
      <c r="DT241" s="72"/>
      <c r="DU241" s="72"/>
      <c r="DV241" s="72"/>
      <c r="DW241" s="72"/>
      <c r="DX241" s="72"/>
      <c r="DY241" s="72"/>
      <c r="DZ241" s="72"/>
      <c r="EA241" s="72"/>
      <c r="EB241" s="72"/>
      <c r="EC241" s="72"/>
      <c r="ED241" s="72"/>
      <c r="EE241" s="72"/>
      <c r="EF241" s="72"/>
      <c r="EG241" s="72"/>
      <c r="EH241" s="72"/>
      <c r="EI241" s="72"/>
      <c r="EJ241" s="72"/>
      <c r="EK241" s="72"/>
      <c r="EL241" s="72"/>
      <c r="EM241" s="72"/>
      <c r="EN241" s="72"/>
      <c r="EO241" s="72"/>
      <c r="EP241" s="72"/>
      <c r="EQ241" s="72"/>
      <c r="ER241" s="72"/>
      <c r="ES241" s="72"/>
      <c r="ET241" s="72"/>
      <c r="EU241" s="72"/>
      <c r="EV241" s="72"/>
      <c r="EW241" s="72"/>
      <c r="EX241" s="72"/>
      <c r="EY241" s="72"/>
      <c r="EZ241" s="72"/>
      <c r="FA241" s="72"/>
      <c r="FB241" s="72"/>
      <c r="FC241" s="72"/>
      <c r="FD241" s="72"/>
      <c r="FE241" s="72"/>
      <c r="FF241" s="72"/>
      <c r="FG241" s="72"/>
      <c r="FH241" s="72"/>
      <c r="FI241" s="72"/>
      <c r="FJ241" s="72"/>
      <c r="FK241" s="72"/>
      <c r="FL241" s="72"/>
      <c r="FM241" s="72"/>
      <c r="FN241" s="72"/>
      <c r="FO241" s="72"/>
      <c r="FP241" s="72"/>
      <c r="FQ241" s="72"/>
      <c r="FR241" s="72"/>
      <c r="FS241" s="72"/>
      <c r="FT241" s="72"/>
      <c r="FU241" s="72"/>
      <c r="FV241" s="72"/>
      <c r="FW241" s="72"/>
      <c r="FX241" s="72"/>
      <c r="FY241" s="72"/>
      <c r="FZ241" s="72"/>
      <c r="GA241" s="72"/>
      <c r="GB241" s="72"/>
      <c r="GC241" s="72"/>
      <c r="GD241" s="72"/>
      <c r="GE241" s="72"/>
      <c r="GF241" s="72"/>
      <c r="GG241" s="72"/>
      <c r="GH241" s="72"/>
      <c r="GI241" s="72"/>
      <c r="GJ241" s="72"/>
      <c r="GK241" s="72"/>
      <c r="GL241" s="72"/>
      <c r="GM241" s="72"/>
      <c r="GN241" s="72"/>
      <c r="GO241" s="72"/>
      <c r="GP241" s="72"/>
      <c r="GQ241" s="72"/>
      <c r="GR241" s="72"/>
      <c r="GS241" s="72"/>
      <c r="GT241" s="72"/>
      <c r="GU241" s="72"/>
      <c r="GV241" s="72"/>
      <c r="GW241" s="72"/>
      <c r="GX241" s="72"/>
      <c r="GY241" s="72"/>
      <c r="GZ241" s="72"/>
      <c r="HA241" s="72"/>
      <c r="HB241" s="72"/>
      <c r="HC241" s="72"/>
      <c r="HD241" s="72"/>
      <c r="HE241" s="72"/>
      <c r="HF241" s="72"/>
      <c r="HG241" s="72"/>
      <c r="HH241" s="72"/>
      <c r="HI241" s="72"/>
      <c r="HJ241" s="72"/>
      <c r="HK241" s="72"/>
      <c r="HL241" s="72"/>
      <c r="HM241" s="72"/>
      <c r="HN241" s="72"/>
      <c r="HO241" s="72"/>
      <c r="HP241" s="72"/>
      <c r="HQ241" s="72"/>
      <c r="HR241" s="72"/>
      <c r="HS241" s="72"/>
      <c r="HT241" s="72"/>
      <c r="HU241" s="72"/>
      <c r="HV241" s="72"/>
      <c r="HW241" s="72"/>
      <c r="HX241" s="72"/>
      <c r="HY241" s="72"/>
      <c r="HZ241" s="72"/>
      <c r="IA241" s="72"/>
      <c r="IB241" s="72"/>
      <c r="IC241" s="72"/>
      <c r="ID241" s="72"/>
      <c r="IE241" s="72"/>
      <c r="IF241" s="72"/>
      <c r="IG241" s="72"/>
      <c r="IH241" s="72"/>
      <c r="II241" s="72"/>
      <c r="IJ241" s="72"/>
      <c r="IK241" s="72"/>
      <c r="IL241" s="72"/>
      <c r="IM241" s="72"/>
    </row>
    <row r="242" spans="1:247">
      <c r="A242" s="838"/>
      <c r="B242" s="838"/>
      <c r="C242" s="838"/>
      <c r="D242" s="941"/>
      <c r="E242" s="942"/>
      <c r="F242" s="943"/>
      <c r="G242" s="944"/>
      <c r="H242" s="841"/>
      <c r="I242" s="939"/>
      <c r="J242" s="939"/>
      <c r="K242" s="939"/>
      <c r="L242" s="945"/>
      <c r="M242" s="939"/>
      <c r="N242" s="939"/>
      <c r="O242" s="940"/>
      <c r="P242" s="939"/>
      <c r="Q242" s="939"/>
      <c r="R242" s="939"/>
      <c r="S242" s="939"/>
      <c r="T242" s="939"/>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c r="BI242" s="72"/>
      <c r="BJ242" s="72"/>
      <c r="BK242" s="72"/>
      <c r="BL242" s="72"/>
      <c r="BM242" s="72"/>
      <c r="BN242" s="72"/>
      <c r="BO242" s="72"/>
      <c r="BP242" s="72"/>
      <c r="BQ242" s="72"/>
      <c r="BR242" s="72"/>
      <c r="BS242" s="72"/>
      <c r="BT242" s="72"/>
      <c r="BU242" s="72"/>
      <c r="BV242" s="72"/>
      <c r="BW242" s="72"/>
      <c r="BX242" s="72"/>
      <c r="BY242" s="72"/>
      <c r="BZ242" s="72"/>
      <c r="CA242" s="72"/>
      <c r="CB242" s="72"/>
      <c r="CC242" s="72"/>
      <c r="CD242" s="72"/>
      <c r="CE242" s="72"/>
      <c r="CF242" s="72"/>
      <c r="CG242" s="72"/>
      <c r="CH242" s="72"/>
      <c r="CI242" s="72"/>
      <c r="CJ242" s="72"/>
      <c r="CK242" s="72"/>
      <c r="CL242" s="72"/>
      <c r="CM242" s="72"/>
      <c r="CN242" s="72"/>
      <c r="CO242" s="72"/>
      <c r="CP242" s="72"/>
      <c r="CQ242" s="72"/>
      <c r="CR242" s="72"/>
      <c r="CS242" s="72"/>
      <c r="CT242" s="72"/>
      <c r="CU242" s="72"/>
      <c r="CV242" s="72"/>
      <c r="CW242" s="72"/>
      <c r="CX242" s="72"/>
      <c r="CY242" s="72"/>
      <c r="CZ242" s="72"/>
      <c r="DA242" s="72"/>
      <c r="DB242" s="72"/>
      <c r="DC242" s="72"/>
      <c r="DD242" s="72"/>
      <c r="DE242" s="72"/>
      <c r="DF242" s="72"/>
      <c r="DG242" s="72"/>
      <c r="DH242" s="72"/>
      <c r="DI242" s="72"/>
      <c r="DJ242" s="72"/>
      <c r="DK242" s="72"/>
      <c r="DL242" s="72"/>
      <c r="DM242" s="72"/>
      <c r="DN242" s="72"/>
      <c r="DO242" s="72"/>
      <c r="DP242" s="72"/>
      <c r="DQ242" s="72"/>
      <c r="DR242" s="72"/>
      <c r="DS242" s="72"/>
      <c r="DT242" s="72"/>
      <c r="DU242" s="72"/>
      <c r="DV242" s="72"/>
      <c r="DW242" s="72"/>
      <c r="DX242" s="72"/>
      <c r="DY242" s="72"/>
      <c r="DZ242" s="72"/>
      <c r="EA242" s="72"/>
      <c r="EB242" s="72"/>
      <c r="EC242" s="72"/>
      <c r="ED242" s="72"/>
      <c r="EE242" s="72"/>
      <c r="EF242" s="72"/>
      <c r="EG242" s="72"/>
      <c r="EH242" s="72"/>
      <c r="EI242" s="72"/>
      <c r="EJ242" s="72"/>
      <c r="EK242" s="72"/>
      <c r="EL242" s="72"/>
      <c r="EM242" s="72"/>
      <c r="EN242" s="72"/>
      <c r="EO242" s="72"/>
      <c r="EP242" s="72"/>
      <c r="EQ242" s="72"/>
      <c r="ER242" s="72"/>
      <c r="ES242" s="72"/>
      <c r="ET242" s="72"/>
      <c r="EU242" s="72"/>
      <c r="EV242" s="72"/>
      <c r="EW242" s="72"/>
      <c r="EX242" s="72"/>
      <c r="EY242" s="72"/>
      <c r="EZ242" s="72"/>
      <c r="FA242" s="72"/>
      <c r="FB242" s="72"/>
      <c r="FC242" s="72"/>
      <c r="FD242" s="72"/>
      <c r="FE242" s="72"/>
      <c r="FF242" s="72"/>
      <c r="FG242" s="72"/>
      <c r="FH242" s="72"/>
      <c r="FI242" s="72"/>
      <c r="FJ242" s="72"/>
      <c r="FK242" s="72"/>
      <c r="FL242" s="72"/>
      <c r="FM242" s="72"/>
      <c r="FN242" s="72"/>
      <c r="FO242" s="72"/>
      <c r="FP242" s="72"/>
      <c r="FQ242" s="72"/>
      <c r="FR242" s="72"/>
      <c r="FS242" s="72"/>
      <c r="FT242" s="72"/>
      <c r="FU242" s="72"/>
      <c r="FV242" s="72"/>
      <c r="FW242" s="72"/>
      <c r="FX242" s="72"/>
      <c r="FY242" s="72"/>
      <c r="FZ242" s="72"/>
      <c r="GA242" s="72"/>
      <c r="GB242" s="72"/>
      <c r="GC242" s="72"/>
      <c r="GD242" s="72"/>
      <c r="GE242" s="72"/>
      <c r="GF242" s="72"/>
      <c r="GG242" s="72"/>
      <c r="GH242" s="72"/>
      <c r="GI242" s="72"/>
      <c r="GJ242" s="72"/>
      <c r="GK242" s="72"/>
      <c r="GL242" s="72"/>
      <c r="GM242" s="72"/>
      <c r="GN242" s="72"/>
      <c r="GO242" s="72"/>
      <c r="GP242" s="72"/>
      <c r="GQ242" s="72"/>
      <c r="GR242" s="72"/>
      <c r="GS242" s="72"/>
      <c r="GT242" s="72"/>
      <c r="GU242" s="72"/>
      <c r="GV242" s="72"/>
      <c r="GW242" s="72"/>
      <c r="GX242" s="72"/>
      <c r="GY242" s="72"/>
      <c r="GZ242" s="72"/>
      <c r="HA242" s="72"/>
      <c r="HB242" s="72"/>
      <c r="HC242" s="72"/>
      <c r="HD242" s="72"/>
      <c r="HE242" s="72"/>
      <c r="HF242" s="72"/>
      <c r="HG242" s="72"/>
      <c r="HH242" s="72"/>
      <c r="HI242" s="72"/>
      <c r="HJ242" s="72"/>
      <c r="HK242" s="72"/>
      <c r="HL242" s="72"/>
      <c r="HM242" s="72"/>
      <c r="HN242" s="72"/>
      <c r="HO242" s="72"/>
      <c r="HP242" s="72"/>
      <c r="HQ242" s="72"/>
      <c r="HR242" s="72"/>
      <c r="HS242" s="72"/>
      <c r="HT242" s="72"/>
      <c r="HU242" s="72"/>
      <c r="HV242" s="72"/>
      <c r="HW242" s="72"/>
      <c r="HX242" s="72"/>
      <c r="HY242" s="72"/>
      <c r="HZ242" s="72"/>
      <c r="IA242" s="72"/>
      <c r="IB242" s="72"/>
      <c r="IC242" s="72"/>
      <c r="ID242" s="72"/>
      <c r="IE242" s="72"/>
      <c r="IF242" s="72"/>
      <c r="IG242" s="72"/>
      <c r="IH242" s="72"/>
      <c r="II242" s="72"/>
      <c r="IJ242" s="72"/>
      <c r="IK242" s="72"/>
      <c r="IL242" s="72"/>
      <c r="IM242" s="72"/>
    </row>
    <row r="243" spans="1:247">
      <c r="A243" s="838"/>
      <c r="B243" s="838"/>
      <c r="C243" s="838"/>
      <c r="D243" s="941"/>
      <c r="E243" s="942"/>
      <c r="F243" s="943"/>
      <c r="G243" s="944"/>
      <c r="H243" s="841"/>
      <c r="I243" s="939"/>
      <c r="J243" s="939"/>
      <c r="K243" s="939"/>
      <c r="L243" s="945"/>
      <c r="M243" s="939"/>
      <c r="N243" s="939"/>
      <c r="O243" s="940"/>
      <c r="P243" s="939"/>
      <c r="Q243" s="939"/>
      <c r="R243" s="939"/>
      <c r="S243" s="939"/>
      <c r="T243" s="939"/>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c r="BI243" s="72"/>
      <c r="BJ243" s="72"/>
      <c r="BK243" s="72"/>
      <c r="BL243" s="72"/>
      <c r="BM243" s="72"/>
      <c r="BN243" s="72"/>
      <c r="BO243" s="72"/>
      <c r="BP243" s="72"/>
      <c r="BQ243" s="72"/>
      <c r="BR243" s="72"/>
      <c r="BS243" s="72"/>
      <c r="BT243" s="72"/>
      <c r="BU243" s="72"/>
      <c r="BV243" s="72"/>
      <c r="BW243" s="72"/>
      <c r="BX243" s="72"/>
      <c r="BY243" s="72"/>
      <c r="BZ243" s="72"/>
      <c r="CA243" s="72"/>
      <c r="CB243" s="72"/>
      <c r="CC243" s="72"/>
      <c r="CD243" s="72"/>
      <c r="CE243" s="72"/>
      <c r="CF243" s="72"/>
      <c r="CG243" s="72"/>
      <c r="CH243" s="72"/>
      <c r="CI243" s="72"/>
      <c r="CJ243" s="72"/>
      <c r="CK243" s="72"/>
      <c r="CL243" s="72"/>
      <c r="CM243" s="72"/>
      <c r="CN243" s="72"/>
      <c r="CO243" s="72"/>
      <c r="CP243" s="72"/>
      <c r="CQ243" s="72"/>
      <c r="CR243" s="72"/>
      <c r="CS243" s="72"/>
      <c r="CT243" s="72"/>
      <c r="CU243" s="72"/>
      <c r="CV243" s="72"/>
      <c r="CW243" s="72"/>
      <c r="CX243" s="72"/>
      <c r="CY243" s="72"/>
      <c r="CZ243" s="72"/>
      <c r="DA243" s="72"/>
      <c r="DB243" s="72"/>
      <c r="DC243" s="72"/>
      <c r="DD243" s="72"/>
      <c r="DE243" s="72"/>
      <c r="DF243" s="72"/>
      <c r="DG243" s="72"/>
      <c r="DH243" s="72"/>
      <c r="DI243" s="72"/>
      <c r="DJ243" s="72"/>
      <c r="DK243" s="72"/>
      <c r="DL243" s="72"/>
      <c r="DM243" s="72"/>
      <c r="DN243" s="72"/>
      <c r="DO243" s="72"/>
      <c r="DP243" s="72"/>
      <c r="DQ243" s="72"/>
      <c r="DR243" s="72"/>
      <c r="DS243" s="72"/>
      <c r="DT243" s="72"/>
      <c r="DU243" s="72"/>
      <c r="DV243" s="72"/>
      <c r="DW243" s="72"/>
      <c r="DX243" s="72"/>
      <c r="DY243" s="72"/>
      <c r="DZ243" s="72"/>
      <c r="EA243" s="72"/>
      <c r="EB243" s="72"/>
      <c r="EC243" s="72"/>
      <c r="ED243" s="72"/>
      <c r="EE243" s="72"/>
      <c r="EF243" s="72"/>
      <c r="EG243" s="72"/>
      <c r="EH243" s="72"/>
      <c r="EI243" s="72"/>
      <c r="EJ243" s="72"/>
      <c r="EK243" s="72"/>
      <c r="EL243" s="72"/>
      <c r="EM243" s="72"/>
      <c r="EN243" s="72"/>
      <c r="EO243" s="72"/>
      <c r="EP243" s="72"/>
      <c r="EQ243" s="72"/>
      <c r="ER243" s="72"/>
      <c r="ES243" s="72"/>
      <c r="ET243" s="72"/>
      <c r="EU243" s="72"/>
      <c r="EV243" s="72"/>
      <c r="EW243" s="72"/>
      <c r="EX243" s="72"/>
      <c r="EY243" s="72"/>
      <c r="EZ243" s="72"/>
      <c r="FA243" s="72"/>
      <c r="FB243" s="72"/>
      <c r="FC243" s="72"/>
      <c r="FD243" s="72"/>
      <c r="FE243" s="72"/>
      <c r="FF243" s="72"/>
      <c r="FG243" s="72"/>
      <c r="FH243" s="72"/>
      <c r="FI243" s="72"/>
      <c r="FJ243" s="72"/>
      <c r="FK243" s="72"/>
      <c r="FL243" s="72"/>
      <c r="FM243" s="72"/>
      <c r="FN243" s="72"/>
      <c r="FO243" s="72"/>
      <c r="FP243" s="72"/>
      <c r="FQ243" s="72"/>
      <c r="FR243" s="72"/>
      <c r="FS243" s="72"/>
      <c r="FT243" s="72"/>
      <c r="FU243" s="72"/>
      <c r="FV243" s="72"/>
      <c r="FW243" s="72"/>
      <c r="FX243" s="72"/>
      <c r="FY243" s="72"/>
      <c r="FZ243" s="72"/>
      <c r="GA243" s="72"/>
      <c r="GB243" s="72"/>
      <c r="GC243" s="72"/>
      <c r="GD243" s="72"/>
      <c r="GE243" s="72"/>
      <c r="GF243" s="72"/>
      <c r="GG243" s="72"/>
      <c r="GH243" s="72"/>
      <c r="GI243" s="72"/>
      <c r="GJ243" s="72"/>
      <c r="GK243" s="72"/>
      <c r="GL243" s="72"/>
      <c r="GM243" s="72"/>
      <c r="GN243" s="72"/>
      <c r="GO243" s="72"/>
      <c r="GP243" s="72"/>
      <c r="GQ243" s="72"/>
      <c r="GR243" s="72"/>
      <c r="GS243" s="72"/>
      <c r="GT243" s="72"/>
      <c r="GU243" s="72"/>
      <c r="GV243" s="72"/>
      <c r="GW243" s="72"/>
      <c r="GX243" s="72"/>
      <c r="GY243" s="72"/>
      <c r="GZ243" s="72"/>
      <c r="HA243" s="72"/>
      <c r="HB243" s="72"/>
      <c r="HC243" s="72"/>
      <c r="HD243" s="72"/>
      <c r="HE243" s="72"/>
      <c r="HF243" s="72"/>
      <c r="HG243" s="72"/>
      <c r="HH243" s="72"/>
      <c r="HI243" s="72"/>
      <c r="HJ243" s="72"/>
      <c r="HK243" s="72"/>
      <c r="HL243" s="72"/>
      <c r="HM243" s="72"/>
      <c r="HN243" s="72"/>
      <c r="HO243" s="72"/>
      <c r="HP243" s="72"/>
      <c r="HQ243" s="72"/>
      <c r="HR243" s="72"/>
      <c r="HS243" s="72"/>
      <c r="HT243" s="72"/>
      <c r="HU243" s="72"/>
      <c r="HV243" s="72"/>
      <c r="HW243" s="72"/>
      <c r="HX243" s="72"/>
      <c r="HY243" s="72"/>
      <c r="HZ243" s="72"/>
      <c r="IA243" s="72"/>
      <c r="IB243" s="72"/>
      <c r="IC243" s="72"/>
      <c r="ID243" s="72"/>
      <c r="IE243" s="72"/>
      <c r="IF243" s="72"/>
      <c r="IG243" s="72"/>
      <c r="IH243" s="72"/>
      <c r="II243" s="72"/>
      <c r="IJ243" s="72"/>
      <c r="IK243" s="72"/>
      <c r="IL243" s="72"/>
      <c r="IM243" s="72"/>
    </row>
    <row r="244" spans="1:247">
      <c r="A244" s="838"/>
      <c r="B244" s="838"/>
      <c r="C244" s="838"/>
      <c r="D244" s="842"/>
      <c r="E244" s="836"/>
      <c r="F244" s="840"/>
      <c r="G244" s="839"/>
      <c r="H244" s="841"/>
      <c r="I244" s="836"/>
      <c r="J244" s="836"/>
      <c r="K244" s="836"/>
      <c r="L244" s="848"/>
      <c r="M244" s="836"/>
      <c r="N244" s="836"/>
      <c r="O244" s="843"/>
      <c r="P244" s="836"/>
      <c r="Q244" s="836"/>
      <c r="R244" s="836"/>
      <c r="S244" s="836"/>
      <c r="T244" s="836"/>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c r="BI244" s="72"/>
      <c r="BJ244" s="72"/>
      <c r="BK244" s="72"/>
      <c r="BL244" s="72"/>
      <c r="BM244" s="72"/>
      <c r="BN244" s="72"/>
      <c r="BO244" s="72"/>
      <c r="BP244" s="72"/>
      <c r="BQ244" s="72"/>
      <c r="BR244" s="72"/>
      <c r="BS244" s="72"/>
      <c r="BT244" s="72"/>
      <c r="BU244" s="72"/>
      <c r="BV244" s="72"/>
      <c r="BW244" s="72"/>
      <c r="BX244" s="72"/>
      <c r="BY244" s="72"/>
      <c r="BZ244" s="72"/>
      <c r="CA244" s="72"/>
      <c r="CB244" s="72"/>
      <c r="CC244" s="72"/>
      <c r="CD244" s="72"/>
      <c r="CE244" s="72"/>
      <c r="CF244" s="72"/>
      <c r="CG244" s="72"/>
      <c r="CH244" s="72"/>
      <c r="CI244" s="72"/>
      <c r="CJ244" s="72"/>
      <c r="CK244" s="72"/>
      <c r="CL244" s="72"/>
      <c r="CM244" s="72"/>
      <c r="CN244" s="72"/>
      <c r="CO244" s="72"/>
      <c r="CP244" s="72"/>
      <c r="CQ244" s="72"/>
      <c r="CR244" s="72"/>
      <c r="CS244" s="72"/>
      <c r="CT244" s="72"/>
      <c r="CU244" s="72"/>
      <c r="CV244" s="72"/>
      <c r="CW244" s="72"/>
      <c r="CX244" s="72"/>
      <c r="CY244" s="72"/>
      <c r="CZ244" s="72"/>
      <c r="DA244" s="72"/>
      <c r="DB244" s="72"/>
      <c r="DC244" s="72"/>
      <c r="DD244" s="72"/>
      <c r="DE244" s="72"/>
      <c r="DF244" s="72"/>
      <c r="DG244" s="72"/>
      <c r="DH244" s="72"/>
      <c r="DI244" s="72"/>
      <c r="DJ244" s="72"/>
      <c r="DK244" s="72"/>
      <c r="DL244" s="72"/>
      <c r="DM244" s="72"/>
      <c r="DN244" s="72"/>
      <c r="DO244" s="72"/>
      <c r="DP244" s="72"/>
      <c r="DQ244" s="72"/>
      <c r="DR244" s="72"/>
      <c r="DS244" s="72"/>
      <c r="DT244" s="72"/>
      <c r="DU244" s="72"/>
      <c r="DV244" s="72"/>
      <c r="DW244" s="72"/>
      <c r="DX244" s="72"/>
      <c r="DY244" s="72"/>
      <c r="DZ244" s="72"/>
      <c r="EA244" s="72"/>
      <c r="EB244" s="72"/>
      <c r="EC244" s="72"/>
      <c r="ED244" s="72"/>
      <c r="EE244" s="72"/>
      <c r="EF244" s="72"/>
      <c r="EG244" s="72"/>
      <c r="EH244" s="72"/>
      <c r="EI244" s="72"/>
      <c r="EJ244" s="72"/>
      <c r="EK244" s="72"/>
      <c r="EL244" s="72"/>
      <c r="EM244" s="72"/>
      <c r="EN244" s="72"/>
      <c r="EO244" s="72"/>
      <c r="EP244" s="72"/>
      <c r="EQ244" s="72"/>
      <c r="ER244" s="72"/>
      <c r="ES244" s="72"/>
      <c r="ET244" s="72"/>
      <c r="EU244" s="72"/>
      <c r="EV244" s="72"/>
      <c r="EW244" s="72"/>
      <c r="EX244" s="72"/>
      <c r="EY244" s="72"/>
      <c r="EZ244" s="72"/>
      <c r="FA244" s="72"/>
      <c r="FB244" s="72"/>
      <c r="FC244" s="72"/>
      <c r="FD244" s="72"/>
      <c r="FE244" s="72"/>
      <c r="FF244" s="72"/>
      <c r="FG244" s="72"/>
      <c r="FH244" s="72"/>
      <c r="FI244" s="72"/>
      <c r="FJ244" s="72"/>
      <c r="FK244" s="72"/>
      <c r="FL244" s="72"/>
      <c r="FM244" s="72"/>
      <c r="FN244" s="72"/>
      <c r="FO244" s="72"/>
      <c r="FP244" s="72"/>
      <c r="FQ244" s="72"/>
      <c r="FR244" s="72"/>
      <c r="FS244" s="72"/>
      <c r="FT244" s="72"/>
      <c r="FU244" s="72"/>
      <c r="FV244" s="72"/>
      <c r="FW244" s="72"/>
      <c r="FX244" s="72"/>
      <c r="FY244" s="72"/>
      <c r="FZ244" s="72"/>
      <c r="GA244" s="72"/>
      <c r="GB244" s="72"/>
      <c r="GC244" s="72"/>
      <c r="GD244" s="72"/>
      <c r="GE244" s="72"/>
      <c r="GF244" s="72"/>
      <c r="GG244" s="72"/>
      <c r="GH244" s="72"/>
      <c r="GI244" s="72"/>
      <c r="GJ244" s="72"/>
      <c r="GK244" s="72"/>
      <c r="GL244" s="72"/>
      <c r="GM244" s="72"/>
      <c r="GN244" s="72"/>
      <c r="GO244" s="72"/>
      <c r="GP244" s="72"/>
      <c r="GQ244" s="72"/>
      <c r="GR244" s="72"/>
      <c r="GS244" s="72"/>
      <c r="GT244" s="72"/>
      <c r="GU244" s="72"/>
      <c r="GV244" s="72"/>
      <c r="GW244" s="72"/>
      <c r="GX244" s="72"/>
      <c r="GY244" s="72"/>
      <c r="GZ244" s="72"/>
      <c r="HA244" s="72"/>
      <c r="HB244" s="72"/>
      <c r="HC244" s="72"/>
      <c r="HD244" s="72"/>
      <c r="HE244" s="72"/>
      <c r="HF244" s="72"/>
      <c r="HG244" s="72"/>
      <c r="HH244" s="72"/>
      <c r="HI244" s="72"/>
      <c r="HJ244" s="72"/>
      <c r="HK244" s="72"/>
      <c r="HL244" s="72"/>
      <c r="HM244" s="72"/>
      <c r="HN244" s="72"/>
      <c r="HO244" s="72"/>
      <c r="HP244" s="72"/>
      <c r="HQ244" s="72"/>
      <c r="HR244" s="72"/>
      <c r="HS244" s="72"/>
      <c r="HT244" s="72"/>
      <c r="HU244" s="72"/>
      <c r="HV244" s="72"/>
      <c r="HW244" s="72"/>
      <c r="HX244" s="72"/>
      <c r="HY244" s="72"/>
      <c r="HZ244" s="72"/>
      <c r="IA244" s="72"/>
      <c r="IB244" s="72"/>
      <c r="IC244" s="72"/>
      <c r="ID244" s="72"/>
      <c r="IE244" s="72"/>
      <c r="IF244" s="72"/>
      <c r="IG244" s="72"/>
      <c r="IH244" s="72"/>
      <c r="II244" s="72"/>
      <c r="IJ244" s="72"/>
      <c r="IK244" s="72"/>
      <c r="IL244" s="72"/>
      <c r="IM244" s="72"/>
    </row>
    <row r="245" spans="1:247">
      <c r="A245" s="838"/>
      <c r="B245" s="838"/>
      <c r="C245" s="838"/>
      <c r="D245" s="941"/>
      <c r="E245" s="942"/>
      <c r="F245" s="943"/>
      <c r="G245" s="944"/>
      <c r="H245" s="841"/>
      <c r="I245" s="939"/>
      <c r="J245" s="939"/>
      <c r="K245" s="939"/>
      <c r="L245" s="945"/>
      <c r="M245" s="939"/>
      <c r="N245" s="939"/>
      <c r="O245" s="940"/>
      <c r="P245" s="939"/>
      <c r="Q245" s="939"/>
      <c r="R245" s="939"/>
      <c r="S245" s="939"/>
      <c r="T245" s="939"/>
      <c r="U245" s="72"/>
      <c r="V245" s="72"/>
      <c r="W245" s="72"/>
      <c r="X245" s="72"/>
      <c r="Y245" s="72"/>
      <c r="Z245" s="72"/>
      <c r="AA245" s="72"/>
      <c r="AB245" s="72"/>
      <c r="AC245" s="72"/>
      <c r="AD245" s="72"/>
      <c r="AE245" s="72"/>
      <c r="AF245" s="72"/>
      <c r="AG245" s="72"/>
      <c r="AH245" s="72"/>
      <c r="AI245" s="72"/>
      <c r="AJ245" s="72"/>
      <c r="AK245" s="72"/>
      <c r="AL245" s="72"/>
      <c r="AM245" s="72"/>
      <c r="AN245" s="72"/>
      <c r="AO245" s="72"/>
      <c r="AP245" s="72"/>
      <c r="AQ245" s="72"/>
      <c r="AR245" s="72"/>
      <c r="AS245" s="72"/>
      <c r="AT245" s="72"/>
      <c r="AU245" s="72"/>
      <c r="AV245" s="72"/>
      <c r="AW245" s="72"/>
      <c r="AX245" s="72"/>
      <c r="AY245" s="72"/>
      <c r="AZ245" s="72"/>
      <c r="BA245" s="72"/>
      <c r="BB245" s="72"/>
      <c r="BC245" s="72"/>
      <c r="BD245" s="72"/>
      <c r="BE245" s="72"/>
      <c r="BF245" s="72"/>
      <c r="BG245" s="72"/>
      <c r="BH245" s="72"/>
      <c r="BI245" s="72"/>
      <c r="BJ245" s="72"/>
      <c r="BK245" s="72"/>
      <c r="BL245" s="72"/>
      <c r="BM245" s="72"/>
      <c r="BN245" s="72"/>
      <c r="BO245" s="72"/>
      <c r="BP245" s="72"/>
      <c r="BQ245" s="72"/>
      <c r="BR245" s="72"/>
      <c r="BS245" s="72"/>
      <c r="BT245" s="72"/>
      <c r="BU245" s="72"/>
      <c r="BV245" s="72"/>
      <c r="BW245" s="72"/>
      <c r="BX245" s="72"/>
      <c r="BY245" s="72"/>
      <c r="BZ245" s="72"/>
      <c r="CA245" s="72"/>
      <c r="CB245" s="72"/>
      <c r="CC245" s="72"/>
      <c r="CD245" s="72"/>
      <c r="CE245" s="72"/>
      <c r="CF245" s="72"/>
      <c r="CG245" s="72"/>
      <c r="CH245" s="72"/>
      <c r="CI245" s="72"/>
      <c r="CJ245" s="72"/>
      <c r="CK245" s="72"/>
      <c r="CL245" s="72"/>
      <c r="CM245" s="72"/>
      <c r="CN245" s="72"/>
      <c r="CO245" s="72"/>
      <c r="CP245" s="72"/>
      <c r="CQ245" s="72"/>
      <c r="CR245" s="72"/>
      <c r="CS245" s="72"/>
      <c r="CT245" s="72"/>
      <c r="CU245" s="72"/>
      <c r="CV245" s="72"/>
      <c r="CW245" s="72"/>
      <c r="CX245" s="72"/>
      <c r="CY245" s="72"/>
      <c r="CZ245" s="72"/>
      <c r="DA245" s="72"/>
      <c r="DB245" s="72"/>
      <c r="DC245" s="72"/>
      <c r="DD245" s="72"/>
      <c r="DE245" s="72"/>
      <c r="DF245" s="72"/>
      <c r="DG245" s="72"/>
      <c r="DH245" s="72"/>
      <c r="DI245" s="72"/>
      <c r="DJ245" s="72"/>
      <c r="DK245" s="72"/>
      <c r="DL245" s="72"/>
      <c r="DM245" s="72"/>
      <c r="DN245" s="72"/>
      <c r="DO245" s="72"/>
      <c r="DP245" s="72"/>
      <c r="DQ245" s="72"/>
      <c r="DR245" s="72"/>
      <c r="DS245" s="72"/>
      <c r="DT245" s="72"/>
      <c r="DU245" s="72"/>
      <c r="DV245" s="72"/>
      <c r="DW245" s="72"/>
      <c r="DX245" s="72"/>
      <c r="DY245" s="72"/>
      <c r="DZ245" s="72"/>
      <c r="EA245" s="72"/>
      <c r="EB245" s="72"/>
      <c r="EC245" s="72"/>
      <c r="ED245" s="72"/>
      <c r="EE245" s="72"/>
      <c r="EF245" s="72"/>
      <c r="EG245" s="72"/>
      <c r="EH245" s="72"/>
      <c r="EI245" s="72"/>
      <c r="EJ245" s="72"/>
      <c r="EK245" s="72"/>
      <c r="EL245" s="72"/>
      <c r="EM245" s="72"/>
      <c r="EN245" s="72"/>
      <c r="EO245" s="72"/>
      <c r="EP245" s="72"/>
      <c r="EQ245" s="72"/>
      <c r="ER245" s="72"/>
      <c r="ES245" s="72"/>
      <c r="ET245" s="72"/>
      <c r="EU245" s="72"/>
      <c r="EV245" s="72"/>
      <c r="EW245" s="72"/>
      <c r="EX245" s="72"/>
      <c r="EY245" s="72"/>
      <c r="EZ245" s="72"/>
      <c r="FA245" s="72"/>
      <c r="FB245" s="72"/>
      <c r="FC245" s="72"/>
      <c r="FD245" s="72"/>
      <c r="FE245" s="72"/>
      <c r="FF245" s="72"/>
      <c r="FG245" s="72"/>
      <c r="FH245" s="72"/>
      <c r="FI245" s="72"/>
      <c r="FJ245" s="72"/>
      <c r="FK245" s="72"/>
      <c r="FL245" s="72"/>
      <c r="FM245" s="72"/>
      <c r="FN245" s="72"/>
      <c r="FO245" s="72"/>
      <c r="FP245" s="72"/>
      <c r="FQ245" s="72"/>
      <c r="FR245" s="72"/>
      <c r="FS245" s="72"/>
      <c r="FT245" s="72"/>
      <c r="FU245" s="72"/>
      <c r="FV245" s="72"/>
      <c r="FW245" s="72"/>
      <c r="FX245" s="72"/>
      <c r="FY245" s="72"/>
      <c r="FZ245" s="72"/>
      <c r="GA245" s="72"/>
      <c r="GB245" s="72"/>
      <c r="GC245" s="72"/>
      <c r="GD245" s="72"/>
      <c r="GE245" s="72"/>
      <c r="GF245" s="72"/>
      <c r="GG245" s="72"/>
      <c r="GH245" s="72"/>
      <c r="GI245" s="72"/>
      <c r="GJ245" s="72"/>
      <c r="GK245" s="72"/>
      <c r="GL245" s="72"/>
      <c r="GM245" s="72"/>
      <c r="GN245" s="72"/>
      <c r="GO245" s="72"/>
      <c r="GP245" s="72"/>
      <c r="GQ245" s="72"/>
      <c r="GR245" s="72"/>
      <c r="GS245" s="72"/>
      <c r="GT245" s="72"/>
      <c r="GU245" s="72"/>
      <c r="GV245" s="72"/>
      <c r="GW245" s="72"/>
      <c r="GX245" s="72"/>
      <c r="GY245" s="72"/>
      <c r="GZ245" s="72"/>
      <c r="HA245" s="72"/>
      <c r="HB245" s="72"/>
      <c r="HC245" s="72"/>
      <c r="HD245" s="72"/>
      <c r="HE245" s="72"/>
      <c r="HF245" s="72"/>
      <c r="HG245" s="72"/>
      <c r="HH245" s="72"/>
      <c r="HI245" s="72"/>
      <c r="HJ245" s="72"/>
      <c r="HK245" s="72"/>
      <c r="HL245" s="72"/>
      <c r="HM245" s="72"/>
      <c r="HN245" s="72"/>
      <c r="HO245" s="72"/>
      <c r="HP245" s="72"/>
      <c r="HQ245" s="72"/>
      <c r="HR245" s="72"/>
      <c r="HS245" s="72"/>
      <c r="HT245" s="72"/>
      <c r="HU245" s="72"/>
      <c r="HV245" s="72"/>
      <c r="HW245" s="72"/>
      <c r="HX245" s="72"/>
      <c r="HY245" s="72"/>
      <c r="HZ245" s="72"/>
      <c r="IA245" s="72"/>
      <c r="IB245" s="72"/>
      <c r="IC245" s="72"/>
      <c r="ID245" s="72"/>
      <c r="IE245" s="72"/>
      <c r="IF245" s="72"/>
      <c r="IG245" s="72"/>
      <c r="IH245" s="72"/>
      <c r="II245" s="72"/>
      <c r="IJ245" s="72"/>
      <c r="IK245" s="72"/>
      <c r="IL245" s="72"/>
      <c r="IM245" s="72"/>
    </row>
    <row r="246" spans="1:247">
      <c r="A246" s="838"/>
      <c r="B246" s="838"/>
      <c r="C246" s="838"/>
      <c r="D246" s="941"/>
      <c r="E246" s="942"/>
      <c r="F246" s="943"/>
      <c r="G246" s="944"/>
      <c r="H246" s="841"/>
      <c r="I246" s="939"/>
      <c r="J246" s="939"/>
      <c r="K246" s="939"/>
      <c r="L246" s="945"/>
      <c r="M246" s="939"/>
      <c r="N246" s="939"/>
      <c r="O246" s="940"/>
      <c r="P246" s="939"/>
      <c r="Q246" s="939"/>
      <c r="R246" s="939"/>
      <c r="S246" s="939"/>
      <c r="T246" s="939"/>
      <c r="U246" s="72"/>
      <c r="V246" s="72"/>
      <c r="W246" s="72"/>
      <c r="X246" s="72"/>
      <c r="Y246" s="72"/>
      <c r="Z246" s="72"/>
      <c r="AA246" s="72"/>
      <c r="AB246" s="72"/>
      <c r="AC246" s="72"/>
      <c r="AD246" s="72"/>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72"/>
      <c r="BA246" s="72"/>
      <c r="BB246" s="72"/>
      <c r="BC246" s="72"/>
      <c r="BD246" s="72"/>
      <c r="BE246" s="72"/>
      <c r="BF246" s="72"/>
      <c r="BG246" s="72"/>
      <c r="BH246" s="72"/>
      <c r="BI246" s="72"/>
      <c r="BJ246" s="72"/>
      <c r="BK246" s="72"/>
      <c r="BL246" s="72"/>
      <c r="BM246" s="72"/>
      <c r="BN246" s="72"/>
      <c r="BO246" s="72"/>
      <c r="BP246" s="72"/>
      <c r="BQ246" s="72"/>
      <c r="BR246" s="72"/>
      <c r="BS246" s="72"/>
      <c r="BT246" s="72"/>
      <c r="BU246" s="72"/>
      <c r="BV246" s="72"/>
      <c r="BW246" s="72"/>
      <c r="BX246" s="72"/>
      <c r="BY246" s="72"/>
      <c r="BZ246" s="72"/>
      <c r="CA246" s="72"/>
      <c r="CB246" s="72"/>
      <c r="CC246" s="72"/>
      <c r="CD246" s="72"/>
      <c r="CE246" s="72"/>
      <c r="CF246" s="72"/>
      <c r="CG246" s="72"/>
      <c r="CH246" s="72"/>
      <c r="CI246" s="72"/>
      <c r="CJ246" s="72"/>
      <c r="CK246" s="72"/>
      <c r="CL246" s="72"/>
      <c r="CM246" s="72"/>
      <c r="CN246" s="72"/>
      <c r="CO246" s="72"/>
      <c r="CP246" s="72"/>
      <c r="CQ246" s="72"/>
      <c r="CR246" s="72"/>
      <c r="CS246" s="72"/>
      <c r="CT246" s="72"/>
      <c r="CU246" s="72"/>
      <c r="CV246" s="72"/>
      <c r="CW246" s="72"/>
      <c r="CX246" s="72"/>
      <c r="CY246" s="72"/>
      <c r="CZ246" s="72"/>
      <c r="DA246" s="72"/>
      <c r="DB246" s="72"/>
      <c r="DC246" s="72"/>
      <c r="DD246" s="72"/>
      <c r="DE246" s="72"/>
      <c r="DF246" s="72"/>
      <c r="DG246" s="72"/>
      <c r="DH246" s="72"/>
      <c r="DI246" s="72"/>
      <c r="DJ246" s="72"/>
      <c r="DK246" s="72"/>
      <c r="DL246" s="72"/>
      <c r="DM246" s="72"/>
      <c r="DN246" s="72"/>
      <c r="DO246" s="72"/>
      <c r="DP246" s="72"/>
      <c r="DQ246" s="72"/>
      <c r="DR246" s="72"/>
      <c r="DS246" s="72"/>
      <c r="DT246" s="72"/>
      <c r="DU246" s="72"/>
      <c r="DV246" s="72"/>
      <c r="DW246" s="72"/>
      <c r="DX246" s="72"/>
      <c r="DY246" s="72"/>
      <c r="DZ246" s="72"/>
      <c r="EA246" s="72"/>
      <c r="EB246" s="72"/>
      <c r="EC246" s="72"/>
      <c r="ED246" s="72"/>
      <c r="EE246" s="72"/>
      <c r="EF246" s="72"/>
      <c r="EG246" s="72"/>
      <c r="EH246" s="72"/>
      <c r="EI246" s="72"/>
      <c r="EJ246" s="72"/>
      <c r="EK246" s="72"/>
      <c r="EL246" s="72"/>
      <c r="EM246" s="72"/>
      <c r="EN246" s="72"/>
      <c r="EO246" s="72"/>
      <c r="EP246" s="72"/>
      <c r="EQ246" s="72"/>
      <c r="ER246" s="72"/>
      <c r="ES246" s="72"/>
      <c r="ET246" s="72"/>
      <c r="EU246" s="72"/>
      <c r="EV246" s="72"/>
      <c r="EW246" s="72"/>
      <c r="EX246" s="72"/>
      <c r="EY246" s="72"/>
      <c r="EZ246" s="72"/>
      <c r="FA246" s="72"/>
      <c r="FB246" s="72"/>
      <c r="FC246" s="72"/>
      <c r="FD246" s="72"/>
      <c r="FE246" s="72"/>
      <c r="FF246" s="72"/>
      <c r="FG246" s="72"/>
      <c r="FH246" s="72"/>
      <c r="FI246" s="72"/>
      <c r="FJ246" s="72"/>
      <c r="FK246" s="72"/>
      <c r="FL246" s="72"/>
      <c r="FM246" s="72"/>
      <c r="FN246" s="72"/>
      <c r="FO246" s="72"/>
      <c r="FP246" s="72"/>
      <c r="FQ246" s="72"/>
      <c r="FR246" s="72"/>
      <c r="FS246" s="72"/>
      <c r="FT246" s="72"/>
      <c r="FU246" s="72"/>
      <c r="FV246" s="72"/>
      <c r="FW246" s="72"/>
      <c r="FX246" s="72"/>
      <c r="FY246" s="72"/>
      <c r="FZ246" s="72"/>
      <c r="GA246" s="72"/>
      <c r="GB246" s="72"/>
      <c r="GC246" s="72"/>
      <c r="GD246" s="72"/>
      <c r="GE246" s="72"/>
      <c r="GF246" s="72"/>
      <c r="GG246" s="72"/>
      <c r="GH246" s="72"/>
      <c r="GI246" s="72"/>
      <c r="GJ246" s="72"/>
      <c r="GK246" s="72"/>
      <c r="GL246" s="72"/>
      <c r="GM246" s="72"/>
      <c r="GN246" s="72"/>
      <c r="GO246" s="72"/>
      <c r="GP246" s="72"/>
      <c r="GQ246" s="72"/>
      <c r="GR246" s="72"/>
      <c r="GS246" s="72"/>
      <c r="GT246" s="72"/>
      <c r="GU246" s="72"/>
      <c r="GV246" s="72"/>
      <c r="GW246" s="72"/>
      <c r="GX246" s="72"/>
      <c r="GY246" s="72"/>
      <c r="GZ246" s="72"/>
      <c r="HA246" s="72"/>
      <c r="HB246" s="72"/>
      <c r="HC246" s="72"/>
      <c r="HD246" s="72"/>
      <c r="HE246" s="72"/>
      <c r="HF246" s="72"/>
      <c r="HG246" s="72"/>
      <c r="HH246" s="72"/>
      <c r="HI246" s="72"/>
      <c r="HJ246" s="72"/>
      <c r="HK246" s="72"/>
      <c r="HL246" s="72"/>
      <c r="HM246" s="72"/>
      <c r="HN246" s="72"/>
      <c r="HO246" s="72"/>
      <c r="HP246" s="72"/>
      <c r="HQ246" s="72"/>
      <c r="HR246" s="72"/>
      <c r="HS246" s="72"/>
      <c r="HT246" s="72"/>
      <c r="HU246" s="72"/>
      <c r="HV246" s="72"/>
      <c r="HW246" s="72"/>
      <c r="HX246" s="72"/>
      <c r="HY246" s="72"/>
      <c r="HZ246" s="72"/>
      <c r="IA246" s="72"/>
      <c r="IB246" s="72"/>
      <c r="IC246" s="72"/>
      <c r="ID246" s="72"/>
      <c r="IE246" s="72"/>
      <c r="IF246" s="72"/>
      <c r="IG246" s="72"/>
      <c r="IH246" s="72"/>
      <c r="II246" s="72"/>
      <c r="IJ246" s="72"/>
      <c r="IK246" s="72"/>
      <c r="IL246" s="72"/>
      <c r="IM246" s="72"/>
    </row>
    <row r="247" spans="1:247">
      <c r="A247" s="838"/>
      <c r="B247" s="838"/>
      <c r="C247" s="838"/>
      <c r="D247" s="842"/>
      <c r="E247" s="836"/>
      <c r="F247" s="840"/>
      <c r="G247" s="839"/>
      <c r="H247" s="841"/>
      <c r="I247" s="836"/>
      <c r="J247" s="836"/>
      <c r="K247" s="836"/>
      <c r="L247" s="848"/>
      <c r="M247" s="836"/>
      <c r="N247" s="836"/>
      <c r="O247" s="843"/>
      <c r="P247" s="836"/>
      <c r="Q247" s="836"/>
      <c r="R247" s="836"/>
      <c r="S247" s="836"/>
      <c r="T247" s="836"/>
      <c r="U247" s="72"/>
      <c r="V247" s="72"/>
      <c r="W247" s="72"/>
      <c r="X247" s="72"/>
      <c r="Y247" s="72"/>
      <c r="Z247" s="72"/>
      <c r="AA247" s="72"/>
      <c r="AB247" s="72"/>
      <c r="AC247" s="72"/>
      <c r="AD247" s="72"/>
      <c r="AE247" s="72"/>
      <c r="AF247" s="72"/>
      <c r="AG247" s="72"/>
      <c r="AH247" s="72"/>
      <c r="AI247" s="72"/>
      <c r="AJ247" s="72"/>
      <c r="AK247" s="72"/>
      <c r="AL247" s="72"/>
      <c r="AM247" s="72"/>
      <c r="AN247" s="72"/>
      <c r="AO247" s="72"/>
      <c r="AP247" s="72"/>
      <c r="AQ247" s="72"/>
      <c r="AR247" s="72"/>
      <c r="AS247" s="72"/>
      <c r="AT247" s="72"/>
      <c r="AU247" s="72"/>
      <c r="AV247" s="72"/>
      <c r="AW247" s="72"/>
      <c r="AX247" s="72"/>
      <c r="AY247" s="72"/>
      <c r="AZ247" s="72"/>
      <c r="BA247" s="72"/>
      <c r="BB247" s="72"/>
      <c r="BC247" s="72"/>
      <c r="BD247" s="72"/>
      <c r="BE247" s="72"/>
      <c r="BF247" s="72"/>
      <c r="BG247" s="72"/>
      <c r="BH247" s="72"/>
      <c r="BI247" s="72"/>
      <c r="BJ247" s="72"/>
      <c r="BK247" s="72"/>
      <c r="BL247" s="72"/>
      <c r="BM247" s="72"/>
      <c r="BN247" s="72"/>
      <c r="BO247" s="72"/>
      <c r="BP247" s="72"/>
      <c r="BQ247" s="72"/>
      <c r="BR247" s="72"/>
      <c r="BS247" s="72"/>
      <c r="BT247" s="72"/>
      <c r="BU247" s="72"/>
      <c r="BV247" s="72"/>
      <c r="BW247" s="72"/>
      <c r="BX247" s="72"/>
      <c r="BY247" s="72"/>
      <c r="BZ247" s="72"/>
      <c r="CA247" s="72"/>
      <c r="CB247" s="72"/>
      <c r="CC247" s="72"/>
      <c r="CD247" s="72"/>
      <c r="CE247" s="72"/>
      <c r="CF247" s="72"/>
      <c r="CG247" s="72"/>
      <c r="CH247" s="72"/>
      <c r="CI247" s="72"/>
      <c r="CJ247" s="72"/>
      <c r="CK247" s="72"/>
      <c r="CL247" s="72"/>
      <c r="CM247" s="72"/>
      <c r="CN247" s="72"/>
      <c r="CO247" s="72"/>
      <c r="CP247" s="72"/>
      <c r="CQ247" s="72"/>
      <c r="CR247" s="72"/>
      <c r="CS247" s="72"/>
      <c r="CT247" s="72"/>
      <c r="CU247" s="72"/>
      <c r="CV247" s="72"/>
      <c r="CW247" s="72"/>
      <c r="CX247" s="72"/>
      <c r="CY247" s="72"/>
      <c r="CZ247" s="72"/>
      <c r="DA247" s="72"/>
      <c r="DB247" s="72"/>
      <c r="DC247" s="72"/>
      <c r="DD247" s="72"/>
      <c r="DE247" s="72"/>
      <c r="DF247" s="72"/>
      <c r="DG247" s="72"/>
      <c r="DH247" s="72"/>
      <c r="DI247" s="72"/>
      <c r="DJ247" s="72"/>
      <c r="DK247" s="72"/>
      <c r="DL247" s="72"/>
      <c r="DM247" s="72"/>
      <c r="DN247" s="72"/>
      <c r="DO247" s="72"/>
      <c r="DP247" s="72"/>
      <c r="DQ247" s="72"/>
      <c r="DR247" s="72"/>
      <c r="DS247" s="72"/>
      <c r="DT247" s="72"/>
      <c r="DU247" s="72"/>
      <c r="DV247" s="72"/>
      <c r="DW247" s="72"/>
      <c r="DX247" s="72"/>
      <c r="DY247" s="72"/>
      <c r="DZ247" s="72"/>
      <c r="EA247" s="72"/>
      <c r="EB247" s="72"/>
      <c r="EC247" s="72"/>
      <c r="ED247" s="72"/>
      <c r="EE247" s="72"/>
      <c r="EF247" s="72"/>
      <c r="EG247" s="72"/>
      <c r="EH247" s="72"/>
      <c r="EI247" s="72"/>
      <c r="EJ247" s="72"/>
      <c r="EK247" s="72"/>
      <c r="EL247" s="72"/>
      <c r="EM247" s="72"/>
      <c r="EN247" s="72"/>
      <c r="EO247" s="72"/>
      <c r="EP247" s="72"/>
      <c r="EQ247" s="72"/>
      <c r="ER247" s="72"/>
      <c r="ES247" s="72"/>
      <c r="ET247" s="72"/>
      <c r="EU247" s="72"/>
      <c r="EV247" s="72"/>
      <c r="EW247" s="72"/>
      <c r="EX247" s="72"/>
      <c r="EY247" s="72"/>
      <c r="EZ247" s="72"/>
      <c r="FA247" s="72"/>
      <c r="FB247" s="72"/>
      <c r="FC247" s="72"/>
      <c r="FD247" s="72"/>
      <c r="FE247" s="72"/>
      <c r="FF247" s="72"/>
      <c r="FG247" s="72"/>
      <c r="FH247" s="72"/>
      <c r="FI247" s="72"/>
      <c r="FJ247" s="72"/>
      <c r="FK247" s="72"/>
      <c r="FL247" s="72"/>
      <c r="FM247" s="72"/>
      <c r="FN247" s="72"/>
      <c r="FO247" s="72"/>
      <c r="FP247" s="72"/>
      <c r="FQ247" s="72"/>
      <c r="FR247" s="72"/>
      <c r="FS247" s="72"/>
      <c r="FT247" s="72"/>
      <c r="FU247" s="72"/>
      <c r="FV247" s="72"/>
      <c r="FW247" s="72"/>
      <c r="FX247" s="72"/>
      <c r="FY247" s="72"/>
      <c r="FZ247" s="72"/>
      <c r="GA247" s="72"/>
      <c r="GB247" s="72"/>
      <c r="GC247" s="72"/>
      <c r="GD247" s="72"/>
      <c r="GE247" s="72"/>
      <c r="GF247" s="72"/>
      <c r="GG247" s="72"/>
      <c r="GH247" s="72"/>
      <c r="GI247" s="72"/>
      <c r="GJ247" s="72"/>
      <c r="GK247" s="72"/>
      <c r="GL247" s="72"/>
      <c r="GM247" s="72"/>
      <c r="GN247" s="72"/>
      <c r="GO247" s="72"/>
      <c r="GP247" s="72"/>
      <c r="GQ247" s="72"/>
      <c r="GR247" s="72"/>
      <c r="GS247" s="72"/>
      <c r="GT247" s="72"/>
      <c r="GU247" s="72"/>
      <c r="GV247" s="72"/>
      <c r="GW247" s="72"/>
      <c r="GX247" s="72"/>
      <c r="GY247" s="72"/>
      <c r="GZ247" s="72"/>
      <c r="HA247" s="72"/>
      <c r="HB247" s="72"/>
      <c r="HC247" s="72"/>
      <c r="HD247" s="72"/>
      <c r="HE247" s="72"/>
      <c r="HF247" s="72"/>
      <c r="HG247" s="72"/>
      <c r="HH247" s="72"/>
      <c r="HI247" s="72"/>
      <c r="HJ247" s="72"/>
      <c r="HK247" s="72"/>
      <c r="HL247" s="72"/>
      <c r="HM247" s="72"/>
      <c r="HN247" s="72"/>
      <c r="HO247" s="72"/>
      <c r="HP247" s="72"/>
      <c r="HQ247" s="72"/>
      <c r="HR247" s="72"/>
      <c r="HS247" s="72"/>
      <c r="HT247" s="72"/>
      <c r="HU247" s="72"/>
      <c r="HV247" s="72"/>
      <c r="HW247" s="72"/>
      <c r="HX247" s="72"/>
      <c r="HY247" s="72"/>
      <c r="HZ247" s="72"/>
      <c r="IA247" s="72"/>
      <c r="IB247" s="72"/>
      <c r="IC247" s="72"/>
      <c r="ID247" s="72"/>
      <c r="IE247" s="72"/>
      <c r="IF247" s="72"/>
      <c r="IG247" s="72"/>
      <c r="IH247" s="72"/>
      <c r="II247" s="72"/>
      <c r="IJ247" s="72"/>
      <c r="IK247" s="72"/>
      <c r="IL247" s="72"/>
      <c r="IM247" s="72"/>
    </row>
    <row r="248" spans="1:247">
      <c r="A248" s="838"/>
      <c r="B248" s="838"/>
      <c r="C248" s="838"/>
      <c r="D248" s="941"/>
      <c r="E248" s="942"/>
      <c r="F248" s="943"/>
      <c r="G248" s="944"/>
      <c r="H248" s="841"/>
      <c r="I248" s="939"/>
      <c r="J248" s="939"/>
      <c r="K248" s="939"/>
      <c r="L248" s="945"/>
      <c r="M248" s="939"/>
      <c r="N248" s="939"/>
      <c r="O248" s="940"/>
      <c r="P248" s="939"/>
      <c r="Q248" s="939"/>
      <c r="R248" s="939"/>
      <c r="S248" s="939"/>
      <c r="T248" s="939"/>
      <c r="U248" s="72"/>
      <c r="V248" s="72"/>
      <c r="W248" s="72"/>
      <c r="X248" s="72"/>
      <c r="Y248" s="72"/>
      <c r="Z248" s="72"/>
      <c r="AA248" s="72"/>
      <c r="AB248" s="72"/>
      <c r="AC248" s="72"/>
      <c r="AD248" s="72"/>
      <c r="AE248" s="72"/>
      <c r="AF248" s="72"/>
      <c r="AG248" s="72"/>
      <c r="AH248" s="72"/>
      <c r="AI248" s="72"/>
      <c r="AJ248" s="72"/>
      <c r="AK248" s="72"/>
      <c r="AL248" s="72"/>
      <c r="AM248" s="72"/>
      <c r="AN248" s="72"/>
      <c r="AO248" s="72"/>
      <c r="AP248" s="72"/>
      <c r="AQ248" s="72"/>
      <c r="AR248" s="72"/>
      <c r="AS248" s="72"/>
      <c r="AT248" s="72"/>
      <c r="AU248" s="72"/>
      <c r="AV248" s="72"/>
      <c r="AW248" s="72"/>
      <c r="AX248" s="72"/>
      <c r="AY248" s="72"/>
      <c r="AZ248" s="72"/>
      <c r="BA248" s="72"/>
      <c r="BB248" s="72"/>
      <c r="BC248" s="72"/>
      <c r="BD248" s="72"/>
      <c r="BE248" s="72"/>
      <c r="BF248" s="72"/>
      <c r="BG248" s="72"/>
      <c r="BH248" s="72"/>
      <c r="BI248" s="72"/>
      <c r="BJ248" s="72"/>
      <c r="BK248" s="72"/>
      <c r="BL248" s="72"/>
      <c r="BM248" s="72"/>
      <c r="BN248" s="72"/>
      <c r="BO248" s="72"/>
      <c r="BP248" s="72"/>
      <c r="BQ248" s="72"/>
      <c r="BR248" s="72"/>
      <c r="BS248" s="72"/>
      <c r="BT248" s="72"/>
      <c r="BU248" s="72"/>
      <c r="BV248" s="72"/>
      <c r="BW248" s="72"/>
      <c r="BX248" s="72"/>
      <c r="BY248" s="72"/>
      <c r="BZ248" s="72"/>
      <c r="CA248" s="72"/>
      <c r="CB248" s="72"/>
      <c r="CC248" s="72"/>
      <c r="CD248" s="72"/>
      <c r="CE248" s="72"/>
      <c r="CF248" s="72"/>
      <c r="CG248" s="72"/>
      <c r="CH248" s="72"/>
      <c r="CI248" s="72"/>
      <c r="CJ248" s="72"/>
      <c r="CK248" s="72"/>
      <c r="CL248" s="72"/>
      <c r="CM248" s="72"/>
      <c r="CN248" s="72"/>
      <c r="CO248" s="72"/>
      <c r="CP248" s="72"/>
      <c r="CQ248" s="72"/>
      <c r="CR248" s="72"/>
      <c r="CS248" s="72"/>
      <c r="CT248" s="72"/>
      <c r="CU248" s="72"/>
      <c r="CV248" s="72"/>
      <c r="CW248" s="72"/>
      <c r="CX248" s="72"/>
      <c r="CY248" s="72"/>
      <c r="CZ248" s="72"/>
      <c r="DA248" s="72"/>
      <c r="DB248" s="72"/>
      <c r="DC248" s="72"/>
      <c r="DD248" s="72"/>
      <c r="DE248" s="72"/>
      <c r="DF248" s="72"/>
      <c r="DG248" s="72"/>
      <c r="DH248" s="72"/>
      <c r="DI248" s="72"/>
      <c r="DJ248" s="72"/>
      <c r="DK248" s="72"/>
      <c r="DL248" s="72"/>
      <c r="DM248" s="72"/>
      <c r="DN248" s="72"/>
      <c r="DO248" s="72"/>
      <c r="DP248" s="72"/>
      <c r="DQ248" s="72"/>
      <c r="DR248" s="72"/>
      <c r="DS248" s="72"/>
      <c r="DT248" s="72"/>
      <c r="DU248" s="72"/>
      <c r="DV248" s="72"/>
      <c r="DW248" s="72"/>
      <c r="DX248" s="72"/>
      <c r="DY248" s="72"/>
      <c r="DZ248" s="72"/>
      <c r="EA248" s="72"/>
      <c r="EB248" s="72"/>
      <c r="EC248" s="72"/>
      <c r="ED248" s="72"/>
      <c r="EE248" s="72"/>
      <c r="EF248" s="72"/>
      <c r="EG248" s="72"/>
      <c r="EH248" s="72"/>
      <c r="EI248" s="72"/>
      <c r="EJ248" s="72"/>
      <c r="EK248" s="72"/>
      <c r="EL248" s="72"/>
      <c r="EM248" s="72"/>
      <c r="EN248" s="72"/>
      <c r="EO248" s="72"/>
      <c r="EP248" s="72"/>
      <c r="EQ248" s="72"/>
      <c r="ER248" s="72"/>
      <c r="ES248" s="72"/>
      <c r="ET248" s="72"/>
      <c r="EU248" s="72"/>
      <c r="EV248" s="72"/>
      <c r="EW248" s="72"/>
      <c r="EX248" s="72"/>
      <c r="EY248" s="72"/>
      <c r="EZ248" s="72"/>
      <c r="FA248" s="72"/>
      <c r="FB248" s="72"/>
      <c r="FC248" s="72"/>
      <c r="FD248" s="72"/>
      <c r="FE248" s="72"/>
      <c r="FF248" s="72"/>
      <c r="FG248" s="72"/>
      <c r="FH248" s="72"/>
      <c r="FI248" s="72"/>
      <c r="FJ248" s="72"/>
      <c r="FK248" s="72"/>
      <c r="FL248" s="72"/>
      <c r="FM248" s="72"/>
      <c r="FN248" s="72"/>
      <c r="FO248" s="72"/>
      <c r="FP248" s="72"/>
      <c r="FQ248" s="72"/>
      <c r="FR248" s="72"/>
      <c r="FS248" s="72"/>
      <c r="FT248" s="72"/>
      <c r="FU248" s="72"/>
      <c r="FV248" s="72"/>
      <c r="FW248" s="72"/>
      <c r="FX248" s="72"/>
      <c r="FY248" s="72"/>
      <c r="FZ248" s="72"/>
      <c r="GA248" s="72"/>
      <c r="GB248" s="72"/>
      <c r="GC248" s="72"/>
      <c r="GD248" s="72"/>
      <c r="GE248" s="72"/>
      <c r="GF248" s="72"/>
      <c r="GG248" s="72"/>
      <c r="GH248" s="72"/>
      <c r="GI248" s="72"/>
      <c r="GJ248" s="72"/>
      <c r="GK248" s="72"/>
      <c r="GL248" s="72"/>
      <c r="GM248" s="72"/>
      <c r="GN248" s="72"/>
      <c r="GO248" s="72"/>
      <c r="GP248" s="72"/>
      <c r="GQ248" s="72"/>
      <c r="GR248" s="72"/>
      <c r="GS248" s="72"/>
      <c r="GT248" s="72"/>
      <c r="GU248" s="72"/>
      <c r="GV248" s="72"/>
      <c r="GW248" s="72"/>
      <c r="GX248" s="72"/>
      <c r="GY248" s="72"/>
      <c r="GZ248" s="72"/>
      <c r="HA248" s="72"/>
      <c r="HB248" s="72"/>
      <c r="HC248" s="72"/>
      <c r="HD248" s="72"/>
      <c r="HE248" s="72"/>
      <c r="HF248" s="72"/>
      <c r="HG248" s="72"/>
      <c r="HH248" s="72"/>
      <c r="HI248" s="72"/>
      <c r="HJ248" s="72"/>
      <c r="HK248" s="72"/>
      <c r="HL248" s="72"/>
      <c r="HM248" s="72"/>
      <c r="HN248" s="72"/>
      <c r="HO248" s="72"/>
      <c r="HP248" s="72"/>
      <c r="HQ248" s="72"/>
      <c r="HR248" s="72"/>
      <c r="HS248" s="72"/>
      <c r="HT248" s="72"/>
      <c r="HU248" s="72"/>
      <c r="HV248" s="72"/>
      <c r="HW248" s="72"/>
      <c r="HX248" s="72"/>
      <c r="HY248" s="72"/>
      <c r="HZ248" s="72"/>
      <c r="IA248" s="72"/>
      <c r="IB248" s="72"/>
      <c r="IC248" s="72"/>
      <c r="ID248" s="72"/>
      <c r="IE248" s="72"/>
      <c r="IF248" s="72"/>
      <c r="IG248" s="72"/>
      <c r="IH248" s="72"/>
      <c r="II248" s="72"/>
      <c r="IJ248" s="72"/>
      <c r="IK248" s="72"/>
      <c r="IL248" s="72"/>
      <c r="IM248" s="72"/>
    </row>
    <row r="249" spans="1:247">
      <c r="A249" s="838"/>
      <c r="B249" s="838"/>
      <c r="C249" s="838"/>
      <c r="D249" s="941"/>
      <c r="E249" s="942"/>
      <c r="F249" s="943"/>
      <c r="G249" s="944"/>
      <c r="H249" s="841"/>
      <c r="I249" s="939"/>
      <c r="J249" s="939"/>
      <c r="K249" s="939"/>
      <c r="L249" s="945"/>
      <c r="M249" s="939"/>
      <c r="N249" s="939"/>
      <c r="O249" s="940"/>
      <c r="P249" s="939"/>
      <c r="Q249" s="939"/>
      <c r="R249" s="939"/>
      <c r="S249" s="939"/>
      <c r="T249" s="939"/>
      <c r="U249" s="72"/>
      <c r="V249" s="72"/>
      <c r="W249" s="72"/>
      <c r="X249" s="72"/>
      <c r="Y249" s="72"/>
      <c r="Z249" s="72"/>
      <c r="AA249" s="72"/>
      <c r="AB249" s="72"/>
      <c r="AC249" s="72"/>
      <c r="AD249" s="72"/>
      <c r="AE249" s="72"/>
      <c r="AF249" s="72"/>
      <c r="AG249" s="72"/>
      <c r="AH249" s="72"/>
      <c r="AI249" s="72"/>
      <c r="AJ249" s="72"/>
      <c r="AK249" s="72"/>
      <c r="AL249" s="72"/>
      <c r="AM249" s="72"/>
      <c r="AN249" s="72"/>
      <c r="AO249" s="72"/>
      <c r="AP249" s="72"/>
      <c r="AQ249" s="72"/>
      <c r="AR249" s="72"/>
      <c r="AS249" s="72"/>
      <c r="AT249" s="72"/>
      <c r="AU249" s="72"/>
      <c r="AV249" s="72"/>
      <c r="AW249" s="72"/>
      <c r="AX249" s="72"/>
      <c r="AY249" s="72"/>
      <c r="AZ249" s="72"/>
      <c r="BA249" s="72"/>
      <c r="BB249" s="72"/>
      <c r="BC249" s="72"/>
      <c r="BD249" s="72"/>
      <c r="BE249" s="72"/>
      <c r="BF249" s="72"/>
      <c r="BG249" s="72"/>
      <c r="BH249" s="72"/>
      <c r="BI249" s="72"/>
      <c r="BJ249" s="72"/>
      <c r="BK249" s="72"/>
      <c r="BL249" s="72"/>
      <c r="BM249" s="72"/>
      <c r="BN249" s="72"/>
      <c r="BO249" s="72"/>
      <c r="BP249" s="72"/>
      <c r="BQ249" s="72"/>
      <c r="BR249" s="72"/>
      <c r="BS249" s="72"/>
      <c r="BT249" s="72"/>
      <c r="BU249" s="72"/>
      <c r="BV249" s="72"/>
      <c r="BW249" s="72"/>
      <c r="BX249" s="72"/>
      <c r="BY249" s="72"/>
      <c r="BZ249" s="72"/>
      <c r="CA249" s="72"/>
      <c r="CB249" s="72"/>
      <c r="CC249" s="72"/>
      <c r="CD249" s="72"/>
      <c r="CE249" s="72"/>
      <c r="CF249" s="72"/>
      <c r="CG249" s="72"/>
      <c r="CH249" s="72"/>
      <c r="CI249" s="72"/>
      <c r="CJ249" s="72"/>
      <c r="CK249" s="72"/>
      <c r="CL249" s="72"/>
      <c r="CM249" s="72"/>
      <c r="CN249" s="72"/>
      <c r="CO249" s="72"/>
      <c r="CP249" s="72"/>
      <c r="CQ249" s="72"/>
      <c r="CR249" s="72"/>
      <c r="CS249" s="72"/>
      <c r="CT249" s="72"/>
      <c r="CU249" s="72"/>
      <c r="CV249" s="72"/>
      <c r="CW249" s="72"/>
      <c r="CX249" s="72"/>
      <c r="CY249" s="72"/>
      <c r="CZ249" s="72"/>
      <c r="DA249" s="72"/>
      <c r="DB249" s="72"/>
      <c r="DC249" s="72"/>
      <c r="DD249" s="72"/>
      <c r="DE249" s="72"/>
      <c r="DF249" s="72"/>
      <c r="DG249" s="72"/>
      <c r="DH249" s="72"/>
      <c r="DI249" s="72"/>
      <c r="DJ249" s="72"/>
      <c r="DK249" s="72"/>
      <c r="DL249" s="72"/>
      <c r="DM249" s="72"/>
      <c r="DN249" s="72"/>
      <c r="DO249" s="72"/>
      <c r="DP249" s="72"/>
      <c r="DQ249" s="72"/>
      <c r="DR249" s="72"/>
      <c r="DS249" s="72"/>
      <c r="DT249" s="72"/>
      <c r="DU249" s="72"/>
      <c r="DV249" s="72"/>
      <c r="DW249" s="72"/>
      <c r="DX249" s="72"/>
      <c r="DY249" s="72"/>
      <c r="DZ249" s="72"/>
      <c r="EA249" s="72"/>
      <c r="EB249" s="72"/>
      <c r="EC249" s="72"/>
      <c r="ED249" s="72"/>
      <c r="EE249" s="72"/>
      <c r="EF249" s="72"/>
      <c r="EG249" s="72"/>
      <c r="EH249" s="72"/>
      <c r="EI249" s="72"/>
      <c r="EJ249" s="72"/>
      <c r="EK249" s="72"/>
      <c r="EL249" s="72"/>
      <c r="EM249" s="72"/>
      <c r="EN249" s="72"/>
      <c r="EO249" s="72"/>
      <c r="EP249" s="72"/>
      <c r="EQ249" s="72"/>
      <c r="ER249" s="72"/>
      <c r="ES249" s="72"/>
      <c r="ET249" s="72"/>
      <c r="EU249" s="72"/>
      <c r="EV249" s="72"/>
      <c r="EW249" s="72"/>
      <c r="EX249" s="72"/>
      <c r="EY249" s="72"/>
      <c r="EZ249" s="72"/>
      <c r="FA249" s="72"/>
      <c r="FB249" s="72"/>
      <c r="FC249" s="72"/>
      <c r="FD249" s="72"/>
      <c r="FE249" s="72"/>
      <c r="FF249" s="72"/>
      <c r="FG249" s="72"/>
      <c r="FH249" s="72"/>
      <c r="FI249" s="72"/>
      <c r="FJ249" s="72"/>
      <c r="FK249" s="72"/>
      <c r="FL249" s="72"/>
      <c r="FM249" s="72"/>
      <c r="FN249" s="72"/>
      <c r="FO249" s="72"/>
      <c r="FP249" s="72"/>
      <c r="FQ249" s="72"/>
      <c r="FR249" s="72"/>
      <c r="FS249" s="72"/>
      <c r="FT249" s="72"/>
      <c r="FU249" s="72"/>
      <c r="FV249" s="72"/>
      <c r="FW249" s="72"/>
      <c r="FX249" s="72"/>
      <c r="FY249" s="72"/>
      <c r="FZ249" s="72"/>
      <c r="GA249" s="72"/>
      <c r="GB249" s="72"/>
      <c r="GC249" s="72"/>
      <c r="GD249" s="72"/>
      <c r="GE249" s="72"/>
      <c r="GF249" s="72"/>
      <c r="GG249" s="72"/>
      <c r="GH249" s="72"/>
      <c r="GI249" s="72"/>
      <c r="GJ249" s="72"/>
      <c r="GK249" s="72"/>
      <c r="GL249" s="72"/>
      <c r="GM249" s="72"/>
      <c r="GN249" s="72"/>
      <c r="GO249" s="72"/>
      <c r="GP249" s="72"/>
      <c r="GQ249" s="72"/>
      <c r="GR249" s="72"/>
      <c r="GS249" s="72"/>
      <c r="GT249" s="72"/>
      <c r="GU249" s="72"/>
      <c r="GV249" s="72"/>
      <c r="GW249" s="72"/>
      <c r="GX249" s="72"/>
      <c r="GY249" s="72"/>
      <c r="GZ249" s="72"/>
      <c r="HA249" s="72"/>
      <c r="HB249" s="72"/>
      <c r="HC249" s="72"/>
      <c r="HD249" s="72"/>
      <c r="HE249" s="72"/>
      <c r="HF249" s="72"/>
      <c r="HG249" s="72"/>
      <c r="HH249" s="72"/>
      <c r="HI249" s="72"/>
      <c r="HJ249" s="72"/>
      <c r="HK249" s="72"/>
      <c r="HL249" s="72"/>
      <c r="HM249" s="72"/>
      <c r="HN249" s="72"/>
      <c r="HO249" s="72"/>
      <c r="HP249" s="72"/>
      <c r="HQ249" s="72"/>
      <c r="HR249" s="72"/>
      <c r="HS249" s="72"/>
      <c r="HT249" s="72"/>
      <c r="HU249" s="72"/>
      <c r="HV249" s="72"/>
      <c r="HW249" s="72"/>
      <c r="HX249" s="72"/>
      <c r="HY249" s="72"/>
      <c r="HZ249" s="72"/>
      <c r="IA249" s="72"/>
      <c r="IB249" s="72"/>
      <c r="IC249" s="72"/>
      <c r="ID249" s="72"/>
      <c r="IE249" s="72"/>
      <c r="IF249" s="72"/>
      <c r="IG249" s="72"/>
      <c r="IH249" s="72"/>
      <c r="II249" s="72"/>
      <c r="IJ249" s="72"/>
      <c r="IK249" s="72"/>
      <c r="IL249" s="72"/>
      <c r="IM249" s="72"/>
    </row>
    <row r="250" spans="1:247">
      <c r="A250" s="72"/>
      <c r="B250" s="72"/>
      <c r="C250" s="72"/>
      <c r="D250" s="72"/>
      <c r="E250" s="544"/>
      <c r="F250" s="544"/>
      <c r="G250" s="72"/>
      <c r="H250" s="643"/>
      <c r="I250" s="72"/>
      <c r="J250" s="72"/>
      <c r="K250" s="72"/>
      <c r="L250" s="850"/>
      <c r="M250" s="72"/>
      <c r="N250" s="72"/>
      <c r="O250" s="645"/>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72"/>
      <c r="AM250" s="72"/>
      <c r="AN250" s="72"/>
      <c r="AO250" s="72"/>
      <c r="AP250" s="72"/>
      <c r="AQ250" s="72"/>
      <c r="AR250" s="72"/>
      <c r="AS250" s="72"/>
      <c r="AT250" s="72"/>
      <c r="AU250" s="72"/>
      <c r="AV250" s="72"/>
      <c r="AW250" s="72"/>
      <c r="AX250" s="72"/>
      <c r="AY250" s="72"/>
      <c r="AZ250" s="72"/>
      <c r="BA250" s="72"/>
      <c r="BB250" s="72"/>
      <c r="BC250" s="72"/>
      <c r="BD250" s="72"/>
      <c r="BE250" s="72"/>
      <c r="BF250" s="72"/>
      <c r="BG250" s="72"/>
      <c r="BH250" s="72"/>
      <c r="BI250" s="72"/>
      <c r="BJ250" s="72"/>
      <c r="BK250" s="72"/>
      <c r="BL250" s="72"/>
      <c r="BM250" s="72"/>
      <c r="BN250" s="72"/>
      <c r="BO250" s="72"/>
      <c r="BP250" s="72"/>
      <c r="BQ250" s="72"/>
      <c r="BR250" s="72"/>
      <c r="BS250" s="72"/>
      <c r="BT250" s="72"/>
      <c r="BU250" s="72"/>
      <c r="BV250" s="72"/>
      <c r="BW250" s="72"/>
      <c r="BX250" s="72"/>
      <c r="BY250" s="72"/>
      <c r="BZ250" s="72"/>
      <c r="CA250" s="72"/>
      <c r="CB250" s="72"/>
      <c r="CC250" s="72"/>
      <c r="CD250" s="72"/>
      <c r="CE250" s="72"/>
      <c r="CF250" s="72"/>
      <c r="CG250" s="72"/>
      <c r="CH250" s="72"/>
      <c r="CI250" s="72"/>
      <c r="CJ250" s="72"/>
      <c r="CK250" s="72"/>
      <c r="CL250" s="72"/>
      <c r="CM250" s="72"/>
      <c r="CN250" s="72"/>
      <c r="CO250" s="72"/>
      <c r="CP250" s="72"/>
      <c r="CQ250" s="72"/>
      <c r="CR250" s="72"/>
      <c r="CS250" s="72"/>
      <c r="CT250" s="72"/>
      <c r="CU250" s="72"/>
      <c r="CV250" s="72"/>
      <c r="CW250" s="72"/>
      <c r="CX250" s="72"/>
      <c r="CY250" s="72"/>
      <c r="CZ250" s="72"/>
      <c r="DA250" s="72"/>
      <c r="DB250" s="72"/>
      <c r="DC250" s="72"/>
      <c r="DD250" s="72"/>
      <c r="DE250" s="72"/>
      <c r="DF250" s="72"/>
      <c r="DG250" s="72"/>
      <c r="DH250" s="72"/>
      <c r="DI250" s="72"/>
      <c r="DJ250" s="72"/>
      <c r="DK250" s="72"/>
      <c r="DL250" s="72"/>
      <c r="DM250" s="72"/>
      <c r="DN250" s="72"/>
      <c r="DO250" s="72"/>
      <c r="DP250" s="72"/>
      <c r="DQ250" s="72"/>
      <c r="DR250" s="72"/>
      <c r="DS250" s="72"/>
      <c r="DT250" s="72"/>
      <c r="DU250" s="72"/>
      <c r="DV250" s="72"/>
      <c r="DW250" s="72"/>
      <c r="DX250" s="72"/>
      <c r="DY250" s="72"/>
      <c r="DZ250" s="72"/>
      <c r="EA250" s="72"/>
      <c r="EB250" s="72"/>
      <c r="EC250" s="72"/>
      <c r="ED250" s="72"/>
      <c r="EE250" s="72"/>
      <c r="EF250" s="72"/>
      <c r="EG250" s="72"/>
      <c r="EH250" s="72"/>
      <c r="EI250" s="72"/>
      <c r="EJ250" s="72"/>
      <c r="EK250" s="72"/>
      <c r="EL250" s="72"/>
      <c r="EM250" s="72"/>
      <c r="EN250" s="72"/>
      <c r="EO250" s="72"/>
      <c r="EP250" s="72"/>
      <c r="EQ250" s="72"/>
      <c r="ER250" s="72"/>
      <c r="ES250" s="72"/>
      <c r="ET250" s="72"/>
      <c r="EU250" s="72"/>
      <c r="EV250" s="72"/>
      <c r="EW250" s="72"/>
      <c r="EX250" s="72"/>
      <c r="EY250" s="72"/>
      <c r="EZ250" s="72"/>
      <c r="FA250" s="72"/>
      <c r="FB250" s="72"/>
      <c r="FC250" s="72"/>
      <c r="FD250" s="72"/>
      <c r="FE250" s="72"/>
      <c r="FF250" s="72"/>
      <c r="FG250" s="72"/>
      <c r="FH250" s="72"/>
      <c r="FI250" s="72"/>
      <c r="FJ250" s="72"/>
      <c r="FK250" s="72"/>
      <c r="FL250" s="72"/>
      <c r="FM250" s="72"/>
      <c r="FN250" s="72"/>
      <c r="FO250" s="72"/>
      <c r="FP250" s="72"/>
      <c r="FQ250" s="72"/>
      <c r="FR250" s="72"/>
      <c r="FS250" s="72"/>
      <c r="FT250" s="72"/>
      <c r="FU250" s="72"/>
      <c r="FV250" s="72"/>
      <c r="FW250" s="72"/>
      <c r="FX250" s="72"/>
      <c r="FY250" s="72"/>
      <c r="FZ250" s="72"/>
      <c r="GA250" s="72"/>
      <c r="GB250" s="72"/>
      <c r="GC250" s="72"/>
      <c r="GD250" s="72"/>
      <c r="GE250" s="72"/>
      <c r="GF250" s="72"/>
      <c r="GG250" s="72"/>
      <c r="GH250" s="72"/>
      <c r="GI250" s="72"/>
      <c r="GJ250" s="72"/>
      <c r="GK250" s="72"/>
      <c r="GL250" s="72"/>
      <c r="GM250" s="72"/>
      <c r="GN250" s="72"/>
      <c r="GO250" s="72"/>
      <c r="GP250" s="72"/>
      <c r="GQ250" s="72"/>
      <c r="GR250" s="72"/>
      <c r="GS250" s="72"/>
      <c r="GT250" s="72"/>
      <c r="GU250" s="72"/>
      <c r="GV250" s="72"/>
      <c r="GW250" s="72"/>
      <c r="GX250" s="72"/>
      <c r="GY250" s="72"/>
      <c r="GZ250" s="72"/>
      <c r="HA250" s="72"/>
      <c r="HB250" s="72"/>
      <c r="HC250" s="72"/>
      <c r="HD250" s="72"/>
      <c r="HE250" s="72"/>
      <c r="HF250" s="72"/>
      <c r="HG250" s="72"/>
      <c r="HH250" s="72"/>
      <c r="HI250" s="72"/>
      <c r="HJ250" s="72"/>
      <c r="HK250" s="72"/>
      <c r="HL250" s="72"/>
      <c r="HM250" s="72"/>
      <c r="HN250" s="72"/>
      <c r="HO250" s="72"/>
      <c r="HP250" s="72"/>
      <c r="HQ250" s="72"/>
      <c r="HR250" s="72"/>
      <c r="HS250" s="72"/>
      <c r="HT250" s="72"/>
      <c r="HU250" s="72"/>
      <c r="HV250" s="72"/>
      <c r="HW250" s="72"/>
      <c r="HX250" s="72"/>
      <c r="HY250" s="72"/>
      <c r="HZ250" s="72"/>
      <c r="IA250" s="72"/>
      <c r="IB250" s="72"/>
      <c r="IC250" s="72"/>
      <c r="ID250" s="72"/>
      <c r="IE250" s="72"/>
      <c r="IF250" s="72"/>
      <c r="IG250" s="72"/>
      <c r="IH250" s="72"/>
      <c r="II250" s="72"/>
      <c r="IJ250" s="72"/>
      <c r="IK250" s="72"/>
      <c r="IL250" s="72"/>
      <c r="IM250" s="72"/>
    </row>
    <row r="251" spans="1:247">
      <c r="A251" s="72"/>
      <c r="B251" s="72"/>
      <c r="C251" s="72"/>
      <c r="D251" s="72"/>
      <c r="E251" s="544"/>
      <c r="F251" s="544"/>
      <c r="G251" s="72"/>
      <c r="H251" s="643"/>
      <c r="I251" s="72"/>
      <c r="J251" s="72"/>
      <c r="K251" s="72"/>
      <c r="L251" s="850"/>
      <c r="M251" s="72"/>
      <c r="N251" s="72"/>
      <c r="O251" s="645"/>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72"/>
      <c r="AM251" s="72"/>
      <c r="AN251" s="72"/>
      <c r="AO251" s="72"/>
      <c r="AP251" s="72"/>
      <c r="AQ251" s="72"/>
      <c r="AR251" s="72"/>
      <c r="AS251" s="72"/>
      <c r="AT251" s="72"/>
      <c r="AU251" s="72"/>
      <c r="AV251" s="72"/>
      <c r="AW251" s="72"/>
      <c r="AX251" s="72"/>
      <c r="AY251" s="72"/>
      <c r="AZ251" s="72"/>
      <c r="BA251" s="72"/>
      <c r="BB251" s="72"/>
      <c r="BC251" s="72"/>
      <c r="BD251" s="72"/>
      <c r="BE251" s="72"/>
      <c r="BF251" s="72"/>
      <c r="BG251" s="72"/>
      <c r="BH251" s="72"/>
      <c r="BI251" s="72"/>
      <c r="BJ251" s="72"/>
      <c r="BK251" s="72"/>
      <c r="BL251" s="72"/>
      <c r="BM251" s="72"/>
      <c r="BN251" s="72"/>
      <c r="BO251" s="72"/>
      <c r="BP251" s="72"/>
      <c r="BQ251" s="72"/>
      <c r="BR251" s="72"/>
      <c r="BS251" s="72"/>
      <c r="BT251" s="72"/>
      <c r="BU251" s="72"/>
      <c r="BV251" s="72"/>
      <c r="BW251" s="72"/>
      <c r="BX251" s="72"/>
      <c r="BY251" s="72"/>
      <c r="BZ251" s="72"/>
      <c r="CA251" s="72"/>
      <c r="CB251" s="72"/>
      <c r="CC251" s="72"/>
      <c r="CD251" s="72"/>
      <c r="CE251" s="72"/>
      <c r="CF251" s="72"/>
      <c r="CG251" s="72"/>
      <c r="CH251" s="72"/>
      <c r="CI251" s="72"/>
      <c r="CJ251" s="72"/>
      <c r="CK251" s="72"/>
      <c r="CL251" s="72"/>
      <c r="CM251" s="72"/>
      <c r="CN251" s="72"/>
      <c r="CO251" s="72"/>
      <c r="CP251" s="72"/>
      <c r="CQ251" s="72"/>
      <c r="CR251" s="72"/>
      <c r="CS251" s="72"/>
      <c r="CT251" s="72"/>
      <c r="CU251" s="72"/>
      <c r="CV251" s="72"/>
      <c r="CW251" s="72"/>
      <c r="CX251" s="72"/>
      <c r="CY251" s="72"/>
      <c r="CZ251" s="72"/>
      <c r="DA251" s="72"/>
      <c r="DB251" s="72"/>
      <c r="DC251" s="72"/>
      <c r="DD251" s="72"/>
      <c r="DE251" s="72"/>
      <c r="DF251" s="72"/>
      <c r="DG251" s="72"/>
      <c r="DH251" s="72"/>
      <c r="DI251" s="72"/>
      <c r="DJ251" s="72"/>
      <c r="DK251" s="72"/>
      <c r="DL251" s="72"/>
      <c r="DM251" s="72"/>
      <c r="DN251" s="72"/>
      <c r="DO251" s="72"/>
      <c r="DP251" s="72"/>
      <c r="DQ251" s="72"/>
      <c r="DR251" s="72"/>
      <c r="DS251" s="72"/>
      <c r="DT251" s="72"/>
      <c r="DU251" s="72"/>
      <c r="DV251" s="72"/>
      <c r="DW251" s="72"/>
      <c r="DX251" s="72"/>
      <c r="DY251" s="72"/>
      <c r="DZ251" s="72"/>
      <c r="EA251" s="72"/>
      <c r="EB251" s="72"/>
      <c r="EC251" s="72"/>
      <c r="ED251" s="72"/>
      <c r="EE251" s="72"/>
      <c r="EF251" s="72"/>
      <c r="EG251" s="72"/>
      <c r="EH251" s="72"/>
      <c r="EI251" s="72"/>
      <c r="EJ251" s="72"/>
      <c r="EK251" s="72"/>
      <c r="EL251" s="72"/>
      <c r="EM251" s="72"/>
      <c r="EN251" s="72"/>
      <c r="EO251" s="72"/>
      <c r="EP251" s="72"/>
      <c r="EQ251" s="72"/>
      <c r="ER251" s="72"/>
      <c r="ES251" s="72"/>
      <c r="ET251" s="72"/>
      <c r="EU251" s="72"/>
      <c r="EV251" s="72"/>
      <c r="EW251" s="72"/>
      <c r="EX251" s="72"/>
      <c r="EY251" s="72"/>
      <c r="EZ251" s="72"/>
      <c r="FA251" s="72"/>
      <c r="FB251" s="72"/>
      <c r="FC251" s="72"/>
      <c r="FD251" s="72"/>
      <c r="FE251" s="72"/>
      <c r="FF251" s="72"/>
      <c r="FG251" s="72"/>
      <c r="FH251" s="72"/>
      <c r="FI251" s="72"/>
      <c r="FJ251" s="72"/>
      <c r="FK251" s="72"/>
      <c r="FL251" s="72"/>
      <c r="FM251" s="72"/>
      <c r="FN251" s="72"/>
      <c r="FO251" s="72"/>
      <c r="FP251" s="72"/>
      <c r="FQ251" s="72"/>
      <c r="FR251" s="72"/>
      <c r="FS251" s="72"/>
      <c r="FT251" s="72"/>
      <c r="FU251" s="72"/>
      <c r="FV251" s="72"/>
      <c r="FW251" s="72"/>
      <c r="FX251" s="72"/>
      <c r="FY251" s="72"/>
      <c r="FZ251" s="72"/>
      <c r="GA251" s="72"/>
      <c r="GB251" s="72"/>
      <c r="GC251" s="72"/>
      <c r="GD251" s="72"/>
      <c r="GE251" s="72"/>
      <c r="GF251" s="72"/>
      <c r="GG251" s="72"/>
      <c r="GH251" s="72"/>
      <c r="GI251" s="72"/>
      <c r="GJ251" s="72"/>
      <c r="GK251" s="72"/>
      <c r="GL251" s="72"/>
      <c r="GM251" s="72"/>
      <c r="GN251" s="72"/>
      <c r="GO251" s="72"/>
      <c r="GP251" s="72"/>
      <c r="GQ251" s="72"/>
      <c r="GR251" s="72"/>
      <c r="GS251" s="72"/>
      <c r="GT251" s="72"/>
      <c r="GU251" s="72"/>
      <c r="GV251" s="72"/>
      <c r="GW251" s="72"/>
      <c r="GX251" s="72"/>
      <c r="GY251" s="72"/>
      <c r="GZ251" s="72"/>
      <c r="HA251" s="72"/>
      <c r="HB251" s="72"/>
      <c r="HC251" s="72"/>
      <c r="HD251" s="72"/>
      <c r="HE251" s="72"/>
      <c r="HF251" s="72"/>
      <c r="HG251" s="72"/>
      <c r="HH251" s="72"/>
      <c r="HI251" s="72"/>
      <c r="HJ251" s="72"/>
      <c r="HK251" s="72"/>
      <c r="HL251" s="72"/>
      <c r="HM251" s="72"/>
      <c r="HN251" s="72"/>
      <c r="HO251" s="72"/>
      <c r="HP251" s="72"/>
      <c r="HQ251" s="72"/>
      <c r="HR251" s="72"/>
      <c r="HS251" s="72"/>
      <c r="HT251" s="72"/>
      <c r="HU251" s="72"/>
      <c r="HV251" s="72"/>
      <c r="HW251" s="72"/>
      <c r="HX251" s="72"/>
      <c r="HY251" s="72"/>
      <c r="HZ251" s="72"/>
      <c r="IA251" s="72"/>
      <c r="IB251" s="72"/>
      <c r="IC251" s="72"/>
      <c r="ID251" s="72"/>
      <c r="IE251" s="72"/>
      <c r="IF251" s="72"/>
      <c r="IG251" s="72"/>
      <c r="IH251" s="72"/>
      <c r="II251" s="72"/>
      <c r="IJ251" s="72"/>
      <c r="IK251" s="72"/>
      <c r="IL251" s="72"/>
      <c r="IM251" s="72"/>
    </row>
  </sheetData>
  <autoFilter ref="A3:T208"/>
  <mergeCells count="160">
    <mergeCell ref="N214:N215"/>
    <mergeCell ref="O214:O215"/>
    <mergeCell ref="S214:S215"/>
    <mergeCell ref="T214:T215"/>
    <mergeCell ref="P214:P215"/>
    <mergeCell ref="Q214:Q215"/>
    <mergeCell ref="R214:R215"/>
    <mergeCell ref="E214:E215"/>
    <mergeCell ref="G214:G215"/>
    <mergeCell ref="I214:I215"/>
    <mergeCell ref="J214:J215"/>
    <mergeCell ref="K214:K215"/>
    <mergeCell ref="L214:L215"/>
    <mergeCell ref="F214:F215"/>
    <mergeCell ref="H214:H215"/>
    <mergeCell ref="M214:M215"/>
    <mergeCell ref="O219:O220"/>
    <mergeCell ref="P219:P220"/>
    <mergeCell ref="Q219:Q220"/>
    <mergeCell ref="R219:R220"/>
    <mergeCell ref="S219:S220"/>
    <mergeCell ref="T219:T220"/>
    <mergeCell ref="D225:D226"/>
    <mergeCell ref="E225:E226"/>
    <mergeCell ref="F225:F226"/>
    <mergeCell ref="G225:G226"/>
    <mergeCell ref="I225:I226"/>
    <mergeCell ref="J225:J226"/>
    <mergeCell ref="K225:K226"/>
    <mergeCell ref="L225:L226"/>
    <mergeCell ref="M225:M226"/>
    <mergeCell ref="N225:N226"/>
    <mergeCell ref="O225:O226"/>
    <mergeCell ref="P225:P226"/>
    <mergeCell ref="Q225:Q226"/>
    <mergeCell ref="R225:R226"/>
    <mergeCell ref="S225:S226"/>
    <mergeCell ref="T225:T226"/>
    <mergeCell ref="D219:D220"/>
    <mergeCell ref="E219:E220"/>
    <mergeCell ref="F227:F228"/>
    <mergeCell ref="G227:G228"/>
    <mergeCell ref="I227:I228"/>
    <mergeCell ref="J227:J228"/>
    <mergeCell ref="K227:K228"/>
    <mergeCell ref="L227:L228"/>
    <mergeCell ref="M227:M228"/>
    <mergeCell ref="N219:N220"/>
    <mergeCell ref="F219:F220"/>
    <mergeCell ref="G219:G220"/>
    <mergeCell ref="I219:I220"/>
    <mergeCell ref="J219:J220"/>
    <mergeCell ref="K219:K220"/>
    <mergeCell ref="L219:L220"/>
    <mergeCell ref="M219:M220"/>
    <mergeCell ref="N227:N228"/>
    <mergeCell ref="O227:O228"/>
    <mergeCell ref="P227:P228"/>
    <mergeCell ref="Q227:Q228"/>
    <mergeCell ref="R227:R228"/>
    <mergeCell ref="S227:S228"/>
    <mergeCell ref="T227:T228"/>
    <mergeCell ref="D233:D234"/>
    <mergeCell ref="E233:E234"/>
    <mergeCell ref="F233:F234"/>
    <mergeCell ref="G233:G234"/>
    <mergeCell ref="I233:I234"/>
    <mergeCell ref="J233:J234"/>
    <mergeCell ref="K233:K234"/>
    <mergeCell ref="L233:L234"/>
    <mergeCell ref="M233:M234"/>
    <mergeCell ref="N233:N234"/>
    <mergeCell ref="O233:O234"/>
    <mergeCell ref="P233:P234"/>
    <mergeCell ref="Q233:Q234"/>
    <mergeCell ref="R233:R234"/>
    <mergeCell ref="S233:S234"/>
    <mergeCell ref="T233:T234"/>
    <mergeCell ref="D227:D228"/>
    <mergeCell ref="E227:E228"/>
    <mergeCell ref="O236:O237"/>
    <mergeCell ref="P236:P237"/>
    <mergeCell ref="Q236:Q237"/>
    <mergeCell ref="R236:R237"/>
    <mergeCell ref="S236:S237"/>
    <mergeCell ref="T236:T237"/>
    <mergeCell ref="D239:D240"/>
    <mergeCell ref="E239:E240"/>
    <mergeCell ref="F239:F240"/>
    <mergeCell ref="G239:G240"/>
    <mergeCell ref="I239:I240"/>
    <mergeCell ref="J239:J240"/>
    <mergeCell ref="K239:K240"/>
    <mergeCell ref="L239:L240"/>
    <mergeCell ref="M239:M240"/>
    <mergeCell ref="N239:N240"/>
    <mergeCell ref="O239:O240"/>
    <mergeCell ref="P239:P240"/>
    <mergeCell ref="Q239:Q240"/>
    <mergeCell ref="R239:R240"/>
    <mergeCell ref="S239:S240"/>
    <mergeCell ref="T239:T240"/>
    <mergeCell ref="D236:D237"/>
    <mergeCell ref="E236:E237"/>
    <mergeCell ref="F242:F243"/>
    <mergeCell ref="G242:G243"/>
    <mergeCell ref="I242:I243"/>
    <mergeCell ref="J242:J243"/>
    <mergeCell ref="K242:K243"/>
    <mergeCell ref="L242:L243"/>
    <mergeCell ref="M242:M243"/>
    <mergeCell ref="N236:N237"/>
    <mergeCell ref="F236:F237"/>
    <mergeCell ref="G236:G237"/>
    <mergeCell ref="I236:I237"/>
    <mergeCell ref="J236:J237"/>
    <mergeCell ref="K236:K237"/>
    <mergeCell ref="L236:L237"/>
    <mergeCell ref="M236:M237"/>
    <mergeCell ref="N242:N243"/>
    <mergeCell ref="O242:O243"/>
    <mergeCell ref="P242:P243"/>
    <mergeCell ref="Q242:Q243"/>
    <mergeCell ref="R242:R243"/>
    <mergeCell ref="S242:S243"/>
    <mergeCell ref="T242:T243"/>
    <mergeCell ref="D245:D246"/>
    <mergeCell ref="E245:E246"/>
    <mergeCell ref="F245:F246"/>
    <mergeCell ref="G245:G246"/>
    <mergeCell ref="I245:I246"/>
    <mergeCell ref="J245:J246"/>
    <mergeCell ref="K245:K246"/>
    <mergeCell ref="L245:L246"/>
    <mergeCell ref="M245:M246"/>
    <mergeCell ref="N245:N246"/>
    <mergeCell ref="O245:O246"/>
    <mergeCell ref="P245:P246"/>
    <mergeCell ref="Q245:Q246"/>
    <mergeCell ref="R245:R246"/>
    <mergeCell ref="S245:S246"/>
    <mergeCell ref="T245:T246"/>
    <mergeCell ref="D242:D243"/>
    <mergeCell ref="E242:E243"/>
    <mergeCell ref="N248:N249"/>
    <mergeCell ref="O248:O249"/>
    <mergeCell ref="P248:P249"/>
    <mergeCell ref="Q248:Q249"/>
    <mergeCell ref="R248:R249"/>
    <mergeCell ref="S248:S249"/>
    <mergeCell ref="T248:T249"/>
    <mergeCell ref="D248:D249"/>
    <mergeCell ref="E248:E249"/>
    <mergeCell ref="F248:F249"/>
    <mergeCell ref="G248:G249"/>
    <mergeCell ref="I248:I249"/>
    <mergeCell ref="J248:J249"/>
    <mergeCell ref="K248:K249"/>
    <mergeCell ref="L248:L249"/>
    <mergeCell ref="M248:M249"/>
  </mergeCells>
  <phoneticPr fontId="33" type="noConversion"/>
  <pageMargins left="0.78749999999999998" right="0.78749999999999998" top="1.0631944444444446" bottom="1.0631944444444446" header="0.51180555555555551" footer="0.51180555555555551"/>
  <pageSetup paperSize="9" scale="46"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5"/>
  <sheetViews>
    <sheetView topLeftCell="A3" zoomScaleSheetLayoutView="100" workbookViewId="0">
      <selection activeCell="L21" sqref="L21"/>
    </sheetView>
  </sheetViews>
  <sheetFormatPr defaultColWidth="11.5703125" defaultRowHeight="12.75"/>
  <cols>
    <col min="1" max="1" width="11.5703125" style="300" customWidth="1"/>
    <col min="2" max="2" width="25.7109375" style="324" customWidth="1"/>
    <col min="3" max="3" width="11.5703125" style="300" customWidth="1"/>
    <col min="4" max="4" width="38" style="300" customWidth="1"/>
    <col min="5" max="5" width="21.42578125" style="300" customWidth="1"/>
    <col min="6" max="7" width="14.140625" style="300" customWidth="1"/>
    <col min="8" max="256" width="11.5703125" style="300"/>
    <col min="257" max="257" width="11.5703125" style="300" customWidth="1"/>
    <col min="258" max="258" width="25.7109375" style="300" customWidth="1"/>
    <col min="259" max="259" width="11.5703125" style="300" customWidth="1"/>
    <col min="260" max="260" width="38" style="300" customWidth="1"/>
    <col min="261" max="261" width="21.42578125" style="300" customWidth="1"/>
    <col min="262" max="263" width="14.140625" style="300" customWidth="1"/>
    <col min="264" max="512" width="11.5703125" style="300"/>
    <col min="513" max="513" width="11.5703125" style="300" customWidth="1"/>
    <col min="514" max="514" width="25.7109375" style="300" customWidth="1"/>
    <col min="515" max="515" width="11.5703125" style="300" customWidth="1"/>
    <col min="516" max="516" width="38" style="300" customWidth="1"/>
    <col min="517" max="517" width="21.42578125" style="300" customWidth="1"/>
    <col min="518" max="519" width="14.140625" style="300" customWidth="1"/>
    <col min="520" max="768" width="11.5703125" style="300"/>
    <col min="769" max="769" width="11.5703125" style="300" customWidth="1"/>
    <col min="770" max="770" width="25.7109375" style="300" customWidth="1"/>
    <col min="771" max="771" width="11.5703125" style="300" customWidth="1"/>
    <col min="772" max="772" width="38" style="300" customWidth="1"/>
    <col min="773" max="773" width="21.42578125" style="300" customWidth="1"/>
    <col min="774" max="775" width="14.140625" style="300" customWidth="1"/>
    <col min="776" max="1024" width="11.5703125" style="300"/>
    <col min="1025" max="1025" width="11.5703125" style="300" customWidth="1"/>
    <col min="1026" max="1026" width="25.7109375" style="300" customWidth="1"/>
    <col min="1027" max="1027" width="11.5703125" style="300" customWidth="1"/>
    <col min="1028" max="1028" width="38" style="300" customWidth="1"/>
    <col min="1029" max="1029" width="21.42578125" style="300" customWidth="1"/>
    <col min="1030" max="1031" width="14.140625" style="300" customWidth="1"/>
    <col min="1032" max="1280" width="11.5703125" style="300"/>
    <col min="1281" max="1281" width="11.5703125" style="300" customWidth="1"/>
    <col min="1282" max="1282" width="25.7109375" style="300" customWidth="1"/>
    <col min="1283" max="1283" width="11.5703125" style="300" customWidth="1"/>
    <col min="1284" max="1284" width="38" style="300" customWidth="1"/>
    <col min="1285" max="1285" width="21.42578125" style="300" customWidth="1"/>
    <col min="1286" max="1287" width="14.140625" style="300" customWidth="1"/>
    <col min="1288" max="1536" width="11.5703125" style="300"/>
    <col min="1537" max="1537" width="11.5703125" style="300" customWidth="1"/>
    <col min="1538" max="1538" width="25.7109375" style="300" customWidth="1"/>
    <col min="1539" max="1539" width="11.5703125" style="300" customWidth="1"/>
    <col min="1540" max="1540" width="38" style="300" customWidth="1"/>
    <col min="1541" max="1541" width="21.42578125" style="300" customWidth="1"/>
    <col min="1542" max="1543" width="14.140625" style="300" customWidth="1"/>
    <col min="1544" max="1792" width="11.5703125" style="300"/>
    <col min="1793" max="1793" width="11.5703125" style="300" customWidth="1"/>
    <col min="1794" max="1794" width="25.7109375" style="300" customWidth="1"/>
    <col min="1795" max="1795" width="11.5703125" style="300" customWidth="1"/>
    <col min="1796" max="1796" width="38" style="300" customWidth="1"/>
    <col min="1797" max="1797" width="21.42578125" style="300" customWidth="1"/>
    <col min="1798" max="1799" width="14.140625" style="300" customWidth="1"/>
    <col min="1800" max="2048" width="11.5703125" style="300"/>
    <col min="2049" max="2049" width="11.5703125" style="300" customWidth="1"/>
    <col min="2050" max="2050" width="25.7109375" style="300" customWidth="1"/>
    <col min="2051" max="2051" width="11.5703125" style="300" customWidth="1"/>
    <col min="2052" max="2052" width="38" style="300" customWidth="1"/>
    <col min="2053" max="2053" width="21.42578125" style="300" customWidth="1"/>
    <col min="2054" max="2055" width="14.140625" style="300" customWidth="1"/>
    <col min="2056" max="2304" width="11.5703125" style="300"/>
    <col min="2305" max="2305" width="11.5703125" style="300" customWidth="1"/>
    <col min="2306" max="2306" width="25.7109375" style="300" customWidth="1"/>
    <col min="2307" max="2307" width="11.5703125" style="300" customWidth="1"/>
    <col min="2308" max="2308" width="38" style="300" customWidth="1"/>
    <col min="2309" max="2309" width="21.42578125" style="300" customWidth="1"/>
    <col min="2310" max="2311" width="14.140625" style="300" customWidth="1"/>
    <col min="2312" max="2560" width="11.5703125" style="300"/>
    <col min="2561" max="2561" width="11.5703125" style="300" customWidth="1"/>
    <col min="2562" max="2562" width="25.7109375" style="300" customWidth="1"/>
    <col min="2563" max="2563" width="11.5703125" style="300" customWidth="1"/>
    <col min="2564" max="2564" width="38" style="300" customWidth="1"/>
    <col min="2565" max="2565" width="21.42578125" style="300" customWidth="1"/>
    <col min="2566" max="2567" width="14.140625" style="300" customWidth="1"/>
    <col min="2568" max="2816" width="11.5703125" style="300"/>
    <col min="2817" max="2817" width="11.5703125" style="300" customWidth="1"/>
    <col min="2818" max="2818" width="25.7109375" style="300" customWidth="1"/>
    <col min="2819" max="2819" width="11.5703125" style="300" customWidth="1"/>
    <col min="2820" max="2820" width="38" style="300" customWidth="1"/>
    <col min="2821" max="2821" width="21.42578125" style="300" customWidth="1"/>
    <col min="2822" max="2823" width="14.140625" style="300" customWidth="1"/>
    <col min="2824" max="3072" width="11.5703125" style="300"/>
    <col min="3073" max="3073" width="11.5703125" style="300" customWidth="1"/>
    <col min="3074" max="3074" width="25.7109375" style="300" customWidth="1"/>
    <col min="3075" max="3075" width="11.5703125" style="300" customWidth="1"/>
    <col min="3076" max="3076" width="38" style="300" customWidth="1"/>
    <col min="3077" max="3077" width="21.42578125" style="300" customWidth="1"/>
    <col min="3078" max="3079" width="14.140625" style="300" customWidth="1"/>
    <col min="3080" max="3328" width="11.5703125" style="300"/>
    <col min="3329" max="3329" width="11.5703125" style="300" customWidth="1"/>
    <col min="3330" max="3330" width="25.7109375" style="300" customWidth="1"/>
    <col min="3331" max="3331" width="11.5703125" style="300" customWidth="1"/>
    <col min="3332" max="3332" width="38" style="300" customWidth="1"/>
    <col min="3333" max="3333" width="21.42578125" style="300" customWidth="1"/>
    <col min="3334" max="3335" width="14.140625" style="300" customWidth="1"/>
    <col min="3336" max="3584" width="11.5703125" style="300"/>
    <col min="3585" max="3585" width="11.5703125" style="300" customWidth="1"/>
    <col min="3586" max="3586" width="25.7109375" style="300" customWidth="1"/>
    <col min="3587" max="3587" width="11.5703125" style="300" customWidth="1"/>
    <col min="3588" max="3588" width="38" style="300" customWidth="1"/>
    <col min="3589" max="3589" width="21.42578125" style="300" customWidth="1"/>
    <col min="3590" max="3591" width="14.140625" style="300" customWidth="1"/>
    <col min="3592" max="3840" width="11.5703125" style="300"/>
    <col min="3841" max="3841" width="11.5703125" style="300" customWidth="1"/>
    <col min="3842" max="3842" width="25.7109375" style="300" customWidth="1"/>
    <col min="3843" max="3843" width="11.5703125" style="300" customWidth="1"/>
    <col min="3844" max="3844" width="38" style="300" customWidth="1"/>
    <col min="3845" max="3845" width="21.42578125" style="300" customWidth="1"/>
    <col min="3846" max="3847" width="14.140625" style="300" customWidth="1"/>
    <col min="3848" max="4096" width="11.5703125" style="300"/>
    <col min="4097" max="4097" width="11.5703125" style="300" customWidth="1"/>
    <col min="4098" max="4098" width="25.7109375" style="300" customWidth="1"/>
    <col min="4099" max="4099" width="11.5703125" style="300" customWidth="1"/>
    <col min="4100" max="4100" width="38" style="300" customWidth="1"/>
    <col min="4101" max="4101" width="21.42578125" style="300" customWidth="1"/>
    <col min="4102" max="4103" width="14.140625" style="300" customWidth="1"/>
    <col min="4104" max="4352" width="11.5703125" style="300"/>
    <col min="4353" max="4353" width="11.5703125" style="300" customWidth="1"/>
    <col min="4354" max="4354" width="25.7109375" style="300" customWidth="1"/>
    <col min="4355" max="4355" width="11.5703125" style="300" customWidth="1"/>
    <col min="4356" max="4356" width="38" style="300" customWidth="1"/>
    <col min="4357" max="4357" width="21.42578125" style="300" customWidth="1"/>
    <col min="4358" max="4359" width="14.140625" style="300" customWidth="1"/>
    <col min="4360" max="4608" width="11.5703125" style="300"/>
    <col min="4609" max="4609" width="11.5703125" style="300" customWidth="1"/>
    <col min="4610" max="4610" width="25.7109375" style="300" customWidth="1"/>
    <col min="4611" max="4611" width="11.5703125" style="300" customWidth="1"/>
    <col min="4612" max="4612" width="38" style="300" customWidth="1"/>
    <col min="4613" max="4613" width="21.42578125" style="300" customWidth="1"/>
    <col min="4614" max="4615" width="14.140625" style="300" customWidth="1"/>
    <col min="4616" max="4864" width="11.5703125" style="300"/>
    <col min="4865" max="4865" width="11.5703125" style="300" customWidth="1"/>
    <col min="4866" max="4866" width="25.7109375" style="300" customWidth="1"/>
    <col min="4867" max="4867" width="11.5703125" style="300" customWidth="1"/>
    <col min="4868" max="4868" width="38" style="300" customWidth="1"/>
    <col min="4869" max="4869" width="21.42578125" style="300" customWidth="1"/>
    <col min="4870" max="4871" width="14.140625" style="300" customWidth="1"/>
    <col min="4872" max="5120" width="11.5703125" style="300"/>
    <col min="5121" max="5121" width="11.5703125" style="300" customWidth="1"/>
    <col min="5122" max="5122" width="25.7109375" style="300" customWidth="1"/>
    <col min="5123" max="5123" width="11.5703125" style="300" customWidth="1"/>
    <col min="5124" max="5124" width="38" style="300" customWidth="1"/>
    <col min="5125" max="5125" width="21.42578125" style="300" customWidth="1"/>
    <col min="5126" max="5127" width="14.140625" style="300" customWidth="1"/>
    <col min="5128" max="5376" width="11.5703125" style="300"/>
    <col min="5377" max="5377" width="11.5703125" style="300" customWidth="1"/>
    <col min="5378" max="5378" width="25.7109375" style="300" customWidth="1"/>
    <col min="5379" max="5379" width="11.5703125" style="300" customWidth="1"/>
    <col min="5380" max="5380" width="38" style="300" customWidth="1"/>
    <col min="5381" max="5381" width="21.42578125" style="300" customWidth="1"/>
    <col min="5382" max="5383" width="14.140625" style="300" customWidth="1"/>
    <col min="5384" max="5632" width="11.5703125" style="300"/>
    <col min="5633" max="5633" width="11.5703125" style="300" customWidth="1"/>
    <col min="5634" max="5634" width="25.7109375" style="300" customWidth="1"/>
    <col min="5635" max="5635" width="11.5703125" style="300" customWidth="1"/>
    <col min="5636" max="5636" width="38" style="300" customWidth="1"/>
    <col min="5637" max="5637" width="21.42578125" style="300" customWidth="1"/>
    <col min="5638" max="5639" width="14.140625" style="300" customWidth="1"/>
    <col min="5640" max="5888" width="11.5703125" style="300"/>
    <col min="5889" max="5889" width="11.5703125" style="300" customWidth="1"/>
    <col min="5890" max="5890" width="25.7109375" style="300" customWidth="1"/>
    <col min="5891" max="5891" width="11.5703125" style="300" customWidth="1"/>
    <col min="5892" max="5892" width="38" style="300" customWidth="1"/>
    <col min="5893" max="5893" width="21.42578125" style="300" customWidth="1"/>
    <col min="5894" max="5895" width="14.140625" style="300" customWidth="1"/>
    <col min="5896" max="6144" width="11.5703125" style="300"/>
    <col min="6145" max="6145" width="11.5703125" style="300" customWidth="1"/>
    <col min="6146" max="6146" width="25.7109375" style="300" customWidth="1"/>
    <col min="6147" max="6147" width="11.5703125" style="300" customWidth="1"/>
    <col min="6148" max="6148" width="38" style="300" customWidth="1"/>
    <col min="6149" max="6149" width="21.42578125" style="300" customWidth="1"/>
    <col min="6150" max="6151" width="14.140625" style="300" customWidth="1"/>
    <col min="6152" max="6400" width="11.5703125" style="300"/>
    <col min="6401" max="6401" width="11.5703125" style="300" customWidth="1"/>
    <col min="6402" max="6402" width="25.7109375" style="300" customWidth="1"/>
    <col min="6403" max="6403" width="11.5703125" style="300" customWidth="1"/>
    <col min="6404" max="6404" width="38" style="300" customWidth="1"/>
    <col min="6405" max="6405" width="21.42578125" style="300" customWidth="1"/>
    <col min="6406" max="6407" width="14.140625" style="300" customWidth="1"/>
    <col min="6408" max="6656" width="11.5703125" style="300"/>
    <col min="6657" max="6657" width="11.5703125" style="300" customWidth="1"/>
    <col min="6658" max="6658" width="25.7109375" style="300" customWidth="1"/>
    <col min="6659" max="6659" width="11.5703125" style="300" customWidth="1"/>
    <col min="6660" max="6660" width="38" style="300" customWidth="1"/>
    <col min="6661" max="6661" width="21.42578125" style="300" customWidth="1"/>
    <col min="6662" max="6663" width="14.140625" style="300" customWidth="1"/>
    <col min="6664" max="6912" width="11.5703125" style="300"/>
    <col min="6913" max="6913" width="11.5703125" style="300" customWidth="1"/>
    <col min="6914" max="6914" width="25.7109375" style="300" customWidth="1"/>
    <col min="6915" max="6915" width="11.5703125" style="300" customWidth="1"/>
    <col min="6916" max="6916" width="38" style="300" customWidth="1"/>
    <col min="6917" max="6917" width="21.42578125" style="300" customWidth="1"/>
    <col min="6918" max="6919" width="14.140625" style="300" customWidth="1"/>
    <col min="6920" max="7168" width="11.5703125" style="300"/>
    <col min="7169" max="7169" width="11.5703125" style="300" customWidth="1"/>
    <col min="7170" max="7170" width="25.7109375" style="300" customWidth="1"/>
    <col min="7171" max="7171" width="11.5703125" style="300" customWidth="1"/>
    <col min="7172" max="7172" width="38" style="300" customWidth="1"/>
    <col min="7173" max="7173" width="21.42578125" style="300" customWidth="1"/>
    <col min="7174" max="7175" width="14.140625" style="300" customWidth="1"/>
    <col min="7176" max="7424" width="11.5703125" style="300"/>
    <col min="7425" max="7425" width="11.5703125" style="300" customWidth="1"/>
    <col min="7426" max="7426" width="25.7109375" style="300" customWidth="1"/>
    <col min="7427" max="7427" width="11.5703125" style="300" customWidth="1"/>
    <col min="7428" max="7428" width="38" style="300" customWidth="1"/>
    <col min="7429" max="7429" width="21.42578125" style="300" customWidth="1"/>
    <col min="7430" max="7431" width="14.140625" style="300" customWidth="1"/>
    <col min="7432" max="7680" width="11.5703125" style="300"/>
    <col min="7681" max="7681" width="11.5703125" style="300" customWidth="1"/>
    <col min="7682" max="7682" width="25.7109375" style="300" customWidth="1"/>
    <col min="7683" max="7683" width="11.5703125" style="300" customWidth="1"/>
    <col min="7684" max="7684" width="38" style="300" customWidth="1"/>
    <col min="7685" max="7685" width="21.42578125" style="300" customWidth="1"/>
    <col min="7686" max="7687" width="14.140625" style="300" customWidth="1"/>
    <col min="7688" max="7936" width="11.5703125" style="300"/>
    <col min="7937" max="7937" width="11.5703125" style="300" customWidth="1"/>
    <col min="7938" max="7938" width="25.7109375" style="300" customWidth="1"/>
    <col min="7939" max="7939" width="11.5703125" style="300" customWidth="1"/>
    <col min="7940" max="7940" width="38" style="300" customWidth="1"/>
    <col min="7941" max="7941" width="21.42578125" style="300" customWidth="1"/>
    <col min="7942" max="7943" width="14.140625" style="300" customWidth="1"/>
    <col min="7944" max="8192" width="11.5703125" style="300"/>
    <col min="8193" max="8193" width="11.5703125" style="300" customWidth="1"/>
    <col min="8194" max="8194" width="25.7109375" style="300" customWidth="1"/>
    <col min="8195" max="8195" width="11.5703125" style="300" customWidth="1"/>
    <col min="8196" max="8196" width="38" style="300" customWidth="1"/>
    <col min="8197" max="8197" width="21.42578125" style="300" customWidth="1"/>
    <col min="8198" max="8199" width="14.140625" style="300" customWidth="1"/>
    <col min="8200" max="8448" width="11.5703125" style="300"/>
    <col min="8449" max="8449" width="11.5703125" style="300" customWidth="1"/>
    <col min="8450" max="8450" width="25.7109375" style="300" customWidth="1"/>
    <col min="8451" max="8451" width="11.5703125" style="300" customWidth="1"/>
    <col min="8452" max="8452" width="38" style="300" customWidth="1"/>
    <col min="8453" max="8453" width="21.42578125" style="300" customWidth="1"/>
    <col min="8454" max="8455" width="14.140625" style="300" customWidth="1"/>
    <col min="8456" max="8704" width="11.5703125" style="300"/>
    <col min="8705" max="8705" width="11.5703125" style="300" customWidth="1"/>
    <col min="8706" max="8706" width="25.7109375" style="300" customWidth="1"/>
    <col min="8707" max="8707" width="11.5703125" style="300" customWidth="1"/>
    <col min="8708" max="8708" width="38" style="300" customWidth="1"/>
    <col min="8709" max="8709" width="21.42578125" style="300" customWidth="1"/>
    <col min="8710" max="8711" width="14.140625" style="300" customWidth="1"/>
    <col min="8712" max="8960" width="11.5703125" style="300"/>
    <col min="8961" max="8961" width="11.5703125" style="300" customWidth="1"/>
    <col min="8962" max="8962" width="25.7109375" style="300" customWidth="1"/>
    <col min="8963" max="8963" width="11.5703125" style="300" customWidth="1"/>
    <col min="8964" max="8964" width="38" style="300" customWidth="1"/>
    <col min="8965" max="8965" width="21.42578125" style="300" customWidth="1"/>
    <col min="8966" max="8967" width="14.140625" style="300" customWidth="1"/>
    <col min="8968" max="9216" width="11.5703125" style="300"/>
    <col min="9217" max="9217" width="11.5703125" style="300" customWidth="1"/>
    <col min="9218" max="9218" width="25.7109375" style="300" customWidth="1"/>
    <col min="9219" max="9219" width="11.5703125" style="300" customWidth="1"/>
    <col min="9220" max="9220" width="38" style="300" customWidth="1"/>
    <col min="9221" max="9221" width="21.42578125" style="300" customWidth="1"/>
    <col min="9222" max="9223" width="14.140625" style="300" customWidth="1"/>
    <col min="9224" max="9472" width="11.5703125" style="300"/>
    <col min="9473" max="9473" width="11.5703125" style="300" customWidth="1"/>
    <col min="9474" max="9474" width="25.7109375" style="300" customWidth="1"/>
    <col min="9475" max="9475" width="11.5703125" style="300" customWidth="1"/>
    <col min="9476" max="9476" width="38" style="300" customWidth="1"/>
    <col min="9477" max="9477" width="21.42578125" style="300" customWidth="1"/>
    <col min="9478" max="9479" width="14.140625" style="300" customWidth="1"/>
    <col min="9480" max="9728" width="11.5703125" style="300"/>
    <col min="9729" max="9729" width="11.5703125" style="300" customWidth="1"/>
    <col min="9730" max="9730" width="25.7109375" style="300" customWidth="1"/>
    <col min="9731" max="9731" width="11.5703125" style="300" customWidth="1"/>
    <col min="9732" max="9732" width="38" style="300" customWidth="1"/>
    <col min="9733" max="9733" width="21.42578125" style="300" customWidth="1"/>
    <col min="9734" max="9735" width="14.140625" style="300" customWidth="1"/>
    <col min="9736" max="9984" width="11.5703125" style="300"/>
    <col min="9985" max="9985" width="11.5703125" style="300" customWidth="1"/>
    <col min="9986" max="9986" width="25.7109375" style="300" customWidth="1"/>
    <col min="9987" max="9987" width="11.5703125" style="300" customWidth="1"/>
    <col min="9988" max="9988" width="38" style="300" customWidth="1"/>
    <col min="9989" max="9989" width="21.42578125" style="300" customWidth="1"/>
    <col min="9990" max="9991" width="14.140625" style="300" customWidth="1"/>
    <col min="9992" max="10240" width="11.5703125" style="300"/>
    <col min="10241" max="10241" width="11.5703125" style="300" customWidth="1"/>
    <col min="10242" max="10242" width="25.7109375" style="300" customWidth="1"/>
    <col min="10243" max="10243" width="11.5703125" style="300" customWidth="1"/>
    <col min="10244" max="10244" width="38" style="300" customWidth="1"/>
    <col min="10245" max="10245" width="21.42578125" style="300" customWidth="1"/>
    <col min="10246" max="10247" width="14.140625" style="300" customWidth="1"/>
    <col min="10248" max="10496" width="11.5703125" style="300"/>
    <col min="10497" max="10497" width="11.5703125" style="300" customWidth="1"/>
    <col min="10498" max="10498" width="25.7109375" style="300" customWidth="1"/>
    <col min="10499" max="10499" width="11.5703125" style="300" customWidth="1"/>
    <col min="10500" max="10500" width="38" style="300" customWidth="1"/>
    <col min="10501" max="10501" width="21.42578125" style="300" customWidth="1"/>
    <col min="10502" max="10503" width="14.140625" style="300" customWidth="1"/>
    <col min="10504" max="10752" width="11.5703125" style="300"/>
    <col min="10753" max="10753" width="11.5703125" style="300" customWidth="1"/>
    <col min="10754" max="10754" width="25.7109375" style="300" customWidth="1"/>
    <col min="10755" max="10755" width="11.5703125" style="300" customWidth="1"/>
    <col min="10756" max="10756" width="38" style="300" customWidth="1"/>
    <col min="10757" max="10757" width="21.42578125" style="300" customWidth="1"/>
    <col min="10758" max="10759" width="14.140625" style="300" customWidth="1"/>
    <col min="10760" max="11008" width="11.5703125" style="300"/>
    <col min="11009" max="11009" width="11.5703125" style="300" customWidth="1"/>
    <col min="11010" max="11010" width="25.7109375" style="300" customWidth="1"/>
    <col min="11011" max="11011" width="11.5703125" style="300" customWidth="1"/>
    <col min="11012" max="11012" width="38" style="300" customWidth="1"/>
    <col min="11013" max="11013" width="21.42578125" style="300" customWidth="1"/>
    <col min="11014" max="11015" width="14.140625" style="300" customWidth="1"/>
    <col min="11016" max="11264" width="11.5703125" style="300"/>
    <col min="11265" max="11265" width="11.5703125" style="300" customWidth="1"/>
    <col min="11266" max="11266" width="25.7109375" style="300" customWidth="1"/>
    <col min="11267" max="11267" width="11.5703125" style="300" customWidth="1"/>
    <col min="11268" max="11268" width="38" style="300" customWidth="1"/>
    <col min="11269" max="11269" width="21.42578125" style="300" customWidth="1"/>
    <col min="11270" max="11271" width="14.140625" style="300" customWidth="1"/>
    <col min="11272" max="11520" width="11.5703125" style="300"/>
    <col min="11521" max="11521" width="11.5703125" style="300" customWidth="1"/>
    <col min="11522" max="11522" width="25.7109375" style="300" customWidth="1"/>
    <col min="11523" max="11523" width="11.5703125" style="300" customWidth="1"/>
    <col min="11524" max="11524" width="38" style="300" customWidth="1"/>
    <col min="11525" max="11525" width="21.42578125" style="300" customWidth="1"/>
    <col min="11526" max="11527" width="14.140625" style="300" customWidth="1"/>
    <col min="11528" max="11776" width="11.5703125" style="300"/>
    <col min="11777" max="11777" width="11.5703125" style="300" customWidth="1"/>
    <col min="11778" max="11778" width="25.7109375" style="300" customWidth="1"/>
    <col min="11779" max="11779" width="11.5703125" style="300" customWidth="1"/>
    <col min="11780" max="11780" width="38" style="300" customWidth="1"/>
    <col min="11781" max="11781" width="21.42578125" style="300" customWidth="1"/>
    <col min="11782" max="11783" width="14.140625" style="300" customWidth="1"/>
    <col min="11784" max="12032" width="11.5703125" style="300"/>
    <col min="12033" max="12033" width="11.5703125" style="300" customWidth="1"/>
    <col min="12034" max="12034" width="25.7109375" style="300" customWidth="1"/>
    <col min="12035" max="12035" width="11.5703125" style="300" customWidth="1"/>
    <col min="12036" max="12036" width="38" style="300" customWidth="1"/>
    <col min="12037" max="12037" width="21.42578125" style="300" customWidth="1"/>
    <col min="12038" max="12039" width="14.140625" style="300" customWidth="1"/>
    <col min="12040" max="12288" width="11.5703125" style="300"/>
    <col min="12289" max="12289" width="11.5703125" style="300" customWidth="1"/>
    <col min="12290" max="12290" width="25.7109375" style="300" customWidth="1"/>
    <col min="12291" max="12291" width="11.5703125" style="300" customWidth="1"/>
    <col min="12292" max="12292" width="38" style="300" customWidth="1"/>
    <col min="12293" max="12293" width="21.42578125" style="300" customWidth="1"/>
    <col min="12294" max="12295" width="14.140625" style="300" customWidth="1"/>
    <col min="12296" max="12544" width="11.5703125" style="300"/>
    <col min="12545" max="12545" width="11.5703125" style="300" customWidth="1"/>
    <col min="12546" max="12546" width="25.7109375" style="300" customWidth="1"/>
    <col min="12547" max="12547" width="11.5703125" style="300" customWidth="1"/>
    <col min="12548" max="12548" width="38" style="300" customWidth="1"/>
    <col min="12549" max="12549" width="21.42578125" style="300" customWidth="1"/>
    <col min="12550" max="12551" width="14.140625" style="300" customWidth="1"/>
    <col min="12552" max="12800" width="11.5703125" style="300"/>
    <col min="12801" max="12801" width="11.5703125" style="300" customWidth="1"/>
    <col min="12802" max="12802" width="25.7109375" style="300" customWidth="1"/>
    <col min="12803" max="12803" width="11.5703125" style="300" customWidth="1"/>
    <col min="12804" max="12804" width="38" style="300" customWidth="1"/>
    <col min="12805" max="12805" width="21.42578125" style="300" customWidth="1"/>
    <col min="12806" max="12807" width="14.140625" style="300" customWidth="1"/>
    <col min="12808" max="13056" width="11.5703125" style="300"/>
    <col min="13057" max="13057" width="11.5703125" style="300" customWidth="1"/>
    <col min="13058" max="13058" width="25.7109375" style="300" customWidth="1"/>
    <col min="13059" max="13059" width="11.5703125" style="300" customWidth="1"/>
    <col min="13060" max="13060" width="38" style="300" customWidth="1"/>
    <col min="13061" max="13061" width="21.42578125" style="300" customWidth="1"/>
    <col min="13062" max="13063" width="14.140625" style="300" customWidth="1"/>
    <col min="13064" max="13312" width="11.5703125" style="300"/>
    <col min="13313" max="13313" width="11.5703125" style="300" customWidth="1"/>
    <col min="13314" max="13314" width="25.7109375" style="300" customWidth="1"/>
    <col min="13315" max="13315" width="11.5703125" style="300" customWidth="1"/>
    <col min="13316" max="13316" width="38" style="300" customWidth="1"/>
    <col min="13317" max="13317" width="21.42578125" style="300" customWidth="1"/>
    <col min="13318" max="13319" width="14.140625" style="300" customWidth="1"/>
    <col min="13320" max="13568" width="11.5703125" style="300"/>
    <col min="13569" max="13569" width="11.5703125" style="300" customWidth="1"/>
    <col min="13570" max="13570" width="25.7109375" style="300" customWidth="1"/>
    <col min="13571" max="13571" width="11.5703125" style="300" customWidth="1"/>
    <col min="13572" max="13572" width="38" style="300" customWidth="1"/>
    <col min="13573" max="13573" width="21.42578125" style="300" customWidth="1"/>
    <col min="13574" max="13575" width="14.140625" style="300" customWidth="1"/>
    <col min="13576" max="13824" width="11.5703125" style="300"/>
    <col min="13825" max="13825" width="11.5703125" style="300" customWidth="1"/>
    <col min="13826" max="13826" width="25.7109375" style="300" customWidth="1"/>
    <col min="13827" max="13827" width="11.5703125" style="300" customWidth="1"/>
    <col min="13828" max="13828" width="38" style="300" customWidth="1"/>
    <col min="13829" max="13829" width="21.42578125" style="300" customWidth="1"/>
    <col min="13830" max="13831" width="14.140625" style="300" customWidth="1"/>
    <col min="13832" max="14080" width="11.5703125" style="300"/>
    <col min="14081" max="14081" width="11.5703125" style="300" customWidth="1"/>
    <col min="14082" max="14082" width="25.7109375" style="300" customWidth="1"/>
    <col min="14083" max="14083" width="11.5703125" style="300" customWidth="1"/>
    <col min="14084" max="14084" width="38" style="300" customWidth="1"/>
    <col min="14085" max="14085" width="21.42578125" style="300" customWidth="1"/>
    <col min="14086" max="14087" width="14.140625" style="300" customWidth="1"/>
    <col min="14088" max="14336" width="11.5703125" style="300"/>
    <col min="14337" max="14337" width="11.5703125" style="300" customWidth="1"/>
    <col min="14338" max="14338" width="25.7109375" style="300" customWidth="1"/>
    <col min="14339" max="14339" width="11.5703125" style="300" customWidth="1"/>
    <col min="14340" max="14340" width="38" style="300" customWidth="1"/>
    <col min="14341" max="14341" width="21.42578125" style="300" customWidth="1"/>
    <col min="14342" max="14343" width="14.140625" style="300" customWidth="1"/>
    <col min="14344" max="14592" width="11.5703125" style="300"/>
    <col min="14593" max="14593" width="11.5703125" style="300" customWidth="1"/>
    <col min="14594" max="14594" width="25.7109375" style="300" customWidth="1"/>
    <col min="14595" max="14595" width="11.5703125" style="300" customWidth="1"/>
    <col min="14596" max="14596" width="38" style="300" customWidth="1"/>
    <col min="14597" max="14597" width="21.42578125" style="300" customWidth="1"/>
    <col min="14598" max="14599" width="14.140625" style="300" customWidth="1"/>
    <col min="14600" max="14848" width="11.5703125" style="300"/>
    <col min="14849" max="14849" width="11.5703125" style="300" customWidth="1"/>
    <col min="14850" max="14850" width="25.7109375" style="300" customWidth="1"/>
    <col min="14851" max="14851" width="11.5703125" style="300" customWidth="1"/>
    <col min="14852" max="14852" width="38" style="300" customWidth="1"/>
    <col min="14853" max="14853" width="21.42578125" style="300" customWidth="1"/>
    <col min="14854" max="14855" width="14.140625" style="300" customWidth="1"/>
    <col min="14856" max="15104" width="11.5703125" style="300"/>
    <col min="15105" max="15105" width="11.5703125" style="300" customWidth="1"/>
    <col min="15106" max="15106" width="25.7109375" style="300" customWidth="1"/>
    <col min="15107" max="15107" width="11.5703125" style="300" customWidth="1"/>
    <col min="15108" max="15108" width="38" style="300" customWidth="1"/>
    <col min="15109" max="15109" width="21.42578125" style="300" customWidth="1"/>
    <col min="15110" max="15111" width="14.140625" style="300" customWidth="1"/>
    <col min="15112" max="15360" width="11.5703125" style="300"/>
    <col min="15361" max="15361" width="11.5703125" style="300" customWidth="1"/>
    <col min="15362" max="15362" width="25.7109375" style="300" customWidth="1"/>
    <col min="15363" max="15363" width="11.5703125" style="300" customWidth="1"/>
    <col min="15364" max="15364" width="38" style="300" customWidth="1"/>
    <col min="15365" max="15365" width="21.42578125" style="300" customWidth="1"/>
    <col min="15366" max="15367" width="14.140625" style="300" customWidth="1"/>
    <col min="15368" max="15616" width="11.5703125" style="300"/>
    <col min="15617" max="15617" width="11.5703125" style="300" customWidth="1"/>
    <col min="15618" max="15618" width="25.7109375" style="300" customWidth="1"/>
    <col min="15619" max="15619" width="11.5703125" style="300" customWidth="1"/>
    <col min="15620" max="15620" width="38" style="300" customWidth="1"/>
    <col min="15621" max="15621" width="21.42578125" style="300" customWidth="1"/>
    <col min="15622" max="15623" width="14.140625" style="300" customWidth="1"/>
    <col min="15624" max="15872" width="11.5703125" style="300"/>
    <col min="15873" max="15873" width="11.5703125" style="300" customWidth="1"/>
    <col min="15874" max="15874" width="25.7109375" style="300" customWidth="1"/>
    <col min="15875" max="15875" width="11.5703125" style="300" customWidth="1"/>
    <col min="15876" max="15876" width="38" style="300" customWidth="1"/>
    <col min="15877" max="15877" width="21.42578125" style="300" customWidth="1"/>
    <col min="15878" max="15879" width="14.140625" style="300" customWidth="1"/>
    <col min="15880" max="16128" width="11.5703125" style="300"/>
    <col min="16129" max="16129" width="11.5703125" style="300" customWidth="1"/>
    <col min="16130" max="16130" width="25.7109375" style="300" customWidth="1"/>
    <col min="16131" max="16131" width="11.5703125" style="300" customWidth="1"/>
    <col min="16132" max="16132" width="38" style="300" customWidth="1"/>
    <col min="16133" max="16133" width="21.42578125" style="300" customWidth="1"/>
    <col min="16134" max="16135" width="14.140625" style="300" customWidth="1"/>
    <col min="16136" max="16384" width="11.5703125" style="300"/>
  </cols>
  <sheetData>
    <row r="1" spans="1:11" ht="16.5" thickBot="1">
      <c r="A1" s="325" t="s">
        <v>184</v>
      </c>
      <c r="B1" s="299"/>
      <c r="C1" s="298"/>
      <c r="D1" s="298"/>
      <c r="E1" s="298"/>
      <c r="F1" s="298"/>
      <c r="G1" s="298"/>
      <c r="J1" s="26" t="s">
        <v>0</v>
      </c>
      <c r="K1" s="27" t="s">
        <v>9</v>
      </c>
    </row>
    <row r="2" spans="1:11" ht="16.5" thickBot="1">
      <c r="A2" s="301"/>
      <c r="B2" s="302"/>
      <c r="C2" s="301"/>
      <c r="D2" s="301"/>
      <c r="E2" s="301"/>
      <c r="F2" s="298"/>
      <c r="G2" s="301"/>
      <c r="J2" s="269" t="s">
        <v>393</v>
      </c>
      <c r="K2" s="303" t="s">
        <v>1262</v>
      </c>
    </row>
    <row r="3" spans="1:11" ht="39" thickBot="1">
      <c r="A3" s="132" t="s">
        <v>1</v>
      </c>
      <c r="B3" s="30" t="s">
        <v>13</v>
      </c>
      <c r="C3" s="132" t="s">
        <v>59</v>
      </c>
      <c r="D3" s="132" t="s">
        <v>60</v>
      </c>
      <c r="E3" s="132" t="s">
        <v>61</v>
      </c>
      <c r="F3" s="135" t="s">
        <v>368</v>
      </c>
      <c r="G3" s="135" t="s">
        <v>369</v>
      </c>
      <c r="H3" s="304" t="s">
        <v>330</v>
      </c>
      <c r="I3" s="305" t="s">
        <v>370</v>
      </c>
      <c r="J3" s="305" t="s">
        <v>371</v>
      </c>
      <c r="K3" s="304" t="s">
        <v>372</v>
      </c>
    </row>
    <row r="4" spans="1:11" s="315" customFormat="1" ht="38.25">
      <c r="A4" s="306" t="s">
        <v>418</v>
      </c>
      <c r="B4" s="307" t="s">
        <v>45</v>
      </c>
      <c r="C4" s="308" t="s">
        <v>185</v>
      </c>
      <c r="D4" s="138" t="s">
        <v>186</v>
      </c>
      <c r="E4" s="136" t="s">
        <v>684</v>
      </c>
      <c r="F4" s="309" t="s">
        <v>685</v>
      </c>
      <c r="G4" s="310" t="s">
        <v>46</v>
      </c>
      <c r="H4" s="311">
        <v>2012</v>
      </c>
      <c r="I4" s="312" t="s">
        <v>226</v>
      </c>
      <c r="J4" s="313">
        <v>1</v>
      </c>
      <c r="K4" s="314" t="s">
        <v>226</v>
      </c>
    </row>
    <row r="5" spans="1:11" s="315" customFormat="1" ht="38.25">
      <c r="A5" s="306" t="s">
        <v>418</v>
      </c>
      <c r="B5" s="307" t="s">
        <v>45</v>
      </c>
      <c r="C5" s="308" t="s">
        <v>185</v>
      </c>
      <c r="D5" s="138" t="s">
        <v>187</v>
      </c>
      <c r="E5" s="136" t="s">
        <v>684</v>
      </c>
      <c r="F5" s="309" t="s">
        <v>685</v>
      </c>
      <c r="G5" s="310" t="s">
        <v>46</v>
      </c>
      <c r="H5" s="311">
        <v>2012</v>
      </c>
      <c r="I5" s="312" t="s">
        <v>226</v>
      </c>
      <c r="J5" s="313">
        <v>1</v>
      </c>
      <c r="K5" s="314" t="s">
        <v>226</v>
      </c>
    </row>
    <row r="6" spans="1:11" s="315" customFormat="1" ht="38.25">
      <c r="A6" s="306" t="s">
        <v>418</v>
      </c>
      <c r="B6" s="307" t="s">
        <v>45</v>
      </c>
      <c r="C6" s="308" t="s">
        <v>188</v>
      </c>
      <c r="D6" s="138" t="s">
        <v>186</v>
      </c>
      <c r="E6" s="136" t="s">
        <v>686</v>
      </c>
      <c r="F6" s="310" t="s">
        <v>687</v>
      </c>
      <c r="G6" s="310" t="s">
        <v>46</v>
      </c>
      <c r="H6" s="311">
        <v>2012</v>
      </c>
      <c r="I6" s="312" t="s">
        <v>226</v>
      </c>
      <c r="J6" s="313">
        <v>1</v>
      </c>
      <c r="K6" s="314" t="s">
        <v>226</v>
      </c>
    </row>
    <row r="7" spans="1:11" s="315" customFormat="1" ht="38.25">
      <c r="A7" s="306" t="s">
        <v>418</v>
      </c>
      <c r="B7" s="307" t="s">
        <v>45</v>
      </c>
      <c r="C7" s="308" t="s">
        <v>188</v>
      </c>
      <c r="D7" s="138" t="s">
        <v>189</v>
      </c>
      <c r="E7" s="136" t="s">
        <v>686</v>
      </c>
      <c r="F7" s="310" t="s">
        <v>687</v>
      </c>
      <c r="G7" s="316" t="s">
        <v>46</v>
      </c>
      <c r="H7" s="311">
        <v>2012</v>
      </c>
      <c r="I7" s="312" t="s">
        <v>226</v>
      </c>
      <c r="J7" s="313">
        <v>1</v>
      </c>
      <c r="K7" s="314" t="s">
        <v>226</v>
      </c>
    </row>
    <row r="8" spans="1:11" s="315" customFormat="1" ht="38.25">
      <c r="A8" s="306" t="s">
        <v>418</v>
      </c>
      <c r="B8" s="307" t="s">
        <v>45</v>
      </c>
      <c r="C8" s="308" t="s">
        <v>188</v>
      </c>
      <c r="D8" s="138" t="s">
        <v>190</v>
      </c>
      <c r="E8" s="139" t="s">
        <v>686</v>
      </c>
      <c r="F8" s="310" t="s">
        <v>138</v>
      </c>
      <c r="G8" s="316" t="s">
        <v>138</v>
      </c>
      <c r="H8" s="314" t="s">
        <v>138</v>
      </c>
      <c r="I8" s="312" t="s">
        <v>138</v>
      </c>
      <c r="J8" s="312" t="s">
        <v>138</v>
      </c>
      <c r="K8" s="314" t="s">
        <v>138</v>
      </c>
    </row>
    <row r="9" spans="1:11" s="315" customFormat="1" ht="38.25">
      <c r="A9" s="306" t="s">
        <v>418</v>
      </c>
      <c r="B9" s="307" t="s">
        <v>45</v>
      </c>
      <c r="C9" s="308" t="s">
        <v>188</v>
      </c>
      <c r="D9" s="138" t="s">
        <v>191</v>
      </c>
      <c r="E9" s="139" t="s">
        <v>686</v>
      </c>
      <c r="F9" s="310" t="s">
        <v>687</v>
      </c>
      <c r="G9" s="316" t="s">
        <v>46</v>
      </c>
      <c r="H9" s="311">
        <v>2012</v>
      </c>
      <c r="I9" s="312" t="s">
        <v>226</v>
      </c>
      <c r="J9" s="313">
        <v>1</v>
      </c>
      <c r="K9" s="314" t="s">
        <v>226</v>
      </c>
    </row>
    <row r="10" spans="1:11" s="315" customFormat="1" ht="38.25">
      <c r="A10" s="306" t="s">
        <v>418</v>
      </c>
      <c r="B10" s="307" t="s">
        <v>45</v>
      </c>
      <c r="C10" s="308" t="s">
        <v>188</v>
      </c>
      <c r="D10" s="138" t="s">
        <v>192</v>
      </c>
      <c r="E10" s="139" t="s">
        <v>686</v>
      </c>
      <c r="F10" s="310" t="s">
        <v>687</v>
      </c>
      <c r="G10" s="316" t="s">
        <v>46</v>
      </c>
      <c r="H10" s="311">
        <v>2012</v>
      </c>
      <c r="I10" s="312" t="s">
        <v>226</v>
      </c>
      <c r="J10" s="313">
        <v>1</v>
      </c>
      <c r="K10" s="314" t="s">
        <v>226</v>
      </c>
    </row>
    <row r="11" spans="1:11" s="315" customFormat="1" ht="38.25">
      <c r="A11" s="306" t="s">
        <v>418</v>
      </c>
      <c r="B11" s="307" t="s">
        <v>45</v>
      </c>
      <c r="C11" s="308" t="s">
        <v>188</v>
      </c>
      <c r="D11" s="138" t="s">
        <v>688</v>
      </c>
      <c r="E11" s="139" t="s">
        <v>686</v>
      </c>
      <c r="F11" s="310" t="s">
        <v>687</v>
      </c>
      <c r="G11" s="316" t="s">
        <v>46</v>
      </c>
      <c r="H11" s="311">
        <v>2012</v>
      </c>
      <c r="I11" s="312" t="s">
        <v>226</v>
      </c>
      <c r="J11" s="313">
        <v>1</v>
      </c>
      <c r="K11" s="314" t="s">
        <v>226</v>
      </c>
    </row>
    <row r="12" spans="1:11" s="315" customFormat="1" ht="38.25">
      <c r="A12" s="306" t="s">
        <v>418</v>
      </c>
      <c r="B12" s="307" t="s">
        <v>45</v>
      </c>
      <c r="C12" s="308" t="s">
        <v>188</v>
      </c>
      <c r="D12" s="138" t="s">
        <v>689</v>
      </c>
      <c r="E12" s="139" t="s">
        <v>686</v>
      </c>
      <c r="F12" s="310" t="s">
        <v>687</v>
      </c>
      <c r="G12" s="316" t="s">
        <v>46</v>
      </c>
      <c r="H12" s="311">
        <v>2012</v>
      </c>
      <c r="I12" s="312" t="s">
        <v>226</v>
      </c>
      <c r="J12" s="313">
        <v>1</v>
      </c>
      <c r="K12" s="314" t="s">
        <v>226</v>
      </c>
    </row>
    <row r="13" spans="1:11" s="315" customFormat="1" ht="38.25">
      <c r="A13" s="306" t="s">
        <v>418</v>
      </c>
      <c r="B13" s="307" t="s">
        <v>45</v>
      </c>
      <c r="C13" s="308" t="s">
        <v>188</v>
      </c>
      <c r="D13" s="138" t="s">
        <v>690</v>
      </c>
      <c r="E13" s="139" t="s">
        <v>686</v>
      </c>
      <c r="F13" s="310" t="s">
        <v>138</v>
      </c>
      <c r="G13" s="316" t="s">
        <v>138</v>
      </c>
      <c r="H13" s="317" t="s">
        <v>138</v>
      </c>
      <c r="I13" s="317" t="s">
        <v>138</v>
      </c>
      <c r="J13" s="317" t="s">
        <v>138</v>
      </c>
      <c r="K13" s="317" t="s">
        <v>138</v>
      </c>
    </row>
    <row r="14" spans="1:11" s="315" customFormat="1" ht="38.25">
      <c r="A14" s="306" t="s">
        <v>418</v>
      </c>
      <c r="B14" s="307" t="s">
        <v>45</v>
      </c>
      <c r="C14" s="308" t="s">
        <v>188</v>
      </c>
      <c r="D14" s="138" t="s">
        <v>691</v>
      </c>
      <c r="E14" s="139" t="s">
        <v>686</v>
      </c>
      <c r="F14" s="310" t="s">
        <v>138</v>
      </c>
      <c r="G14" s="316" t="s">
        <v>138</v>
      </c>
      <c r="H14" s="317" t="s">
        <v>138</v>
      </c>
      <c r="I14" s="317" t="s">
        <v>138</v>
      </c>
      <c r="J14" s="317" t="s">
        <v>138</v>
      </c>
      <c r="K14" s="317" t="s">
        <v>138</v>
      </c>
    </row>
    <row r="15" spans="1:11" ht="38.25">
      <c r="A15" s="306" t="s">
        <v>418</v>
      </c>
      <c r="B15" s="307" t="s">
        <v>45</v>
      </c>
      <c r="C15" s="318" t="s">
        <v>188</v>
      </c>
      <c r="D15" s="138" t="s">
        <v>692</v>
      </c>
      <c r="E15" s="139" t="s">
        <v>686</v>
      </c>
      <c r="F15" s="310" t="s">
        <v>138</v>
      </c>
      <c r="G15" s="316" t="s">
        <v>138</v>
      </c>
      <c r="H15" s="317" t="s">
        <v>138</v>
      </c>
      <c r="I15" s="317" t="s">
        <v>138</v>
      </c>
      <c r="J15" s="317" t="s">
        <v>138</v>
      </c>
      <c r="K15" s="317" t="s">
        <v>138</v>
      </c>
    </row>
    <row r="16" spans="1:11" ht="38.25">
      <c r="A16" s="306" t="s">
        <v>418</v>
      </c>
      <c r="B16" s="307" t="s">
        <v>45</v>
      </c>
      <c r="C16" s="318" t="s">
        <v>188</v>
      </c>
      <c r="D16" s="138" t="s">
        <v>693</v>
      </c>
      <c r="E16" s="139" t="s">
        <v>686</v>
      </c>
      <c r="F16" s="310" t="s">
        <v>138</v>
      </c>
      <c r="G16" s="316" t="s">
        <v>138</v>
      </c>
      <c r="H16" s="317" t="s">
        <v>138</v>
      </c>
      <c r="I16" s="317" t="s">
        <v>138</v>
      </c>
      <c r="J16" s="317" t="s">
        <v>138</v>
      </c>
      <c r="K16" s="317" t="s">
        <v>138</v>
      </c>
    </row>
    <row r="17" spans="1:11" ht="38.25">
      <c r="A17" s="306" t="s">
        <v>418</v>
      </c>
      <c r="B17" s="307" t="s">
        <v>45</v>
      </c>
      <c r="C17" s="318" t="s">
        <v>188</v>
      </c>
      <c r="D17" s="138" t="s">
        <v>694</v>
      </c>
      <c r="E17" s="139" t="s">
        <v>686</v>
      </c>
      <c r="F17" s="310" t="s">
        <v>138</v>
      </c>
      <c r="G17" s="316" t="s">
        <v>138</v>
      </c>
      <c r="H17" s="317" t="s">
        <v>138</v>
      </c>
      <c r="I17" s="317" t="s">
        <v>138</v>
      </c>
      <c r="J17" s="317" t="s">
        <v>138</v>
      </c>
      <c r="K17" s="317" t="s">
        <v>138</v>
      </c>
    </row>
    <row r="18" spans="1:11" ht="38.25">
      <c r="A18" s="306" t="s">
        <v>418</v>
      </c>
      <c r="B18" s="307" t="s">
        <v>45</v>
      </c>
      <c r="C18" s="318" t="s">
        <v>188</v>
      </c>
      <c r="D18" s="138" t="s">
        <v>695</v>
      </c>
      <c r="E18" s="139" t="s">
        <v>686</v>
      </c>
      <c r="F18" s="310" t="s">
        <v>138</v>
      </c>
      <c r="G18" s="316" t="s">
        <v>138</v>
      </c>
      <c r="H18" s="317" t="s">
        <v>138</v>
      </c>
      <c r="I18" s="317" t="s">
        <v>138</v>
      </c>
      <c r="J18" s="317" t="s">
        <v>138</v>
      </c>
      <c r="K18" s="317" t="s">
        <v>138</v>
      </c>
    </row>
    <row r="19" spans="1:11" ht="38.25">
      <c r="A19" s="306" t="s">
        <v>418</v>
      </c>
      <c r="B19" s="307" t="s">
        <v>45</v>
      </c>
      <c r="C19" s="308" t="s">
        <v>193</v>
      </c>
      <c r="D19" s="138" t="s">
        <v>194</v>
      </c>
      <c r="E19" s="139" t="s">
        <v>696</v>
      </c>
      <c r="F19" s="319" t="s">
        <v>697</v>
      </c>
      <c r="G19" s="316" t="s">
        <v>46</v>
      </c>
      <c r="H19" s="311">
        <v>2012</v>
      </c>
      <c r="I19" s="312" t="s">
        <v>226</v>
      </c>
      <c r="J19" s="313">
        <v>1</v>
      </c>
      <c r="K19" s="314" t="s">
        <v>226</v>
      </c>
    </row>
    <row r="20" spans="1:11" ht="38.25">
      <c r="A20" s="306" t="s">
        <v>418</v>
      </c>
      <c r="B20" s="307" t="s">
        <v>45</v>
      </c>
      <c r="C20" s="308" t="s">
        <v>193</v>
      </c>
      <c r="D20" s="138" t="s">
        <v>195</v>
      </c>
      <c r="E20" s="139" t="s">
        <v>696</v>
      </c>
      <c r="F20" s="319" t="s">
        <v>697</v>
      </c>
      <c r="G20" s="316" t="s">
        <v>46</v>
      </c>
      <c r="H20" s="311">
        <v>2012</v>
      </c>
      <c r="I20" s="312" t="s">
        <v>226</v>
      </c>
      <c r="J20" s="313">
        <v>1</v>
      </c>
      <c r="K20" s="314" t="s">
        <v>226</v>
      </c>
    </row>
    <row r="21" spans="1:11" ht="38.25">
      <c r="A21" s="306" t="s">
        <v>418</v>
      </c>
      <c r="B21" s="307" t="s">
        <v>45</v>
      </c>
      <c r="C21" s="308" t="s">
        <v>193</v>
      </c>
      <c r="D21" s="138" t="s">
        <v>698</v>
      </c>
      <c r="E21" s="139" t="s">
        <v>696</v>
      </c>
      <c r="F21" s="319" t="s">
        <v>697</v>
      </c>
      <c r="G21" s="316" t="s">
        <v>46</v>
      </c>
      <c r="H21" s="311">
        <v>2012</v>
      </c>
      <c r="I21" s="312" t="s">
        <v>226</v>
      </c>
      <c r="J21" s="313">
        <v>1</v>
      </c>
      <c r="K21" s="314" t="s">
        <v>226</v>
      </c>
    </row>
    <row r="22" spans="1:11" ht="38.25">
      <c r="A22" s="306" t="s">
        <v>418</v>
      </c>
      <c r="B22" s="307" t="s">
        <v>45</v>
      </c>
      <c r="C22" s="308" t="s">
        <v>193</v>
      </c>
      <c r="D22" s="138" t="s">
        <v>698</v>
      </c>
      <c r="E22" s="139" t="s">
        <v>699</v>
      </c>
      <c r="F22" s="319" t="s">
        <v>697</v>
      </c>
      <c r="G22" s="316" t="s">
        <v>46</v>
      </c>
      <c r="H22" s="311">
        <v>2012</v>
      </c>
      <c r="I22" s="312" t="s">
        <v>226</v>
      </c>
      <c r="J22" s="313">
        <v>1</v>
      </c>
      <c r="K22" s="314" t="s">
        <v>226</v>
      </c>
    </row>
    <row r="23" spans="1:11" s="322" customFormat="1">
      <c r="A23" s="320" t="s">
        <v>373</v>
      </c>
      <c r="B23" s="321"/>
      <c r="E23" s="323"/>
      <c r="F23" s="323"/>
      <c r="G23" s="323"/>
    </row>
    <row r="24" spans="1:11" s="322" customFormat="1">
      <c r="A24" s="320" t="s">
        <v>374</v>
      </c>
      <c r="B24" s="321"/>
      <c r="E24" s="323"/>
      <c r="F24" s="323"/>
      <c r="G24" s="323"/>
    </row>
    <row r="25" spans="1:11" s="322" customFormat="1">
      <c r="A25" s="948" t="s">
        <v>377</v>
      </c>
      <c r="B25" s="948"/>
      <c r="C25" s="948"/>
      <c r="D25" s="948"/>
      <c r="E25" s="948"/>
      <c r="F25" s="948"/>
      <c r="G25" s="948"/>
      <c r="H25" s="948"/>
      <c r="I25" s="948"/>
      <c r="J25" s="948"/>
      <c r="K25" s="948"/>
    </row>
  </sheetData>
  <mergeCells count="1">
    <mergeCell ref="A25:K25"/>
  </mergeCells>
  <pageMargins left="0.70866141732283472" right="0.70866141732283472" top="0.74803149606299213" bottom="0.74803149606299213" header="0.51181102362204722" footer="0.51181102362204722"/>
  <pageSetup paperSize="9" scale="73"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26"/>
  <sheetViews>
    <sheetView view="pageBreakPreview" zoomScaleSheetLayoutView="100" workbookViewId="0">
      <selection activeCell="J25" sqref="J25"/>
    </sheetView>
  </sheetViews>
  <sheetFormatPr defaultColWidth="11.42578125" defaultRowHeight="12.75"/>
  <cols>
    <col min="1" max="1" width="9.5703125" style="1" customWidth="1"/>
    <col min="2" max="2" width="40" style="1" customWidth="1"/>
    <col min="3" max="3" width="18.28515625" style="1" customWidth="1"/>
    <col min="4" max="4" width="16.7109375" style="1" customWidth="1"/>
    <col min="257" max="257" width="9.5703125" customWidth="1"/>
    <col min="258" max="258" width="40" customWidth="1"/>
    <col min="259" max="259" width="18.28515625" customWidth="1"/>
    <col min="260" max="260" width="16.7109375" customWidth="1"/>
    <col min="513" max="513" width="9.5703125" customWidth="1"/>
    <col min="514" max="514" width="40" customWidth="1"/>
    <col min="515" max="515" width="18.28515625" customWidth="1"/>
    <col min="516" max="516" width="16.7109375" customWidth="1"/>
    <col min="769" max="769" width="9.5703125" customWidth="1"/>
    <col min="770" max="770" width="40" customWidth="1"/>
    <col min="771" max="771" width="18.28515625" customWidth="1"/>
    <col min="772" max="772" width="16.7109375" customWidth="1"/>
    <col min="1025" max="1025" width="9.5703125" customWidth="1"/>
    <col min="1026" max="1026" width="40" customWidth="1"/>
    <col min="1027" max="1027" width="18.28515625" customWidth="1"/>
    <col min="1028" max="1028" width="16.7109375" customWidth="1"/>
    <col min="1281" max="1281" width="9.5703125" customWidth="1"/>
    <col min="1282" max="1282" width="40" customWidth="1"/>
    <col min="1283" max="1283" width="18.28515625" customWidth="1"/>
    <col min="1284" max="1284" width="16.7109375" customWidth="1"/>
    <col min="1537" max="1537" width="9.5703125" customWidth="1"/>
    <col min="1538" max="1538" width="40" customWidth="1"/>
    <col min="1539" max="1539" width="18.28515625" customWidth="1"/>
    <col min="1540" max="1540" width="16.7109375" customWidth="1"/>
    <col min="1793" max="1793" width="9.5703125" customWidth="1"/>
    <col min="1794" max="1794" width="40" customWidth="1"/>
    <col min="1795" max="1795" width="18.28515625" customWidth="1"/>
    <col min="1796" max="1796" width="16.7109375" customWidth="1"/>
    <col min="2049" max="2049" width="9.5703125" customWidth="1"/>
    <col min="2050" max="2050" width="40" customWidth="1"/>
    <col min="2051" max="2051" width="18.28515625" customWidth="1"/>
    <col min="2052" max="2052" width="16.7109375" customWidth="1"/>
    <col min="2305" max="2305" width="9.5703125" customWidth="1"/>
    <col min="2306" max="2306" width="40" customWidth="1"/>
    <col min="2307" max="2307" width="18.28515625" customWidth="1"/>
    <col min="2308" max="2308" width="16.7109375" customWidth="1"/>
    <col min="2561" max="2561" width="9.5703125" customWidth="1"/>
    <col min="2562" max="2562" width="40" customWidth="1"/>
    <col min="2563" max="2563" width="18.28515625" customWidth="1"/>
    <col min="2564" max="2564" width="16.7109375" customWidth="1"/>
    <col min="2817" max="2817" width="9.5703125" customWidth="1"/>
    <col min="2818" max="2818" width="40" customWidth="1"/>
    <col min="2819" max="2819" width="18.28515625" customWidth="1"/>
    <col min="2820" max="2820" width="16.7109375" customWidth="1"/>
    <col min="3073" max="3073" width="9.5703125" customWidth="1"/>
    <col min="3074" max="3074" width="40" customWidth="1"/>
    <col min="3075" max="3075" width="18.28515625" customWidth="1"/>
    <col min="3076" max="3076" width="16.7109375" customWidth="1"/>
    <col min="3329" max="3329" width="9.5703125" customWidth="1"/>
    <col min="3330" max="3330" width="40" customWidth="1"/>
    <col min="3331" max="3331" width="18.28515625" customWidth="1"/>
    <col min="3332" max="3332" width="16.7109375" customWidth="1"/>
    <col min="3585" max="3585" width="9.5703125" customWidth="1"/>
    <col min="3586" max="3586" width="40" customWidth="1"/>
    <col min="3587" max="3587" width="18.28515625" customWidth="1"/>
    <col min="3588" max="3588" width="16.7109375" customWidth="1"/>
    <col min="3841" max="3841" width="9.5703125" customWidth="1"/>
    <col min="3842" max="3842" width="40" customWidth="1"/>
    <col min="3843" max="3843" width="18.28515625" customWidth="1"/>
    <col min="3844" max="3844" width="16.7109375" customWidth="1"/>
    <col min="4097" max="4097" width="9.5703125" customWidth="1"/>
    <col min="4098" max="4098" width="40" customWidth="1"/>
    <col min="4099" max="4099" width="18.28515625" customWidth="1"/>
    <col min="4100" max="4100" width="16.7109375" customWidth="1"/>
    <col min="4353" max="4353" width="9.5703125" customWidth="1"/>
    <col min="4354" max="4354" width="40" customWidth="1"/>
    <col min="4355" max="4355" width="18.28515625" customWidth="1"/>
    <col min="4356" max="4356" width="16.7109375" customWidth="1"/>
    <col min="4609" max="4609" width="9.5703125" customWidth="1"/>
    <col min="4610" max="4610" width="40" customWidth="1"/>
    <col min="4611" max="4611" width="18.28515625" customWidth="1"/>
    <col min="4612" max="4612" width="16.7109375" customWidth="1"/>
    <col min="4865" max="4865" width="9.5703125" customWidth="1"/>
    <col min="4866" max="4866" width="40" customWidth="1"/>
    <col min="4867" max="4867" width="18.28515625" customWidth="1"/>
    <col min="4868" max="4868" width="16.7109375" customWidth="1"/>
    <col min="5121" max="5121" width="9.5703125" customWidth="1"/>
    <col min="5122" max="5122" width="40" customWidth="1"/>
    <col min="5123" max="5123" width="18.28515625" customWidth="1"/>
    <col min="5124" max="5124" width="16.7109375" customWidth="1"/>
    <col min="5377" max="5377" width="9.5703125" customWidth="1"/>
    <col min="5378" max="5378" width="40" customWidth="1"/>
    <col min="5379" max="5379" width="18.28515625" customWidth="1"/>
    <col min="5380" max="5380" width="16.7109375" customWidth="1"/>
    <col min="5633" max="5633" width="9.5703125" customWidth="1"/>
    <col min="5634" max="5634" width="40" customWidth="1"/>
    <col min="5635" max="5635" width="18.28515625" customWidth="1"/>
    <col min="5636" max="5636" width="16.7109375" customWidth="1"/>
    <col min="5889" max="5889" width="9.5703125" customWidth="1"/>
    <col min="5890" max="5890" width="40" customWidth="1"/>
    <col min="5891" max="5891" width="18.28515625" customWidth="1"/>
    <col min="5892" max="5892" width="16.7109375" customWidth="1"/>
    <col min="6145" max="6145" width="9.5703125" customWidth="1"/>
    <col min="6146" max="6146" width="40" customWidth="1"/>
    <col min="6147" max="6147" width="18.28515625" customWidth="1"/>
    <col min="6148" max="6148" width="16.7109375" customWidth="1"/>
    <col min="6401" max="6401" width="9.5703125" customWidth="1"/>
    <col min="6402" max="6402" width="40" customWidth="1"/>
    <col min="6403" max="6403" width="18.28515625" customWidth="1"/>
    <col min="6404" max="6404" width="16.7109375" customWidth="1"/>
    <col min="6657" max="6657" width="9.5703125" customWidth="1"/>
    <col min="6658" max="6658" width="40" customWidth="1"/>
    <col min="6659" max="6659" width="18.28515625" customWidth="1"/>
    <col min="6660" max="6660" width="16.7109375" customWidth="1"/>
    <col min="6913" max="6913" width="9.5703125" customWidth="1"/>
    <col min="6914" max="6914" width="40" customWidth="1"/>
    <col min="6915" max="6915" width="18.28515625" customWidth="1"/>
    <col min="6916" max="6916" width="16.7109375" customWidth="1"/>
    <col min="7169" max="7169" width="9.5703125" customWidth="1"/>
    <col min="7170" max="7170" width="40" customWidth="1"/>
    <col min="7171" max="7171" width="18.28515625" customWidth="1"/>
    <col min="7172" max="7172" width="16.7109375" customWidth="1"/>
    <col min="7425" max="7425" width="9.5703125" customWidth="1"/>
    <col min="7426" max="7426" width="40" customWidth="1"/>
    <col min="7427" max="7427" width="18.28515625" customWidth="1"/>
    <col min="7428" max="7428" width="16.7109375" customWidth="1"/>
    <col min="7681" max="7681" width="9.5703125" customWidth="1"/>
    <col min="7682" max="7682" width="40" customWidth="1"/>
    <col min="7683" max="7683" width="18.28515625" customWidth="1"/>
    <col min="7684" max="7684" width="16.7109375" customWidth="1"/>
    <col min="7937" max="7937" width="9.5703125" customWidth="1"/>
    <col min="7938" max="7938" width="40" customWidth="1"/>
    <col min="7939" max="7939" width="18.28515625" customWidth="1"/>
    <col min="7940" max="7940" width="16.7109375" customWidth="1"/>
    <col min="8193" max="8193" width="9.5703125" customWidth="1"/>
    <col min="8194" max="8194" width="40" customWidth="1"/>
    <col min="8195" max="8195" width="18.28515625" customWidth="1"/>
    <col min="8196" max="8196" width="16.7109375" customWidth="1"/>
    <col min="8449" max="8449" width="9.5703125" customWidth="1"/>
    <col min="8450" max="8450" width="40" customWidth="1"/>
    <col min="8451" max="8451" width="18.28515625" customWidth="1"/>
    <col min="8452" max="8452" width="16.7109375" customWidth="1"/>
    <col min="8705" max="8705" width="9.5703125" customWidth="1"/>
    <col min="8706" max="8706" width="40" customWidth="1"/>
    <col min="8707" max="8707" width="18.28515625" customWidth="1"/>
    <col min="8708" max="8708" width="16.7109375" customWidth="1"/>
    <col min="8961" max="8961" width="9.5703125" customWidth="1"/>
    <col min="8962" max="8962" width="40" customWidth="1"/>
    <col min="8963" max="8963" width="18.28515625" customWidth="1"/>
    <col min="8964" max="8964" width="16.7109375" customWidth="1"/>
    <col min="9217" max="9217" width="9.5703125" customWidth="1"/>
    <col min="9218" max="9218" width="40" customWidth="1"/>
    <col min="9219" max="9219" width="18.28515625" customWidth="1"/>
    <col min="9220" max="9220" width="16.7109375" customWidth="1"/>
    <col min="9473" max="9473" width="9.5703125" customWidth="1"/>
    <col min="9474" max="9474" width="40" customWidth="1"/>
    <col min="9475" max="9475" width="18.28515625" customWidth="1"/>
    <col min="9476" max="9476" width="16.7109375" customWidth="1"/>
    <col min="9729" max="9729" width="9.5703125" customWidth="1"/>
    <col min="9730" max="9730" width="40" customWidth="1"/>
    <col min="9731" max="9731" width="18.28515625" customWidth="1"/>
    <col min="9732" max="9732" width="16.7109375" customWidth="1"/>
    <col min="9985" max="9985" width="9.5703125" customWidth="1"/>
    <col min="9986" max="9986" width="40" customWidth="1"/>
    <col min="9987" max="9987" width="18.28515625" customWidth="1"/>
    <col min="9988" max="9988" width="16.7109375" customWidth="1"/>
    <col min="10241" max="10241" width="9.5703125" customWidth="1"/>
    <col min="10242" max="10242" width="40" customWidth="1"/>
    <col min="10243" max="10243" width="18.28515625" customWidth="1"/>
    <col min="10244" max="10244" width="16.7109375" customWidth="1"/>
    <col min="10497" max="10497" width="9.5703125" customWidth="1"/>
    <col min="10498" max="10498" width="40" customWidth="1"/>
    <col min="10499" max="10499" width="18.28515625" customWidth="1"/>
    <col min="10500" max="10500" width="16.7109375" customWidth="1"/>
    <col min="10753" max="10753" width="9.5703125" customWidth="1"/>
    <col min="10754" max="10754" width="40" customWidth="1"/>
    <col min="10755" max="10755" width="18.28515625" customWidth="1"/>
    <col min="10756" max="10756" width="16.7109375" customWidth="1"/>
    <col min="11009" max="11009" width="9.5703125" customWidth="1"/>
    <col min="11010" max="11010" width="40" customWidth="1"/>
    <col min="11011" max="11011" width="18.28515625" customWidth="1"/>
    <col min="11012" max="11012" width="16.7109375" customWidth="1"/>
    <col min="11265" max="11265" width="9.5703125" customWidth="1"/>
    <col min="11266" max="11266" width="40" customWidth="1"/>
    <col min="11267" max="11267" width="18.28515625" customWidth="1"/>
    <col min="11268" max="11268" width="16.7109375" customWidth="1"/>
    <col min="11521" max="11521" width="9.5703125" customWidth="1"/>
    <col min="11522" max="11522" width="40" customWidth="1"/>
    <col min="11523" max="11523" width="18.28515625" customWidth="1"/>
    <col min="11524" max="11524" width="16.7109375" customWidth="1"/>
    <col min="11777" max="11777" width="9.5703125" customWidth="1"/>
    <col min="11778" max="11778" width="40" customWidth="1"/>
    <col min="11779" max="11779" width="18.28515625" customWidth="1"/>
    <col min="11780" max="11780" width="16.7109375" customWidth="1"/>
    <col min="12033" max="12033" width="9.5703125" customWidth="1"/>
    <col min="12034" max="12034" width="40" customWidth="1"/>
    <col min="12035" max="12035" width="18.28515625" customWidth="1"/>
    <col min="12036" max="12036" width="16.7109375" customWidth="1"/>
    <col min="12289" max="12289" width="9.5703125" customWidth="1"/>
    <col min="12290" max="12290" width="40" customWidth="1"/>
    <col min="12291" max="12291" width="18.28515625" customWidth="1"/>
    <col min="12292" max="12292" width="16.7109375" customWidth="1"/>
    <col min="12545" max="12545" width="9.5703125" customWidth="1"/>
    <col min="12546" max="12546" width="40" customWidth="1"/>
    <col min="12547" max="12547" width="18.28515625" customWidth="1"/>
    <col min="12548" max="12548" width="16.7109375" customWidth="1"/>
    <col min="12801" max="12801" width="9.5703125" customWidth="1"/>
    <col min="12802" max="12802" width="40" customWidth="1"/>
    <col min="12803" max="12803" width="18.28515625" customWidth="1"/>
    <col min="12804" max="12804" width="16.7109375" customWidth="1"/>
    <col min="13057" max="13057" width="9.5703125" customWidth="1"/>
    <col min="13058" max="13058" width="40" customWidth="1"/>
    <col min="13059" max="13059" width="18.28515625" customWidth="1"/>
    <col min="13060" max="13060" width="16.7109375" customWidth="1"/>
    <col min="13313" max="13313" width="9.5703125" customWidth="1"/>
    <col min="13314" max="13314" width="40" customWidth="1"/>
    <col min="13315" max="13315" width="18.28515625" customWidth="1"/>
    <col min="13316" max="13316" width="16.7109375" customWidth="1"/>
    <col min="13569" max="13569" width="9.5703125" customWidth="1"/>
    <col min="13570" max="13570" width="40" customWidth="1"/>
    <col min="13571" max="13571" width="18.28515625" customWidth="1"/>
    <col min="13572" max="13572" width="16.7109375" customWidth="1"/>
    <col min="13825" max="13825" width="9.5703125" customWidth="1"/>
    <col min="13826" max="13826" width="40" customWidth="1"/>
    <col min="13827" max="13827" width="18.28515625" customWidth="1"/>
    <col min="13828" max="13828" width="16.7109375" customWidth="1"/>
    <col min="14081" max="14081" width="9.5703125" customWidth="1"/>
    <col min="14082" max="14082" width="40" customWidth="1"/>
    <col min="14083" max="14083" width="18.28515625" customWidth="1"/>
    <col min="14084" max="14084" width="16.7109375" customWidth="1"/>
    <col min="14337" max="14337" width="9.5703125" customWidth="1"/>
    <col min="14338" max="14338" width="40" customWidth="1"/>
    <col min="14339" max="14339" width="18.28515625" customWidth="1"/>
    <col min="14340" max="14340" width="16.7109375" customWidth="1"/>
    <col min="14593" max="14593" width="9.5703125" customWidth="1"/>
    <col min="14594" max="14594" width="40" customWidth="1"/>
    <col min="14595" max="14595" width="18.28515625" customWidth="1"/>
    <col min="14596" max="14596" width="16.7109375" customWidth="1"/>
    <col min="14849" max="14849" width="9.5703125" customWidth="1"/>
    <col min="14850" max="14850" width="40" customWidth="1"/>
    <col min="14851" max="14851" width="18.28515625" customWidth="1"/>
    <col min="14852" max="14852" width="16.7109375" customWidth="1"/>
    <col min="15105" max="15105" width="9.5703125" customWidth="1"/>
    <col min="15106" max="15106" width="40" customWidth="1"/>
    <col min="15107" max="15107" width="18.28515625" customWidth="1"/>
    <col min="15108" max="15108" width="16.7109375" customWidth="1"/>
    <col min="15361" max="15361" width="9.5703125" customWidth="1"/>
    <col min="15362" max="15362" width="40" customWidth="1"/>
    <col min="15363" max="15363" width="18.28515625" customWidth="1"/>
    <col min="15364" max="15364" width="16.7109375" customWidth="1"/>
    <col min="15617" max="15617" width="9.5703125" customWidth="1"/>
    <col min="15618" max="15618" width="40" customWidth="1"/>
    <col min="15619" max="15619" width="18.28515625" customWidth="1"/>
    <col min="15620" max="15620" width="16.7109375" customWidth="1"/>
    <col min="15873" max="15873" width="9.5703125" customWidth="1"/>
    <col min="15874" max="15874" width="40" customWidth="1"/>
    <col min="15875" max="15875" width="18.28515625" customWidth="1"/>
    <col min="15876" max="15876" width="16.7109375" customWidth="1"/>
    <col min="16129" max="16129" width="9.5703125" customWidth="1"/>
    <col min="16130" max="16130" width="40" customWidth="1"/>
    <col min="16131" max="16131" width="18.28515625" customWidth="1"/>
    <col min="16132" max="16132" width="16.7109375" customWidth="1"/>
  </cols>
  <sheetData>
    <row r="1" spans="1:4" ht="19.899999999999999" customHeight="1" thickBot="1">
      <c r="A1" s="73" t="s">
        <v>196</v>
      </c>
      <c r="B1" s="74"/>
      <c r="C1" s="75" t="s">
        <v>58</v>
      </c>
      <c r="D1" s="76" t="s">
        <v>1262</v>
      </c>
    </row>
    <row r="2" spans="1:4" ht="18.600000000000001" customHeight="1" thickBot="1">
      <c r="A2" s="22"/>
      <c r="B2" s="326"/>
      <c r="C2" s="327"/>
      <c r="D2" s="75"/>
    </row>
    <row r="3" spans="1:4" ht="25.5">
      <c r="A3" s="328" t="s">
        <v>1</v>
      </c>
      <c r="B3" s="329" t="s">
        <v>124</v>
      </c>
      <c r="C3" s="330" t="s">
        <v>197</v>
      </c>
      <c r="D3" s="331" t="s">
        <v>198</v>
      </c>
    </row>
    <row r="4" spans="1:4">
      <c r="A4" s="332" t="s">
        <v>418</v>
      </c>
      <c r="B4" s="333" t="s">
        <v>149</v>
      </c>
      <c r="C4" s="334" t="s">
        <v>199</v>
      </c>
      <c r="D4" s="335">
        <v>1.17</v>
      </c>
    </row>
    <row r="5" spans="1:4">
      <c r="A5" s="332" t="s">
        <v>418</v>
      </c>
      <c r="B5" s="333" t="s">
        <v>155</v>
      </c>
      <c r="C5" s="334" t="s">
        <v>200</v>
      </c>
      <c r="D5" s="335">
        <v>1</v>
      </c>
    </row>
    <row r="6" spans="1:4">
      <c r="A6" s="332" t="s">
        <v>418</v>
      </c>
      <c r="B6" s="333" t="s">
        <v>155</v>
      </c>
      <c r="C6" s="334" t="s">
        <v>201</v>
      </c>
      <c r="D6" s="335">
        <v>3</v>
      </c>
    </row>
    <row r="7" spans="1:4">
      <c r="A7" s="332" t="s">
        <v>418</v>
      </c>
      <c r="B7" s="336" t="s">
        <v>700</v>
      </c>
      <c r="C7" s="334" t="s">
        <v>199</v>
      </c>
      <c r="D7" s="337">
        <v>1.17</v>
      </c>
    </row>
    <row r="8" spans="1:4">
      <c r="A8" s="332" t="s">
        <v>418</v>
      </c>
      <c r="B8" s="336" t="s">
        <v>701</v>
      </c>
      <c r="C8" s="334" t="s">
        <v>199</v>
      </c>
      <c r="D8" s="337">
        <v>1.1180000000000001</v>
      </c>
    </row>
    <row r="9" spans="1:4">
      <c r="A9" s="332" t="s">
        <v>418</v>
      </c>
      <c r="B9" s="336" t="s">
        <v>158</v>
      </c>
      <c r="C9" s="334" t="s">
        <v>199</v>
      </c>
      <c r="D9" s="337">
        <v>1.1100000000000001</v>
      </c>
    </row>
    <row r="10" spans="1:4">
      <c r="A10" s="332" t="s">
        <v>418</v>
      </c>
      <c r="B10" s="336" t="s">
        <v>702</v>
      </c>
      <c r="C10" s="334" t="s">
        <v>199</v>
      </c>
      <c r="D10" s="337">
        <v>1.17</v>
      </c>
    </row>
    <row r="11" spans="1:4">
      <c r="A11" s="332" t="s">
        <v>418</v>
      </c>
      <c r="B11" s="336" t="s">
        <v>703</v>
      </c>
      <c r="C11" s="334" t="s">
        <v>199</v>
      </c>
      <c r="D11" s="337">
        <v>1.19</v>
      </c>
    </row>
    <row r="12" spans="1:4">
      <c r="A12" s="332" t="s">
        <v>418</v>
      </c>
      <c r="B12" s="336" t="s">
        <v>704</v>
      </c>
      <c r="C12" s="334" t="s">
        <v>199</v>
      </c>
      <c r="D12" s="337">
        <v>1.17</v>
      </c>
    </row>
    <row r="13" spans="1:4">
      <c r="A13" s="332" t="s">
        <v>418</v>
      </c>
      <c r="B13" s="336" t="s">
        <v>136</v>
      </c>
      <c r="C13" s="334" t="s">
        <v>199</v>
      </c>
      <c r="D13" s="337">
        <v>1.05</v>
      </c>
    </row>
    <row r="14" spans="1:4">
      <c r="A14" s="332" t="s">
        <v>418</v>
      </c>
      <c r="B14" s="336" t="s">
        <v>705</v>
      </c>
      <c r="C14" s="334" t="s">
        <v>199</v>
      </c>
      <c r="D14" s="337">
        <v>1.08</v>
      </c>
    </row>
    <row r="15" spans="1:4">
      <c r="A15" s="332" t="s">
        <v>418</v>
      </c>
      <c r="B15" s="336" t="s">
        <v>706</v>
      </c>
      <c r="C15" s="334" t="s">
        <v>199</v>
      </c>
      <c r="D15" s="337">
        <v>1.1100000000000001</v>
      </c>
    </row>
    <row r="16" spans="1:4">
      <c r="A16" s="332" t="s">
        <v>418</v>
      </c>
      <c r="B16" s="336" t="s">
        <v>707</v>
      </c>
      <c r="C16" s="334" t="s">
        <v>199</v>
      </c>
      <c r="D16" s="337">
        <v>1.22</v>
      </c>
    </row>
    <row r="17" spans="1:4">
      <c r="A17" s="332" t="s">
        <v>418</v>
      </c>
      <c r="B17" s="336" t="s">
        <v>708</v>
      </c>
      <c r="C17" s="334" t="s">
        <v>199</v>
      </c>
      <c r="D17" s="337">
        <v>1.0900000000000001</v>
      </c>
    </row>
    <row r="18" spans="1:4">
      <c r="A18" s="332" t="s">
        <v>418</v>
      </c>
      <c r="B18" s="336" t="s">
        <v>709</v>
      </c>
      <c r="C18" s="334" t="s">
        <v>199</v>
      </c>
      <c r="D18" s="337">
        <v>1.0900000000000001</v>
      </c>
    </row>
    <row r="19" spans="1:4">
      <c r="A19" s="332" t="s">
        <v>418</v>
      </c>
      <c r="B19" s="336" t="s">
        <v>710</v>
      </c>
      <c r="C19" s="334" t="s">
        <v>199</v>
      </c>
      <c r="D19" s="337">
        <v>1.06</v>
      </c>
    </row>
    <row r="20" spans="1:4">
      <c r="A20" s="332" t="s">
        <v>418</v>
      </c>
      <c r="B20" s="336" t="s">
        <v>711</v>
      </c>
      <c r="C20" s="334" t="s">
        <v>199</v>
      </c>
      <c r="D20" s="337">
        <v>1.05</v>
      </c>
    </row>
    <row r="21" spans="1:4">
      <c r="A21" s="332" t="s">
        <v>418</v>
      </c>
      <c r="B21" s="336" t="s">
        <v>712</v>
      </c>
      <c r="C21" s="334" t="s">
        <v>199</v>
      </c>
      <c r="D21" s="337">
        <v>1.05</v>
      </c>
    </row>
    <row r="22" spans="1:4">
      <c r="A22" s="332" t="s">
        <v>418</v>
      </c>
      <c r="B22" s="336" t="s">
        <v>134</v>
      </c>
      <c r="C22" s="334" t="s">
        <v>199</v>
      </c>
      <c r="D22" s="337">
        <v>1.04</v>
      </c>
    </row>
    <row r="23" spans="1:4">
      <c r="A23" s="332" t="s">
        <v>418</v>
      </c>
      <c r="B23" s="336" t="s">
        <v>713</v>
      </c>
      <c r="C23" s="334" t="s">
        <v>199</v>
      </c>
      <c r="D23" s="337">
        <v>1.33</v>
      </c>
    </row>
    <row r="24" spans="1:4">
      <c r="A24" s="332" t="s">
        <v>418</v>
      </c>
      <c r="B24" s="336" t="s">
        <v>714</v>
      </c>
      <c r="C24" s="334" t="s">
        <v>199</v>
      </c>
      <c r="D24" s="337">
        <v>1.1000000000000001</v>
      </c>
    </row>
    <row r="25" spans="1:4">
      <c r="A25" s="332" t="s">
        <v>418</v>
      </c>
      <c r="B25" s="336" t="s">
        <v>149</v>
      </c>
      <c r="C25" s="334" t="s">
        <v>715</v>
      </c>
      <c r="D25" s="337">
        <v>1.7</v>
      </c>
    </row>
    <row r="26" spans="1:4" ht="13.5" thickBot="1">
      <c r="A26" s="338" t="s">
        <v>418</v>
      </c>
      <c r="B26" s="339" t="s">
        <v>707</v>
      </c>
      <c r="C26" s="340" t="s">
        <v>715</v>
      </c>
      <c r="D26" s="341">
        <v>3</v>
      </c>
    </row>
  </sheetData>
  <phoneticPr fontId="33" type="noConversion"/>
  <pageMargins left="0.70833333333333337" right="0.70833333333333337" top="0.78749999999999998" bottom="0.78749999999999998" header="0.51180555555555551" footer="0.51180555555555551"/>
  <pageSetup paperSize="9" firstPageNumber="0" fitToHeight="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U28"/>
  <sheetViews>
    <sheetView topLeftCell="I1" zoomScaleNormal="100" zoomScaleSheetLayoutView="75" workbookViewId="0">
      <selection activeCell="W8" sqref="W8"/>
    </sheetView>
  </sheetViews>
  <sheetFormatPr defaultColWidth="7.140625" defaultRowHeight="19.899999999999999" customHeight="1"/>
  <cols>
    <col min="1" max="1" width="12.42578125" style="256" customWidth="1"/>
    <col min="2" max="2" width="45.140625" style="66" bestFit="1" customWidth="1"/>
    <col min="3" max="3" width="43.7109375" style="66" hidden="1" customWidth="1"/>
    <col min="4" max="4" width="10.28515625" style="66" hidden="1" customWidth="1"/>
    <col min="5" max="5" width="17.42578125" style="66" hidden="1" customWidth="1"/>
    <col min="6" max="7" width="7" style="66" hidden="1" customWidth="1"/>
    <col min="8" max="8" width="7" style="66" bestFit="1" customWidth="1"/>
    <col min="9" max="9" width="10.28515625" style="66" bestFit="1" customWidth="1"/>
    <col min="10" max="10" width="9.28515625" style="66" bestFit="1" customWidth="1"/>
    <col min="11" max="11" width="11.42578125" style="66" bestFit="1" customWidth="1"/>
    <col min="12" max="12" width="10.42578125" style="66" bestFit="1" customWidth="1"/>
    <col min="13" max="13" width="12.85546875" style="66" bestFit="1" customWidth="1"/>
    <col min="14" max="14" width="12.5703125" style="66" customWidth="1"/>
    <col min="15" max="15" width="17.7109375" style="66" bestFit="1" customWidth="1"/>
    <col min="16" max="16" width="14" style="65" bestFit="1" customWidth="1"/>
    <col min="17" max="17" width="10" style="65" bestFit="1" customWidth="1"/>
    <col min="18" max="18" width="8.85546875" style="65" bestFit="1" customWidth="1"/>
    <col min="19" max="20" width="17.85546875" style="65" bestFit="1" customWidth="1"/>
    <col min="21" max="255" width="7.140625" style="77" customWidth="1"/>
    <col min="256" max="256" width="7.140625" style="224"/>
    <col min="257" max="257" width="12.42578125" style="224" customWidth="1"/>
    <col min="258" max="258" width="45.140625" style="224" bestFit="1" customWidth="1"/>
    <col min="259" max="259" width="43.7109375" style="224" customWidth="1"/>
    <col min="260" max="260" width="10.28515625" style="224" bestFit="1" customWidth="1"/>
    <col min="261" max="261" width="17.42578125" style="224" bestFit="1" customWidth="1"/>
    <col min="262" max="264" width="7" style="224" bestFit="1" customWidth="1"/>
    <col min="265" max="265" width="10.28515625" style="224" bestFit="1" customWidth="1"/>
    <col min="266" max="266" width="9.28515625" style="224" bestFit="1" customWidth="1"/>
    <col min="267" max="267" width="11.42578125" style="224" bestFit="1" customWidth="1"/>
    <col min="268" max="268" width="10.42578125" style="224" bestFit="1" customWidth="1"/>
    <col min="269" max="269" width="12.85546875" style="224" bestFit="1" customWidth="1"/>
    <col min="270" max="270" width="12.5703125" style="224" customWidth="1"/>
    <col min="271" max="271" width="17.7109375" style="224" bestFit="1" customWidth="1"/>
    <col min="272" max="272" width="14" style="224" bestFit="1" customWidth="1"/>
    <col min="273" max="273" width="10" style="224" bestFit="1" customWidth="1"/>
    <col min="274" max="274" width="8.85546875" style="224" bestFit="1" customWidth="1"/>
    <col min="275" max="276" width="17.85546875" style="224" bestFit="1" customWidth="1"/>
    <col min="277" max="511" width="7.140625" style="224" customWidth="1"/>
    <col min="512" max="512" width="7.140625" style="224"/>
    <col min="513" max="513" width="12.42578125" style="224" customWidth="1"/>
    <col min="514" max="514" width="45.140625" style="224" bestFit="1" customWidth="1"/>
    <col min="515" max="515" width="43.7109375" style="224" customWidth="1"/>
    <col min="516" max="516" width="10.28515625" style="224" bestFit="1" customWidth="1"/>
    <col min="517" max="517" width="17.42578125" style="224" bestFit="1" customWidth="1"/>
    <col min="518" max="520" width="7" style="224" bestFit="1" customWidth="1"/>
    <col min="521" max="521" width="10.28515625" style="224" bestFit="1" customWidth="1"/>
    <col min="522" max="522" width="9.28515625" style="224" bestFit="1" customWidth="1"/>
    <col min="523" max="523" width="11.42578125" style="224" bestFit="1" customWidth="1"/>
    <col min="524" max="524" width="10.42578125" style="224" bestFit="1" customWidth="1"/>
    <col min="525" max="525" width="12.85546875" style="224" bestFit="1" customWidth="1"/>
    <col min="526" max="526" width="12.5703125" style="224" customWidth="1"/>
    <col min="527" max="527" width="17.7109375" style="224" bestFit="1" customWidth="1"/>
    <col min="528" max="528" width="14" style="224" bestFit="1" customWidth="1"/>
    <col min="529" max="529" width="10" style="224" bestFit="1" customWidth="1"/>
    <col min="530" max="530" width="8.85546875" style="224" bestFit="1" customWidth="1"/>
    <col min="531" max="532" width="17.85546875" style="224" bestFit="1" customWidth="1"/>
    <col min="533" max="767" width="7.140625" style="224" customWidth="1"/>
    <col min="768" max="768" width="7.140625" style="224"/>
    <col min="769" max="769" width="12.42578125" style="224" customWidth="1"/>
    <col min="770" max="770" width="45.140625" style="224" bestFit="1" customWidth="1"/>
    <col min="771" max="771" width="43.7109375" style="224" customWidth="1"/>
    <col min="772" max="772" width="10.28515625" style="224" bestFit="1" customWidth="1"/>
    <col min="773" max="773" width="17.42578125" style="224" bestFit="1" customWidth="1"/>
    <col min="774" max="776" width="7" style="224" bestFit="1" customWidth="1"/>
    <col min="777" max="777" width="10.28515625" style="224" bestFit="1" customWidth="1"/>
    <col min="778" max="778" width="9.28515625" style="224" bestFit="1" customWidth="1"/>
    <col min="779" max="779" width="11.42578125" style="224" bestFit="1" customWidth="1"/>
    <col min="780" max="780" width="10.42578125" style="224" bestFit="1" customWidth="1"/>
    <col min="781" max="781" width="12.85546875" style="224" bestFit="1" customWidth="1"/>
    <col min="782" max="782" width="12.5703125" style="224" customWidth="1"/>
    <col min="783" max="783" width="17.7109375" style="224" bestFit="1" customWidth="1"/>
    <col min="784" max="784" width="14" style="224" bestFit="1" customWidth="1"/>
    <col min="785" max="785" width="10" style="224" bestFit="1" customWidth="1"/>
    <col min="786" max="786" width="8.85546875" style="224" bestFit="1" customWidth="1"/>
    <col min="787" max="788" width="17.85546875" style="224" bestFit="1" customWidth="1"/>
    <col min="789" max="1023" width="7.140625" style="224" customWidth="1"/>
    <col min="1024" max="1024" width="7.140625" style="224"/>
    <col min="1025" max="1025" width="12.42578125" style="224" customWidth="1"/>
    <col min="1026" max="1026" width="45.140625" style="224" bestFit="1" customWidth="1"/>
    <col min="1027" max="1027" width="43.7109375" style="224" customWidth="1"/>
    <col min="1028" max="1028" width="10.28515625" style="224" bestFit="1" customWidth="1"/>
    <col min="1029" max="1029" width="17.42578125" style="224" bestFit="1" customWidth="1"/>
    <col min="1030" max="1032" width="7" style="224" bestFit="1" customWidth="1"/>
    <col min="1033" max="1033" width="10.28515625" style="224" bestFit="1" customWidth="1"/>
    <col min="1034" max="1034" width="9.28515625" style="224" bestFit="1" customWidth="1"/>
    <col min="1035" max="1035" width="11.42578125" style="224" bestFit="1" customWidth="1"/>
    <col min="1036" max="1036" width="10.42578125" style="224" bestFit="1" customWidth="1"/>
    <col min="1037" max="1037" width="12.85546875" style="224" bestFit="1" customWidth="1"/>
    <col min="1038" max="1038" width="12.5703125" style="224" customWidth="1"/>
    <col min="1039" max="1039" width="17.7109375" style="224" bestFit="1" customWidth="1"/>
    <col min="1040" max="1040" width="14" style="224" bestFit="1" customWidth="1"/>
    <col min="1041" max="1041" width="10" style="224" bestFit="1" customWidth="1"/>
    <col min="1042" max="1042" width="8.85546875" style="224" bestFit="1" customWidth="1"/>
    <col min="1043" max="1044" width="17.85546875" style="224" bestFit="1" customWidth="1"/>
    <col min="1045" max="1279" width="7.140625" style="224" customWidth="1"/>
    <col min="1280" max="1280" width="7.140625" style="224"/>
    <col min="1281" max="1281" width="12.42578125" style="224" customWidth="1"/>
    <col min="1282" max="1282" width="45.140625" style="224" bestFit="1" customWidth="1"/>
    <col min="1283" max="1283" width="43.7109375" style="224" customWidth="1"/>
    <col min="1284" max="1284" width="10.28515625" style="224" bestFit="1" customWidth="1"/>
    <col min="1285" max="1285" width="17.42578125" style="224" bestFit="1" customWidth="1"/>
    <col min="1286" max="1288" width="7" style="224" bestFit="1" customWidth="1"/>
    <col min="1289" max="1289" width="10.28515625" style="224" bestFit="1" customWidth="1"/>
    <col min="1290" max="1290" width="9.28515625" style="224" bestFit="1" customWidth="1"/>
    <col min="1291" max="1291" width="11.42578125" style="224" bestFit="1" customWidth="1"/>
    <col min="1292" max="1292" width="10.42578125" style="224" bestFit="1" customWidth="1"/>
    <col min="1293" max="1293" width="12.85546875" style="224" bestFit="1" customWidth="1"/>
    <col min="1294" max="1294" width="12.5703125" style="224" customWidth="1"/>
    <col min="1295" max="1295" width="17.7109375" style="224" bestFit="1" customWidth="1"/>
    <col min="1296" max="1296" width="14" style="224" bestFit="1" customWidth="1"/>
    <col min="1297" max="1297" width="10" style="224" bestFit="1" customWidth="1"/>
    <col min="1298" max="1298" width="8.85546875" style="224" bestFit="1" customWidth="1"/>
    <col min="1299" max="1300" width="17.85546875" style="224" bestFit="1" customWidth="1"/>
    <col min="1301" max="1535" width="7.140625" style="224" customWidth="1"/>
    <col min="1536" max="1536" width="7.140625" style="224"/>
    <col min="1537" max="1537" width="12.42578125" style="224" customWidth="1"/>
    <col min="1538" max="1538" width="45.140625" style="224" bestFit="1" customWidth="1"/>
    <col min="1539" max="1539" width="43.7109375" style="224" customWidth="1"/>
    <col min="1540" max="1540" width="10.28515625" style="224" bestFit="1" customWidth="1"/>
    <col min="1541" max="1541" width="17.42578125" style="224" bestFit="1" customWidth="1"/>
    <col min="1542" max="1544" width="7" style="224" bestFit="1" customWidth="1"/>
    <col min="1545" max="1545" width="10.28515625" style="224" bestFit="1" customWidth="1"/>
    <col min="1546" max="1546" width="9.28515625" style="224" bestFit="1" customWidth="1"/>
    <col min="1547" max="1547" width="11.42578125" style="224" bestFit="1" customWidth="1"/>
    <col min="1548" max="1548" width="10.42578125" style="224" bestFit="1" customWidth="1"/>
    <col min="1549" max="1549" width="12.85546875" style="224" bestFit="1" customWidth="1"/>
    <col min="1550" max="1550" width="12.5703125" style="224" customWidth="1"/>
    <col min="1551" max="1551" width="17.7109375" style="224" bestFit="1" customWidth="1"/>
    <col min="1552" max="1552" width="14" style="224" bestFit="1" customWidth="1"/>
    <col min="1553" max="1553" width="10" style="224" bestFit="1" customWidth="1"/>
    <col min="1554" max="1554" width="8.85546875" style="224" bestFit="1" customWidth="1"/>
    <col min="1555" max="1556" width="17.85546875" style="224" bestFit="1" customWidth="1"/>
    <col min="1557" max="1791" width="7.140625" style="224" customWidth="1"/>
    <col min="1792" max="1792" width="7.140625" style="224"/>
    <col min="1793" max="1793" width="12.42578125" style="224" customWidth="1"/>
    <col min="1794" max="1794" width="45.140625" style="224" bestFit="1" customWidth="1"/>
    <col min="1795" max="1795" width="43.7109375" style="224" customWidth="1"/>
    <col min="1796" max="1796" width="10.28515625" style="224" bestFit="1" customWidth="1"/>
    <col min="1797" max="1797" width="17.42578125" style="224" bestFit="1" customWidth="1"/>
    <col min="1798" max="1800" width="7" style="224" bestFit="1" customWidth="1"/>
    <col min="1801" max="1801" width="10.28515625" style="224" bestFit="1" customWidth="1"/>
    <col min="1802" max="1802" width="9.28515625" style="224" bestFit="1" customWidth="1"/>
    <col min="1803" max="1803" width="11.42578125" style="224" bestFit="1" customWidth="1"/>
    <col min="1804" max="1804" width="10.42578125" style="224" bestFit="1" customWidth="1"/>
    <col min="1805" max="1805" width="12.85546875" style="224" bestFit="1" customWidth="1"/>
    <col min="1806" max="1806" width="12.5703125" style="224" customWidth="1"/>
    <col min="1807" max="1807" width="17.7109375" style="224" bestFit="1" customWidth="1"/>
    <col min="1808" max="1808" width="14" style="224" bestFit="1" customWidth="1"/>
    <col min="1809" max="1809" width="10" style="224" bestFit="1" customWidth="1"/>
    <col min="1810" max="1810" width="8.85546875" style="224" bestFit="1" customWidth="1"/>
    <col min="1811" max="1812" width="17.85546875" style="224" bestFit="1" customWidth="1"/>
    <col min="1813" max="2047" width="7.140625" style="224" customWidth="1"/>
    <col min="2048" max="2048" width="7.140625" style="224"/>
    <col min="2049" max="2049" width="12.42578125" style="224" customWidth="1"/>
    <col min="2050" max="2050" width="45.140625" style="224" bestFit="1" customWidth="1"/>
    <col min="2051" max="2051" width="43.7109375" style="224" customWidth="1"/>
    <col min="2052" max="2052" width="10.28515625" style="224" bestFit="1" customWidth="1"/>
    <col min="2053" max="2053" width="17.42578125" style="224" bestFit="1" customWidth="1"/>
    <col min="2054" max="2056" width="7" style="224" bestFit="1" customWidth="1"/>
    <col min="2057" max="2057" width="10.28515625" style="224" bestFit="1" customWidth="1"/>
    <col min="2058" max="2058" width="9.28515625" style="224" bestFit="1" customWidth="1"/>
    <col min="2059" max="2059" width="11.42578125" style="224" bestFit="1" customWidth="1"/>
    <col min="2060" max="2060" width="10.42578125" style="224" bestFit="1" customWidth="1"/>
    <col min="2061" max="2061" width="12.85546875" style="224" bestFit="1" customWidth="1"/>
    <col min="2062" max="2062" width="12.5703125" style="224" customWidth="1"/>
    <col min="2063" max="2063" width="17.7109375" style="224" bestFit="1" customWidth="1"/>
    <col min="2064" max="2064" width="14" style="224" bestFit="1" customWidth="1"/>
    <col min="2065" max="2065" width="10" style="224" bestFit="1" customWidth="1"/>
    <col min="2066" max="2066" width="8.85546875" style="224" bestFit="1" customWidth="1"/>
    <col min="2067" max="2068" width="17.85546875" style="224" bestFit="1" customWidth="1"/>
    <col min="2069" max="2303" width="7.140625" style="224" customWidth="1"/>
    <col min="2304" max="2304" width="7.140625" style="224"/>
    <col min="2305" max="2305" width="12.42578125" style="224" customWidth="1"/>
    <col min="2306" max="2306" width="45.140625" style="224" bestFit="1" customWidth="1"/>
    <col min="2307" max="2307" width="43.7109375" style="224" customWidth="1"/>
    <col min="2308" max="2308" width="10.28515625" style="224" bestFit="1" customWidth="1"/>
    <col min="2309" max="2309" width="17.42578125" style="224" bestFit="1" customWidth="1"/>
    <col min="2310" max="2312" width="7" style="224" bestFit="1" customWidth="1"/>
    <col min="2313" max="2313" width="10.28515625" style="224" bestFit="1" customWidth="1"/>
    <col min="2314" max="2314" width="9.28515625" style="224" bestFit="1" customWidth="1"/>
    <col min="2315" max="2315" width="11.42578125" style="224" bestFit="1" customWidth="1"/>
    <col min="2316" max="2316" width="10.42578125" style="224" bestFit="1" customWidth="1"/>
    <col min="2317" max="2317" width="12.85546875" style="224" bestFit="1" customWidth="1"/>
    <col min="2318" max="2318" width="12.5703125" style="224" customWidth="1"/>
    <col min="2319" max="2319" width="17.7109375" style="224" bestFit="1" customWidth="1"/>
    <col min="2320" max="2320" width="14" style="224" bestFit="1" customWidth="1"/>
    <col min="2321" max="2321" width="10" style="224" bestFit="1" customWidth="1"/>
    <col min="2322" max="2322" width="8.85546875" style="224" bestFit="1" customWidth="1"/>
    <col min="2323" max="2324" width="17.85546875" style="224" bestFit="1" customWidth="1"/>
    <col min="2325" max="2559" width="7.140625" style="224" customWidth="1"/>
    <col min="2560" max="2560" width="7.140625" style="224"/>
    <col min="2561" max="2561" width="12.42578125" style="224" customWidth="1"/>
    <col min="2562" max="2562" width="45.140625" style="224" bestFit="1" customWidth="1"/>
    <col min="2563" max="2563" width="43.7109375" style="224" customWidth="1"/>
    <col min="2564" max="2564" width="10.28515625" style="224" bestFit="1" customWidth="1"/>
    <col min="2565" max="2565" width="17.42578125" style="224" bestFit="1" customWidth="1"/>
    <col min="2566" max="2568" width="7" style="224" bestFit="1" customWidth="1"/>
    <col min="2569" max="2569" width="10.28515625" style="224" bestFit="1" customWidth="1"/>
    <col min="2570" max="2570" width="9.28515625" style="224" bestFit="1" customWidth="1"/>
    <col min="2571" max="2571" width="11.42578125" style="224" bestFit="1" customWidth="1"/>
    <col min="2572" max="2572" width="10.42578125" style="224" bestFit="1" customWidth="1"/>
    <col min="2573" max="2573" width="12.85546875" style="224" bestFit="1" customWidth="1"/>
    <col min="2574" max="2574" width="12.5703125" style="224" customWidth="1"/>
    <col min="2575" max="2575" width="17.7109375" style="224" bestFit="1" customWidth="1"/>
    <col min="2576" max="2576" width="14" style="224" bestFit="1" customWidth="1"/>
    <col min="2577" max="2577" width="10" style="224" bestFit="1" customWidth="1"/>
    <col min="2578" max="2578" width="8.85546875" style="224" bestFit="1" customWidth="1"/>
    <col min="2579" max="2580" width="17.85546875" style="224" bestFit="1" customWidth="1"/>
    <col min="2581" max="2815" width="7.140625" style="224" customWidth="1"/>
    <col min="2816" max="2816" width="7.140625" style="224"/>
    <col min="2817" max="2817" width="12.42578125" style="224" customWidth="1"/>
    <col min="2818" max="2818" width="45.140625" style="224" bestFit="1" customWidth="1"/>
    <col min="2819" max="2819" width="43.7109375" style="224" customWidth="1"/>
    <col min="2820" max="2820" width="10.28515625" style="224" bestFit="1" customWidth="1"/>
    <col min="2821" max="2821" width="17.42578125" style="224" bestFit="1" customWidth="1"/>
    <col min="2822" max="2824" width="7" style="224" bestFit="1" customWidth="1"/>
    <col min="2825" max="2825" width="10.28515625" style="224" bestFit="1" customWidth="1"/>
    <col min="2826" max="2826" width="9.28515625" style="224" bestFit="1" customWidth="1"/>
    <col min="2827" max="2827" width="11.42578125" style="224" bestFit="1" customWidth="1"/>
    <col min="2828" max="2828" width="10.42578125" style="224" bestFit="1" customWidth="1"/>
    <col min="2829" max="2829" width="12.85546875" style="224" bestFit="1" customWidth="1"/>
    <col min="2830" max="2830" width="12.5703125" style="224" customWidth="1"/>
    <col min="2831" max="2831" width="17.7109375" style="224" bestFit="1" customWidth="1"/>
    <col min="2832" max="2832" width="14" style="224" bestFit="1" customWidth="1"/>
    <col min="2833" max="2833" width="10" style="224" bestFit="1" customWidth="1"/>
    <col min="2834" max="2834" width="8.85546875" style="224" bestFit="1" customWidth="1"/>
    <col min="2835" max="2836" width="17.85546875" style="224" bestFit="1" customWidth="1"/>
    <col min="2837" max="3071" width="7.140625" style="224" customWidth="1"/>
    <col min="3072" max="3072" width="7.140625" style="224"/>
    <col min="3073" max="3073" width="12.42578125" style="224" customWidth="1"/>
    <col min="3074" max="3074" width="45.140625" style="224" bestFit="1" customWidth="1"/>
    <col min="3075" max="3075" width="43.7109375" style="224" customWidth="1"/>
    <col min="3076" max="3076" width="10.28515625" style="224" bestFit="1" customWidth="1"/>
    <col min="3077" max="3077" width="17.42578125" style="224" bestFit="1" customWidth="1"/>
    <col min="3078" max="3080" width="7" style="224" bestFit="1" customWidth="1"/>
    <col min="3081" max="3081" width="10.28515625" style="224" bestFit="1" customWidth="1"/>
    <col min="3082" max="3082" width="9.28515625" style="224" bestFit="1" customWidth="1"/>
    <col min="3083" max="3083" width="11.42578125" style="224" bestFit="1" customWidth="1"/>
    <col min="3084" max="3084" width="10.42578125" style="224" bestFit="1" customWidth="1"/>
    <col min="3085" max="3085" width="12.85546875" style="224" bestFit="1" customWidth="1"/>
    <col min="3086" max="3086" width="12.5703125" style="224" customWidth="1"/>
    <col min="3087" max="3087" width="17.7109375" style="224" bestFit="1" customWidth="1"/>
    <col min="3088" max="3088" width="14" style="224" bestFit="1" customWidth="1"/>
    <col min="3089" max="3089" width="10" style="224" bestFit="1" customWidth="1"/>
    <col min="3090" max="3090" width="8.85546875" style="224" bestFit="1" customWidth="1"/>
    <col min="3091" max="3092" width="17.85546875" style="224" bestFit="1" customWidth="1"/>
    <col min="3093" max="3327" width="7.140625" style="224" customWidth="1"/>
    <col min="3328" max="3328" width="7.140625" style="224"/>
    <col min="3329" max="3329" width="12.42578125" style="224" customWidth="1"/>
    <col min="3330" max="3330" width="45.140625" style="224" bestFit="1" customWidth="1"/>
    <col min="3331" max="3331" width="43.7109375" style="224" customWidth="1"/>
    <col min="3332" max="3332" width="10.28515625" style="224" bestFit="1" customWidth="1"/>
    <col min="3333" max="3333" width="17.42578125" style="224" bestFit="1" customWidth="1"/>
    <col min="3334" max="3336" width="7" style="224" bestFit="1" customWidth="1"/>
    <col min="3337" max="3337" width="10.28515625" style="224" bestFit="1" customWidth="1"/>
    <col min="3338" max="3338" width="9.28515625" style="224" bestFit="1" customWidth="1"/>
    <col min="3339" max="3339" width="11.42578125" style="224" bestFit="1" customWidth="1"/>
    <col min="3340" max="3340" width="10.42578125" style="224" bestFit="1" customWidth="1"/>
    <col min="3341" max="3341" width="12.85546875" style="224" bestFit="1" customWidth="1"/>
    <col min="3342" max="3342" width="12.5703125" style="224" customWidth="1"/>
    <col min="3343" max="3343" width="17.7109375" style="224" bestFit="1" customWidth="1"/>
    <col min="3344" max="3344" width="14" style="224" bestFit="1" customWidth="1"/>
    <col min="3345" max="3345" width="10" style="224" bestFit="1" customWidth="1"/>
    <col min="3346" max="3346" width="8.85546875" style="224" bestFit="1" customWidth="1"/>
    <col min="3347" max="3348" width="17.85546875" style="224" bestFit="1" customWidth="1"/>
    <col min="3349" max="3583" width="7.140625" style="224" customWidth="1"/>
    <col min="3584" max="3584" width="7.140625" style="224"/>
    <col min="3585" max="3585" width="12.42578125" style="224" customWidth="1"/>
    <col min="3586" max="3586" width="45.140625" style="224" bestFit="1" customWidth="1"/>
    <col min="3587" max="3587" width="43.7109375" style="224" customWidth="1"/>
    <col min="3588" max="3588" width="10.28515625" style="224" bestFit="1" customWidth="1"/>
    <col min="3589" max="3589" width="17.42578125" style="224" bestFit="1" customWidth="1"/>
    <col min="3590" max="3592" width="7" style="224" bestFit="1" customWidth="1"/>
    <col min="3593" max="3593" width="10.28515625" style="224" bestFit="1" customWidth="1"/>
    <col min="3594" max="3594" width="9.28515625" style="224" bestFit="1" customWidth="1"/>
    <col min="3595" max="3595" width="11.42578125" style="224" bestFit="1" customWidth="1"/>
    <col min="3596" max="3596" width="10.42578125" style="224" bestFit="1" customWidth="1"/>
    <col min="3597" max="3597" width="12.85546875" style="224" bestFit="1" customWidth="1"/>
    <col min="3598" max="3598" width="12.5703125" style="224" customWidth="1"/>
    <col min="3599" max="3599" width="17.7109375" style="224" bestFit="1" customWidth="1"/>
    <col min="3600" max="3600" width="14" style="224" bestFit="1" customWidth="1"/>
    <col min="3601" max="3601" width="10" style="224" bestFit="1" customWidth="1"/>
    <col min="3602" max="3602" width="8.85546875" style="224" bestFit="1" customWidth="1"/>
    <col min="3603" max="3604" width="17.85546875" style="224" bestFit="1" customWidth="1"/>
    <col min="3605" max="3839" width="7.140625" style="224" customWidth="1"/>
    <col min="3840" max="3840" width="7.140625" style="224"/>
    <col min="3841" max="3841" width="12.42578125" style="224" customWidth="1"/>
    <col min="3842" max="3842" width="45.140625" style="224" bestFit="1" customWidth="1"/>
    <col min="3843" max="3843" width="43.7109375" style="224" customWidth="1"/>
    <col min="3844" max="3844" width="10.28515625" style="224" bestFit="1" customWidth="1"/>
    <col min="3845" max="3845" width="17.42578125" style="224" bestFit="1" customWidth="1"/>
    <col min="3846" max="3848" width="7" style="224" bestFit="1" customWidth="1"/>
    <col min="3849" max="3849" width="10.28515625" style="224" bestFit="1" customWidth="1"/>
    <col min="3850" max="3850" width="9.28515625" style="224" bestFit="1" customWidth="1"/>
    <col min="3851" max="3851" width="11.42578125" style="224" bestFit="1" customWidth="1"/>
    <col min="3852" max="3852" width="10.42578125" style="224" bestFit="1" customWidth="1"/>
    <col min="3853" max="3853" width="12.85546875" style="224" bestFit="1" customWidth="1"/>
    <col min="3854" max="3854" width="12.5703125" style="224" customWidth="1"/>
    <col min="3855" max="3855" width="17.7109375" style="224" bestFit="1" customWidth="1"/>
    <col min="3856" max="3856" width="14" style="224" bestFit="1" customWidth="1"/>
    <col min="3857" max="3857" width="10" style="224" bestFit="1" customWidth="1"/>
    <col min="3858" max="3858" width="8.85546875" style="224" bestFit="1" customWidth="1"/>
    <col min="3859" max="3860" width="17.85546875" style="224" bestFit="1" customWidth="1"/>
    <col min="3861" max="4095" width="7.140625" style="224" customWidth="1"/>
    <col min="4096" max="4096" width="7.140625" style="224"/>
    <col min="4097" max="4097" width="12.42578125" style="224" customWidth="1"/>
    <col min="4098" max="4098" width="45.140625" style="224" bestFit="1" customWidth="1"/>
    <col min="4099" max="4099" width="43.7109375" style="224" customWidth="1"/>
    <col min="4100" max="4100" width="10.28515625" style="224" bestFit="1" customWidth="1"/>
    <col min="4101" max="4101" width="17.42578125" style="224" bestFit="1" customWidth="1"/>
    <col min="4102" max="4104" width="7" style="224" bestFit="1" customWidth="1"/>
    <col min="4105" max="4105" width="10.28515625" style="224" bestFit="1" customWidth="1"/>
    <col min="4106" max="4106" width="9.28515625" style="224" bestFit="1" customWidth="1"/>
    <col min="4107" max="4107" width="11.42578125" style="224" bestFit="1" customWidth="1"/>
    <col min="4108" max="4108" width="10.42578125" style="224" bestFit="1" customWidth="1"/>
    <col min="4109" max="4109" width="12.85546875" style="224" bestFit="1" customWidth="1"/>
    <col min="4110" max="4110" width="12.5703125" style="224" customWidth="1"/>
    <col min="4111" max="4111" width="17.7109375" style="224" bestFit="1" customWidth="1"/>
    <col min="4112" max="4112" width="14" style="224" bestFit="1" customWidth="1"/>
    <col min="4113" max="4113" width="10" style="224" bestFit="1" customWidth="1"/>
    <col min="4114" max="4114" width="8.85546875" style="224" bestFit="1" customWidth="1"/>
    <col min="4115" max="4116" width="17.85546875" style="224" bestFit="1" customWidth="1"/>
    <col min="4117" max="4351" width="7.140625" style="224" customWidth="1"/>
    <col min="4352" max="4352" width="7.140625" style="224"/>
    <col min="4353" max="4353" width="12.42578125" style="224" customWidth="1"/>
    <col min="4354" max="4354" width="45.140625" style="224" bestFit="1" customWidth="1"/>
    <col min="4355" max="4355" width="43.7109375" style="224" customWidth="1"/>
    <col min="4356" max="4356" width="10.28515625" style="224" bestFit="1" customWidth="1"/>
    <col min="4357" max="4357" width="17.42578125" style="224" bestFit="1" customWidth="1"/>
    <col min="4358" max="4360" width="7" style="224" bestFit="1" customWidth="1"/>
    <col min="4361" max="4361" width="10.28515625" style="224" bestFit="1" customWidth="1"/>
    <col min="4362" max="4362" width="9.28515625" style="224" bestFit="1" customWidth="1"/>
    <col min="4363" max="4363" width="11.42578125" style="224" bestFit="1" customWidth="1"/>
    <col min="4364" max="4364" width="10.42578125" style="224" bestFit="1" customWidth="1"/>
    <col min="4365" max="4365" width="12.85546875" style="224" bestFit="1" customWidth="1"/>
    <col min="4366" max="4366" width="12.5703125" style="224" customWidth="1"/>
    <col min="4367" max="4367" width="17.7109375" style="224" bestFit="1" customWidth="1"/>
    <col min="4368" max="4368" width="14" style="224" bestFit="1" customWidth="1"/>
    <col min="4369" max="4369" width="10" style="224" bestFit="1" customWidth="1"/>
    <col min="4370" max="4370" width="8.85546875" style="224" bestFit="1" customWidth="1"/>
    <col min="4371" max="4372" width="17.85546875" style="224" bestFit="1" customWidth="1"/>
    <col min="4373" max="4607" width="7.140625" style="224" customWidth="1"/>
    <col min="4608" max="4608" width="7.140625" style="224"/>
    <col min="4609" max="4609" width="12.42578125" style="224" customWidth="1"/>
    <col min="4610" max="4610" width="45.140625" style="224" bestFit="1" customWidth="1"/>
    <col min="4611" max="4611" width="43.7109375" style="224" customWidth="1"/>
    <col min="4612" max="4612" width="10.28515625" style="224" bestFit="1" customWidth="1"/>
    <col min="4613" max="4613" width="17.42578125" style="224" bestFit="1" customWidth="1"/>
    <col min="4614" max="4616" width="7" style="224" bestFit="1" customWidth="1"/>
    <col min="4617" max="4617" width="10.28515625" style="224" bestFit="1" customWidth="1"/>
    <col min="4618" max="4618" width="9.28515625" style="224" bestFit="1" customWidth="1"/>
    <col min="4619" max="4619" width="11.42578125" style="224" bestFit="1" customWidth="1"/>
    <col min="4620" max="4620" width="10.42578125" style="224" bestFit="1" customWidth="1"/>
    <col min="4621" max="4621" width="12.85546875" style="224" bestFit="1" customWidth="1"/>
    <col min="4622" max="4622" width="12.5703125" style="224" customWidth="1"/>
    <col min="4623" max="4623" width="17.7109375" style="224" bestFit="1" customWidth="1"/>
    <col min="4624" max="4624" width="14" style="224" bestFit="1" customWidth="1"/>
    <col min="4625" max="4625" width="10" style="224" bestFit="1" customWidth="1"/>
    <col min="4626" max="4626" width="8.85546875" style="224" bestFit="1" customWidth="1"/>
    <col min="4627" max="4628" width="17.85546875" style="224" bestFit="1" customWidth="1"/>
    <col min="4629" max="4863" width="7.140625" style="224" customWidth="1"/>
    <col min="4864" max="4864" width="7.140625" style="224"/>
    <col min="4865" max="4865" width="12.42578125" style="224" customWidth="1"/>
    <col min="4866" max="4866" width="45.140625" style="224" bestFit="1" customWidth="1"/>
    <col min="4867" max="4867" width="43.7109375" style="224" customWidth="1"/>
    <col min="4868" max="4868" width="10.28515625" style="224" bestFit="1" customWidth="1"/>
    <col min="4869" max="4869" width="17.42578125" style="224" bestFit="1" customWidth="1"/>
    <col min="4870" max="4872" width="7" style="224" bestFit="1" customWidth="1"/>
    <col min="4873" max="4873" width="10.28515625" style="224" bestFit="1" customWidth="1"/>
    <col min="4874" max="4874" width="9.28515625" style="224" bestFit="1" customWidth="1"/>
    <col min="4875" max="4875" width="11.42578125" style="224" bestFit="1" customWidth="1"/>
    <col min="4876" max="4876" width="10.42578125" style="224" bestFit="1" customWidth="1"/>
    <col min="4877" max="4877" width="12.85546875" style="224" bestFit="1" customWidth="1"/>
    <col min="4878" max="4878" width="12.5703125" style="224" customWidth="1"/>
    <col min="4879" max="4879" width="17.7109375" style="224" bestFit="1" customWidth="1"/>
    <col min="4880" max="4880" width="14" style="224" bestFit="1" customWidth="1"/>
    <col min="4881" max="4881" width="10" style="224" bestFit="1" customWidth="1"/>
    <col min="4882" max="4882" width="8.85546875" style="224" bestFit="1" customWidth="1"/>
    <col min="4883" max="4884" width="17.85546875" style="224" bestFit="1" customWidth="1"/>
    <col min="4885" max="5119" width="7.140625" style="224" customWidth="1"/>
    <col min="5120" max="5120" width="7.140625" style="224"/>
    <col min="5121" max="5121" width="12.42578125" style="224" customWidth="1"/>
    <col min="5122" max="5122" width="45.140625" style="224" bestFit="1" customWidth="1"/>
    <col min="5123" max="5123" width="43.7109375" style="224" customWidth="1"/>
    <col min="5124" max="5124" width="10.28515625" style="224" bestFit="1" customWidth="1"/>
    <col min="5125" max="5125" width="17.42578125" style="224" bestFit="1" customWidth="1"/>
    <col min="5126" max="5128" width="7" style="224" bestFit="1" customWidth="1"/>
    <col min="5129" max="5129" width="10.28515625" style="224" bestFit="1" customWidth="1"/>
    <col min="5130" max="5130" width="9.28515625" style="224" bestFit="1" customWidth="1"/>
    <col min="5131" max="5131" width="11.42578125" style="224" bestFit="1" customWidth="1"/>
    <col min="5132" max="5132" width="10.42578125" style="224" bestFit="1" customWidth="1"/>
    <col min="5133" max="5133" width="12.85546875" style="224" bestFit="1" customWidth="1"/>
    <col min="5134" max="5134" width="12.5703125" style="224" customWidth="1"/>
    <col min="5135" max="5135" width="17.7109375" style="224" bestFit="1" customWidth="1"/>
    <col min="5136" max="5136" width="14" style="224" bestFit="1" customWidth="1"/>
    <col min="5137" max="5137" width="10" style="224" bestFit="1" customWidth="1"/>
    <col min="5138" max="5138" width="8.85546875" style="224" bestFit="1" customWidth="1"/>
    <col min="5139" max="5140" width="17.85546875" style="224" bestFit="1" customWidth="1"/>
    <col min="5141" max="5375" width="7.140625" style="224" customWidth="1"/>
    <col min="5376" max="5376" width="7.140625" style="224"/>
    <col min="5377" max="5377" width="12.42578125" style="224" customWidth="1"/>
    <col min="5378" max="5378" width="45.140625" style="224" bestFit="1" customWidth="1"/>
    <col min="5379" max="5379" width="43.7109375" style="224" customWidth="1"/>
    <col min="5380" max="5380" width="10.28515625" style="224" bestFit="1" customWidth="1"/>
    <col min="5381" max="5381" width="17.42578125" style="224" bestFit="1" customWidth="1"/>
    <col min="5382" max="5384" width="7" style="224" bestFit="1" customWidth="1"/>
    <col min="5385" max="5385" width="10.28515625" style="224" bestFit="1" customWidth="1"/>
    <col min="5386" max="5386" width="9.28515625" style="224" bestFit="1" customWidth="1"/>
    <col min="5387" max="5387" width="11.42578125" style="224" bestFit="1" customWidth="1"/>
    <col min="5388" max="5388" width="10.42578125" style="224" bestFit="1" customWidth="1"/>
    <col min="5389" max="5389" width="12.85546875" style="224" bestFit="1" customWidth="1"/>
    <col min="5390" max="5390" width="12.5703125" style="224" customWidth="1"/>
    <col min="5391" max="5391" width="17.7109375" style="224" bestFit="1" customWidth="1"/>
    <col min="5392" max="5392" width="14" style="224" bestFit="1" customWidth="1"/>
    <col min="5393" max="5393" width="10" style="224" bestFit="1" customWidth="1"/>
    <col min="5394" max="5394" width="8.85546875" style="224" bestFit="1" customWidth="1"/>
    <col min="5395" max="5396" width="17.85546875" style="224" bestFit="1" customWidth="1"/>
    <col min="5397" max="5631" width="7.140625" style="224" customWidth="1"/>
    <col min="5632" max="5632" width="7.140625" style="224"/>
    <col min="5633" max="5633" width="12.42578125" style="224" customWidth="1"/>
    <col min="5634" max="5634" width="45.140625" style="224" bestFit="1" customWidth="1"/>
    <col min="5635" max="5635" width="43.7109375" style="224" customWidth="1"/>
    <col min="5636" max="5636" width="10.28515625" style="224" bestFit="1" customWidth="1"/>
    <col min="5637" max="5637" width="17.42578125" style="224" bestFit="1" customWidth="1"/>
    <col min="5638" max="5640" width="7" style="224" bestFit="1" customWidth="1"/>
    <col min="5641" max="5641" width="10.28515625" style="224" bestFit="1" customWidth="1"/>
    <col min="5642" max="5642" width="9.28515625" style="224" bestFit="1" customWidth="1"/>
    <col min="5643" max="5643" width="11.42578125" style="224" bestFit="1" customWidth="1"/>
    <col min="5644" max="5644" width="10.42578125" style="224" bestFit="1" customWidth="1"/>
    <col min="5645" max="5645" width="12.85546875" style="224" bestFit="1" customWidth="1"/>
    <col min="5646" max="5646" width="12.5703125" style="224" customWidth="1"/>
    <col min="5647" max="5647" width="17.7109375" style="224" bestFit="1" customWidth="1"/>
    <col min="5648" max="5648" width="14" style="224" bestFit="1" customWidth="1"/>
    <col min="5649" max="5649" width="10" style="224" bestFit="1" customWidth="1"/>
    <col min="5650" max="5650" width="8.85546875" style="224" bestFit="1" customWidth="1"/>
    <col min="5651" max="5652" width="17.85546875" style="224" bestFit="1" customWidth="1"/>
    <col min="5653" max="5887" width="7.140625" style="224" customWidth="1"/>
    <col min="5888" max="5888" width="7.140625" style="224"/>
    <col min="5889" max="5889" width="12.42578125" style="224" customWidth="1"/>
    <col min="5890" max="5890" width="45.140625" style="224" bestFit="1" customWidth="1"/>
    <col min="5891" max="5891" width="43.7109375" style="224" customWidth="1"/>
    <col min="5892" max="5892" width="10.28515625" style="224" bestFit="1" customWidth="1"/>
    <col min="5893" max="5893" width="17.42578125" style="224" bestFit="1" customWidth="1"/>
    <col min="5894" max="5896" width="7" style="224" bestFit="1" customWidth="1"/>
    <col min="5897" max="5897" width="10.28515625" style="224" bestFit="1" customWidth="1"/>
    <col min="5898" max="5898" width="9.28515625" style="224" bestFit="1" customWidth="1"/>
    <col min="5899" max="5899" width="11.42578125" style="224" bestFit="1" customWidth="1"/>
    <col min="5900" max="5900" width="10.42578125" style="224" bestFit="1" customWidth="1"/>
    <col min="5901" max="5901" width="12.85546875" style="224" bestFit="1" customWidth="1"/>
    <col min="5902" max="5902" width="12.5703125" style="224" customWidth="1"/>
    <col min="5903" max="5903" width="17.7109375" style="224" bestFit="1" customWidth="1"/>
    <col min="5904" max="5904" width="14" style="224" bestFit="1" customWidth="1"/>
    <col min="5905" max="5905" width="10" style="224" bestFit="1" customWidth="1"/>
    <col min="5906" max="5906" width="8.85546875" style="224" bestFit="1" customWidth="1"/>
    <col min="5907" max="5908" width="17.85546875" style="224" bestFit="1" customWidth="1"/>
    <col min="5909" max="6143" width="7.140625" style="224" customWidth="1"/>
    <col min="6144" max="6144" width="7.140625" style="224"/>
    <col min="6145" max="6145" width="12.42578125" style="224" customWidth="1"/>
    <col min="6146" max="6146" width="45.140625" style="224" bestFit="1" customWidth="1"/>
    <col min="6147" max="6147" width="43.7109375" style="224" customWidth="1"/>
    <col min="6148" max="6148" width="10.28515625" style="224" bestFit="1" customWidth="1"/>
    <col min="6149" max="6149" width="17.42578125" style="224" bestFit="1" customWidth="1"/>
    <col min="6150" max="6152" width="7" style="224" bestFit="1" customWidth="1"/>
    <col min="6153" max="6153" width="10.28515625" style="224" bestFit="1" customWidth="1"/>
    <col min="6154" max="6154" width="9.28515625" style="224" bestFit="1" customWidth="1"/>
    <col min="6155" max="6155" width="11.42578125" style="224" bestFit="1" customWidth="1"/>
    <col min="6156" max="6156" width="10.42578125" style="224" bestFit="1" customWidth="1"/>
    <col min="6157" max="6157" width="12.85546875" style="224" bestFit="1" customWidth="1"/>
    <col min="6158" max="6158" width="12.5703125" style="224" customWidth="1"/>
    <col min="6159" max="6159" width="17.7109375" style="224" bestFit="1" customWidth="1"/>
    <col min="6160" max="6160" width="14" style="224" bestFit="1" customWidth="1"/>
    <col min="6161" max="6161" width="10" style="224" bestFit="1" customWidth="1"/>
    <col min="6162" max="6162" width="8.85546875" style="224" bestFit="1" customWidth="1"/>
    <col min="6163" max="6164" width="17.85546875" style="224" bestFit="1" customWidth="1"/>
    <col min="6165" max="6399" width="7.140625" style="224" customWidth="1"/>
    <col min="6400" max="6400" width="7.140625" style="224"/>
    <col min="6401" max="6401" width="12.42578125" style="224" customWidth="1"/>
    <col min="6402" max="6402" width="45.140625" style="224" bestFit="1" customWidth="1"/>
    <col min="6403" max="6403" width="43.7109375" style="224" customWidth="1"/>
    <col min="6404" max="6404" width="10.28515625" style="224" bestFit="1" customWidth="1"/>
    <col min="6405" max="6405" width="17.42578125" style="224" bestFit="1" customWidth="1"/>
    <col min="6406" max="6408" width="7" style="224" bestFit="1" customWidth="1"/>
    <col min="6409" max="6409" width="10.28515625" style="224" bestFit="1" customWidth="1"/>
    <col min="6410" max="6410" width="9.28515625" style="224" bestFit="1" customWidth="1"/>
    <col min="6411" max="6411" width="11.42578125" style="224" bestFit="1" customWidth="1"/>
    <col min="6412" max="6412" width="10.42578125" style="224" bestFit="1" customWidth="1"/>
    <col min="6413" max="6413" width="12.85546875" style="224" bestFit="1" customWidth="1"/>
    <col min="6414" max="6414" width="12.5703125" style="224" customWidth="1"/>
    <col min="6415" max="6415" width="17.7109375" style="224" bestFit="1" customWidth="1"/>
    <col min="6416" max="6416" width="14" style="224" bestFit="1" customWidth="1"/>
    <col min="6417" max="6417" width="10" style="224" bestFit="1" customWidth="1"/>
    <col min="6418" max="6418" width="8.85546875" style="224" bestFit="1" customWidth="1"/>
    <col min="6419" max="6420" width="17.85546875" style="224" bestFit="1" customWidth="1"/>
    <col min="6421" max="6655" width="7.140625" style="224" customWidth="1"/>
    <col min="6656" max="6656" width="7.140625" style="224"/>
    <col min="6657" max="6657" width="12.42578125" style="224" customWidth="1"/>
    <col min="6658" max="6658" width="45.140625" style="224" bestFit="1" customWidth="1"/>
    <col min="6659" max="6659" width="43.7109375" style="224" customWidth="1"/>
    <col min="6660" max="6660" width="10.28515625" style="224" bestFit="1" customWidth="1"/>
    <col min="6661" max="6661" width="17.42578125" style="224" bestFit="1" customWidth="1"/>
    <col min="6662" max="6664" width="7" style="224" bestFit="1" customWidth="1"/>
    <col min="6665" max="6665" width="10.28515625" style="224" bestFit="1" customWidth="1"/>
    <col min="6666" max="6666" width="9.28515625" style="224" bestFit="1" customWidth="1"/>
    <col min="6667" max="6667" width="11.42578125" style="224" bestFit="1" customWidth="1"/>
    <col min="6668" max="6668" width="10.42578125" style="224" bestFit="1" customWidth="1"/>
    <col min="6669" max="6669" width="12.85546875" style="224" bestFit="1" customWidth="1"/>
    <col min="6670" max="6670" width="12.5703125" style="224" customWidth="1"/>
    <col min="6671" max="6671" width="17.7109375" style="224" bestFit="1" customWidth="1"/>
    <col min="6672" max="6672" width="14" style="224" bestFit="1" customWidth="1"/>
    <col min="6673" max="6673" width="10" style="224" bestFit="1" customWidth="1"/>
    <col min="6674" max="6674" width="8.85546875" style="224" bestFit="1" customWidth="1"/>
    <col min="6675" max="6676" width="17.85546875" style="224" bestFit="1" customWidth="1"/>
    <col min="6677" max="6911" width="7.140625" style="224" customWidth="1"/>
    <col min="6912" max="6912" width="7.140625" style="224"/>
    <col min="6913" max="6913" width="12.42578125" style="224" customWidth="1"/>
    <col min="6914" max="6914" width="45.140625" style="224" bestFit="1" customWidth="1"/>
    <col min="6915" max="6915" width="43.7109375" style="224" customWidth="1"/>
    <col min="6916" max="6916" width="10.28515625" style="224" bestFit="1" customWidth="1"/>
    <col min="6917" max="6917" width="17.42578125" style="224" bestFit="1" customWidth="1"/>
    <col min="6918" max="6920" width="7" style="224" bestFit="1" customWidth="1"/>
    <col min="6921" max="6921" width="10.28515625" style="224" bestFit="1" customWidth="1"/>
    <col min="6922" max="6922" width="9.28515625" style="224" bestFit="1" customWidth="1"/>
    <col min="6923" max="6923" width="11.42578125" style="224" bestFit="1" customWidth="1"/>
    <col min="6924" max="6924" width="10.42578125" style="224" bestFit="1" customWidth="1"/>
    <col min="6925" max="6925" width="12.85546875" style="224" bestFit="1" customWidth="1"/>
    <col min="6926" max="6926" width="12.5703125" style="224" customWidth="1"/>
    <col min="6927" max="6927" width="17.7109375" style="224" bestFit="1" customWidth="1"/>
    <col min="6928" max="6928" width="14" style="224" bestFit="1" customWidth="1"/>
    <col min="6929" max="6929" width="10" style="224" bestFit="1" customWidth="1"/>
    <col min="6930" max="6930" width="8.85546875" style="224" bestFit="1" customWidth="1"/>
    <col min="6931" max="6932" width="17.85546875" style="224" bestFit="1" customWidth="1"/>
    <col min="6933" max="7167" width="7.140625" style="224" customWidth="1"/>
    <col min="7168" max="7168" width="7.140625" style="224"/>
    <col min="7169" max="7169" width="12.42578125" style="224" customWidth="1"/>
    <col min="7170" max="7170" width="45.140625" style="224" bestFit="1" customWidth="1"/>
    <col min="7171" max="7171" width="43.7109375" style="224" customWidth="1"/>
    <col min="7172" max="7172" width="10.28515625" style="224" bestFit="1" customWidth="1"/>
    <col min="7173" max="7173" width="17.42578125" style="224" bestFit="1" customWidth="1"/>
    <col min="7174" max="7176" width="7" style="224" bestFit="1" customWidth="1"/>
    <col min="7177" max="7177" width="10.28515625" style="224" bestFit="1" customWidth="1"/>
    <col min="7178" max="7178" width="9.28515625" style="224" bestFit="1" customWidth="1"/>
    <col min="7179" max="7179" width="11.42578125" style="224" bestFit="1" customWidth="1"/>
    <col min="7180" max="7180" width="10.42578125" style="224" bestFit="1" customWidth="1"/>
    <col min="7181" max="7181" width="12.85546875" style="224" bestFit="1" customWidth="1"/>
    <col min="7182" max="7182" width="12.5703125" style="224" customWidth="1"/>
    <col min="7183" max="7183" width="17.7109375" style="224" bestFit="1" customWidth="1"/>
    <col min="7184" max="7184" width="14" style="224" bestFit="1" customWidth="1"/>
    <col min="7185" max="7185" width="10" style="224" bestFit="1" customWidth="1"/>
    <col min="7186" max="7186" width="8.85546875" style="224" bestFit="1" customWidth="1"/>
    <col min="7187" max="7188" width="17.85546875" style="224" bestFit="1" customWidth="1"/>
    <col min="7189" max="7423" width="7.140625" style="224" customWidth="1"/>
    <col min="7424" max="7424" width="7.140625" style="224"/>
    <col min="7425" max="7425" width="12.42578125" style="224" customWidth="1"/>
    <col min="7426" max="7426" width="45.140625" style="224" bestFit="1" customWidth="1"/>
    <col min="7427" max="7427" width="43.7109375" style="224" customWidth="1"/>
    <col min="7428" max="7428" width="10.28515625" style="224" bestFit="1" customWidth="1"/>
    <col min="7429" max="7429" width="17.42578125" style="224" bestFit="1" customWidth="1"/>
    <col min="7430" max="7432" width="7" style="224" bestFit="1" customWidth="1"/>
    <col min="7433" max="7433" width="10.28515625" style="224" bestFit="1" customWidth="1"/>
    <col min="7434" max="7434" width="9.28515625" style="224" bestFit="1" customWidth="1"/>
    <col min="7435" max="7435" width="11.42578125" style="224" bestFit="1" customWidth="1"/>
    <col min="7436" max="7436" width="10.42578125" style="224" bestFit="1" customWidth="1"/>
    <col min="7437" max="7437" width="12.85546875" style="224" bestFit="1" customWidth="1"/>
    <col min="7438" max="7438" width="12.5703125" style="224" customWidth="1"/>
    <col min="7439" max="7439" width="17.7109375" style="224" bestFit="1" customWidth="1"/>
    <col min="7440" max="7440" width="14" style="224" bestFit="1" customWidth="1"/>
    <col min="7441" max="7441" width="10" style="224" bestFit="1" customWidth="1"/>
    <col min="7442" max="7442" width="8.85546875" style="224" bestFit="1" customWidth="1"/>
    <col min="7443" max="7444" width="17.85546875" style="224" bestFit="1" customWidth="1"/>
    <col min="7445" max="7679" width="7.140625" style="224" customWidth="1"/>
    <col min="7680" max="7680" width="7.140625" style="224"/>
    <col min="7681" max="7681" width="12.42578125" style="224" customWidth="1"/>
    <col min="7682" max="7682" width="45.140625" style="224" bestFit="1" customWidth="1"/>
    <col min="7683" max="7683" width="43.7109375" style="224" customWidth="1"/>
    <col min="7684" max="7684" width="10.28515625" style="224" bestFit="1" customWidth="1"/>
    <col min="7685" max="7685" width="17.42578125" style="224" bestFit="1" customWidth="1"/>
    <col min="7686" max="7688" width="7" style="224" bestFit="1" customWidth="1"/>
    <col min="7689" max="7689" width="10.28515625" style="224" bestFit="1" customWidth="1"/>
    <col min="7690" max="7690" width="9.28515625" style="224" bestFit="1" customWidth="1"/>
    <col min="7691" max="7691" width="11.42578125" style="224" bestFit="1" customWidth="1"/>
    <col min="7692" max="7692" width="10.42578125" style="224" bestFit="1" customWidth="1"/>
    <col min="7693" max="7693" width="12.85546875" style="224" bestFit="1" customWidth="1"/>
    <col min="7694" max="7694" width="12.5703125" style="224" customWidth="1"/>
    <col min="7695" max="7695" width="17.7109375" style="224" bestFit="1" customWidth="1"/>
    <col min="7696" max="7696" width="14" style="224" bestFit="1" customWidth="1"/>
    <col min="7697" max="7697" width="10" style="224" bestFit="1" customWidth="1"/>
    <col min="7698" max="7698" width="8.85546875" style="224" bestFit="1" customWidth="1"/>
    <col min="7699" max="7700" width="17.85546875" style="224" bestFit="1" customWidth="1"/>
    <col min="7701" max="7935" width="7.140625" style="224" customWidth="1"/>
    <col min="7936" max="7936" width="7.140625" style="224"/>
    <col min="7937" max="7937" width="12.42578125" style="224" customWidth="1"/>
    <col min="7938" max="7938" width="45.140625" style="224" bestFit="1" customWidth="1"/>
    <col min="7939" max="7939" width="43.7109375" style="224" customWidth="1"/>
    <col min="7940" max="7940" width="10.28515625" style="224" bestFit="1" customWidth="1"/>
    <col min="7941" max="7941" width="17.42578125" style="224" bestFit="1" customWidth="1"/>
    <col min="7942" max="7944" width="7" style="224" bestFit="1" customWidth="1"/>
    <col min="7945" max="7945" width="10.28515625" style="224" bestFit="1" customWidth="1"/>
    <col min="7946" max="7946" width="9.28515625" style="224" bestFit="1" customWidth="1"/>
    <col min="7947" max="7947" width="11.42578125" style="224" bestFit="1" customWidth="1"/>
    <col min="7948" max="7948" width="10.42578125" style="224" bestFit="1" customWidth="1"/>
    <col min="7949" max="7949" width="12.85546875" style="224" bestFit="1" customWidth="1"/>
    <col min="7950" max="7950" width="12.5703125" style="224" customWidth="1"/>
    <col min="7951" max="7951" width="17.7109375" style="224" bestFit="1" customWidth="1"/>
    <col min="7952" max="7952" width="14" style="224" bestFit="1" customWidth="1"/>
    <col min="7953" max="7953" width="10" style="224" bestFit="1" customWidth="1"/>
    <col min="7954" max="7954" width="8.85546875" style="224" bestFit="1" customWidth="1"/>
    <col min="7955" max="7956" width="17.85546875" style="224" bestFit="1" customWidth="1"/>
    <col min="7957" max="8191" width="7.140625" style="224" customWidth="1"/>
    <col min="8192" max="8192" width="7.140625" style="224"/>
    <col min="8193" max="8193" width="12.42578125" style="224" customWidth="1"/>
    <col min="8194" max="8194" width="45.140625" style="224" bestFit="1" customWidth="1"/>
    <col min="8195" max="8195" width="43.7109375" style="224" customWidth="1"/>
    <col min="8196" max="8196" width="10.28515625" style="224" bestFit="1" customWidth="1"/>
    <col min="8197" max="8197" width="17.42578125" style="224" bestFit="1" customWidth="1"/>
    <col min="8198" max="8200" width="7" style="224" bestFit="1" customWidth="1"/>
    <col min="8201" max="8201" width="10.28515625" style="224" bestFit="1" customWidth="1"/>
    <col min="8202" max="8202" width="9.28515625" style="224" bestFit="1" customWidth="1"/>
    <col min="8203" max="8203" width="11.42578125" style="224" bestFit="1" customWidth="1"/>
    <col min="8204" max="8204" width="10.42578125" style="224" bestFit="1" customWidth="1"/>
    <col min="8205" max="8205" width="12.85546875" style="224" bestFit="1" customWidth="1"/>
    <col min="8206" max="8206" width="12.5703125" style="224" customWidth="1"/>
    <col min="8207" max="8207" width="17.7109375" style="224" bestFit="1" customWidth="1"/>
    <col min="8208" max="8208" width="14" style="224" bestFit="1" customWidth="1"/>
    <col min="8209" max="8209" width="10" style="224" bestFit="1" customWidth="1"/>
    <col min="8210" max="8210" width="8.85546875" style="224" bestFit="1" customWidth="1"/>
    <col min="8211" max="8212" width="17.85546875" style="224" bestFit="1" customWidth="1"/>
    <col min="8213" max="8447" width="7.140625" style="224" customWidth="1"/>
    <col min="8448" max="8448" width="7.140625" style="224"/>
    <col min="8449" max="8449" width="12.42578125" style="224" customWidth="1"/>
    <col min="8450" max="8450" width="45.140625" style="224" bestFit="1" customWidth="1"/>
    <col min="8451" max="8451" width="43.7109375" style="224" customWidth="1"/>
    <col min="8452" max="8452" width="10.28515625" style="224" bestFit="1" customWidth="1"/>
    <col min="8453" max="8453" width="17.42578125" style="224" bestFit="1" customWidth="1"/>
    <col min="8454" max="8456" width="7" style="224" bestFit="1" customWidth="1"/>
    <col min="8457" max="8457" width="10.28515625" style="224" bestFit="1" customWidth="1"/>
    <col min="8458" max="8458" width="9.28515625" style="224" bestFit="1" customWidth="1"/>
    <col min="8459" max="8459" width="11.42578125" style="224" bestFit="1" customWidth="1"/>
    <col min="8460" max="8460" width="10.42578125" style="224" bestFit="1" customWidth="1"/>
    <col min="8461" max="8461" width="12.85546875" style="224" bestFit="1" customWidth="1"/>
    <col min="8462" max="8462" width="12.5703125" style="224" customWidth="1"/>
    <col min="8463" max="8463" width="17.7109375" style="224" bestFit="1" customWidth="1"/>
    <col min="8464" max="8464" width="14" style="224" bestFit="1" customWidth="1"/>
    <col min="8465" max="8465" width="10" style="224" bestFit="1" customWidth="1"/>
    <col min="8466" max="8466" width="8.85546875" style="224" bestFit="1" customWidth="1"/>
    <col min="8467" max="8468" width="17.85546875" style="224" bestFit="1" customWidth="1"/>
    <col min="8469" max="8703" width="7.140625" style="224" customWidth="1"/>
    <col min="8704" max="8704" width="7.140625" style="224"/>
    <col min="8705" max="8705" width="12.42578125" style="224" customWidth="1"/>
    <col min="8706" max="8706" width="45.140625" style="224" bestFit="1" customWidth="1"/>
    <col min="8707" max="8707" width="43.7109375" style="224" customWidth="1"/>
    <col min="8708" max="8708" width="10.28515625" style="224" bestFit="1" customWidth="1"/>
    <col min="8709" max="8709" width="17.42578125" style="224" bestFit="1" customWidth="1"/>
    <col min="8710" max="8712" width="7" style="224" bestFit="1" customWidth="1"/>
    <col min="8713" max="8713" width="10.28515625" style="224" bestFit="1" customWidth="1"/>
    <col min="8714" max="8714" width="9.28515625" style="224" bestFit="1" customWidth="1"/>
    <col min="8715" max="8715" width="11.42578125" style="224" bestFit="1" customWidth="1"/>
    <col min="8716" max="8716" width="10.42578125" style="224" bestFit="1" customWidth="1"/>
    <col min="8717" max="8717" width="12.85546875" style="224" bestFit="1" customWidth="1"/>
    <col min="8718" max="8718" width="12.5703125" style="224" customWidth="1"/>
    <col min="8719" max="8719" width="17.7109375" style="224" bestFit="1" customWidth="1"/>
    <col min="8720" max="8720" width="14" style="224" bestFit="1" customWidth="1"/>
    <col min="8721" max="8721" width="10" style="224" bestFit="1" customWidth="1"/>
    <col min="8722" max="8722" width="8.85546875" style="224" bestFit="1" customWidth="1"/>
    <col min="8723" max="8724" width="17.85546875" style="224" bestFit="1" customWidth="1"/>
    <col min="8725" max="8959" width="7.140625" style="224" customWidth="1"/>
    <col min="8960" max="8960" width="7.140625" style="224"/>
    <col min="8961" max="8961" width="12.42578125" style="224" customWidth="1"/>
    <col min="8962" max="8962" width="45.140625" style="224" bestFit="1" customWidth="1"/>
    <col min="8963" max="8963" width="43.7109375" style="224" customWidth="1"/>
    <col min="8964" max="8964" width="10.28515625" style="224" bestFit="1" customWidth="1"/>
    <col min="8965" max="8965" width="17.42578125" style="224" bestFit="1" customWidth="1"/>
    <col min="8966" max="8968" width="7" style="224" bestFit="1" customWidth="1"/>
    <col min="8969" max="8969" width="10.28515625" style="224" bestFit="1" customWidth="1"/>
    <col min="8970" max="8970" width="9.28515625" style="224" bestFit="1" customWidth="1"/>
    <col min="8971" max="8971" width="11.42578125" style="224" bestFit="1" customWidth="1"/>
    <col min="8972" max="8972" width="10.42578125" style="224" bestFit="1" customWidth="1"/>
    <col min="8973" max="8973" width="12.85546875" style="224" bestFit="1" customWidth="1"/>
    <col min="8974" max="8974" width="12.5703125" style="224" customWidth="1"/>
    <col min="8975" max="8975" width="17.7109375" style="224" bestFit="1" customWidth="1"/>
    <col min="8976" max="8976" width="14" style="224" bestFit="1" customWidth="1"/>
    <col min="8977" max="8977" width="10" style="224" bestFit="1" customWidth="1"/>
    <col min="8978" max="8978" width="8.85546875" style="224" bestFit="1" customWidth="1"/>
    <col min="8979" max="8980" width="17.85546875" style="224" bestFit="1" customWidth="1"/>
    <col min="8981" max="9215" width="7.140625" style="224" customWidth="1"/>
    <col min="9216" max="9216" width="7.140625" style="224"/>
    <col min="9217" max="9217" width="12.42578125" style="224" customWidth="1"/>
    <col min="9218" max="9218" width="45.140625" style="224" bestFit="1" customWidth="1"/>
    <col min="9219" max="9219" width="43.7109375" style="224" customWidth="1"/>
    <col min="9220" max="9220" width="10.28515625" style="224" bestFit="1" customWidth="1"/>
    <col min="9221" max="9221" width="17.42578125" style="224" bestFit="1" customWidth="1"/>
    <col min="9222" max="9224" width="7" style="224" bestFit="1" customWidth="1"/>
    <col min="9225" max="9225" width="10.28515625" style="224" bestFit="1" customWidth="1"/>
    <col min="9226" max="9226" width="9.28515625" style="224" bestFit="1" customWidth="1"/>
    <col min="9227" max="9227" width="11.42578125" style="224" bestFit="1" customWidth="1"/>
    <col min="9228" max="9228" width="10.42578125" style="224" bestFit="1" customWidth="1"/>
    <col min="9229" max="9229" width="12.85546875" style="224" bestFit="1" customWidth="1"/>
    <col min="9230" max="9230" width="12.5703125" style="224" customWidth="1"/>
    <col min="9231" max="9231" width="17.7109375" style="224" bestFit="1" customWidth="1"/>
    <col min="9232" max="9232" width="14" style="224" bestFit="1" customWidth="1"/>
    <col min="9233" max="9233" width="10" style="224" bestFit="1" customWidth="1"/>
    <col min="9234" max="9234" width="8.85546875" style="224" bestFit="1" customWidth="1"/>
    <col min="9235" max="9236" width="17.85546875" style="224" bestFit="1" customWidth="1"/>
    <col min="9237" max="9471" width="7.140625" style="224" customWidth="1"/>
    <col min="9472" max="9472" width="7.140625" style="224"/>
    <col min="9473" max="9473" width="12.42578125" style="224" customWidth="1"/>
    <col min="9474" max="9474" width="45.140625" style="224" bestFit="1" customWidth="1"/>
    <col min="9475" max="9475" width="43.7109375" style="224" customWidth="1"/>
    <col min="9476" max="9476" width="10.28515625" style="224" bestFit="1" customWidth="1"/>
    <col min="9477" max="9477" width="17.42578125" style="224" bestFit="1" customWidth="1"/>
    <col min="9478" max="9480" width="7" style="224" bestFit="1" customWidth="1"/>
    <col min="9481" max="9481" width="10.28515625" style="224" bestFit="1" customWidth="1"/>
    <col min="9482" max="9482" width="9.28515625" style="224" bestFit="1" customWidth="1"/>
    <col min="9483" max="9483" width="11.42578125" style="224" bestFit="1" customWidth="1"/>
    <col min="9484" max="9484" width="10.42578125" style="224" bestFit="1" customWidth="1"/>
    <col min="9485" max="9485" width="12.85546875" style="224" bestFit="1" customWidth="1"/>
    <col min="9486" max="9486" width="12.5703125" style="224" customWidth="1"/>
    <col min="9487" max="9487" width="17.7109375" style="224" bestFit="1" customWidth="1"/>
    <col min="9488" max="9488" width="14" style="224" bestFit="1" customWidth="1"/>
    <col min="9489" max="9489" width="10" style="224" bestFit="1" customWidth="1"/>
    <col min="9490" max="9490" width="8.85546875" style="224" bestFit="1" customWidth="1"/>
    <col min="9491" max="9492" width="17.85546875" style="224" bestFit="1" customWidth="1"/>
    <col min="9493" max="9727" width="7.140625" style="224" customWidth="1"/>
    <col min="9728" max="9728" width="7.140625" style="224"/>
    <col min="9729" max="9729" width="12.42578125" style="224" customWidth="1"/>
    <col min="9730" max="9730" width="45.140625" style="224" bestFit="1" customWidth="1"/>
    <col min="9731" max="9731" width="43.7109375" style="224" customWidth="1"/>
    <col min="9732" max="9732" width="10.28515625" style="224" bestFit="1" customWidth="1"/>
    <col min="9733" max="9733" width="17.42578125" style="224" bestFit="1" customWidth="1"/>
    <col min="9734" max="9736" width="7" style="224" bestFit="1" customWidth="1"/>
    <col min="9737" max="9737" width="10.28515625" style="224" bestFit="1" customWidth="1"/>
    <col min="9738" max="9738" width="9.28515625" style="224" bestFit="1" customWidth="1"/>
    <col min="9739" max="9739" width="11.42578125" style="224" bestFit="1" customWidth="1"/>
    <col min="9740" max="9740" width="10.42578125" style="224" bestFit="1" customWidth="1"/>
    <col min="9741" max="9741" width="12.85546875" style="224" bestFit="1" customWidth="1"/>
    <col min="9742" max="9742" width="12.5703125" style="224" customWidth="1"/>
    <col min="9743" max="9743" width="17.7109375" style="224" bestFit="1" customWidth="1"/>
    <col min="9744" max="9744" width="14" style="224" bestFit="1" customWidth="1"/>
    <col min="9745" max="9745" width="10" style="224" bestFit="1" customWidth="1"/>
    <col min="9746" max="9746" width="8.85546875" style="224" bestFit="1" customWidth="1"/>
    <col min="9747" max="9748" width="17.85546875" style="224" bestFit="1" customWidth="1"/>
    <col min="9749" max="9983" width="7.140625" style="224" customWidth="1"/>
    <col min="9984" max="9984" width="7.140625" style="224"/>
    <col min="9985" max="9985" width="12.42578125" style="224" customWidth="1"/>
    <col min="9986" max="9986" width="45.140625" style="224" bestFit="1" customWidth="1"/>
    <col min="9987" max="9987" width="43.7109375" style="224" customWidth="1"/>
    <col min="9988" max="9988" width="10.28515625" style="224" bestFit="1" customWidth="1"/>
    <col min="9989" max="9989" width="17.42578125" style="224" bestFit="1" customWidth="1"/>
    <col min="9990" max="9992" width="7" style="224" bestFit="1" customWidth="1"/>
    <col min="9993" max="9993" width="10.28515625" style="224" bestFit="1" customWidth="1"/>
    <col min="9994" max="9994" width="9.28515625" style="224" bestFit="1" customWidth="1"/>
    <col min="9995" max="9995" width="11.42578125" style="224" bestFit="1" customWidth="1"/>
    <col min="9996" max="9996" width="10.42578125" style="224" bestFit="1" customWidth="1"/>
    <col min="9997" max="9997" width="12.85546875" style="224" bestFit="1" customWidth="1"/>
    <col min="9998" max="9998" width="12.5703125" style="224" customWidth="1"/>
    <col min="9999" max="9999" width="17.7109375" style="224" bestFit="1" customWidth="1"/>
    <col min="10000" max="10000" width="14" style="224" bestFit="1" customWidth="1"/>
    <col min="10001" max="10001" width="10" style="224" bestFit="1" customWidth="1"/>
    <col min="10002" max="10002" width="8.85546875" style="224" bestFit="1" customWidth="1"/>
    <col min="10003" max="10004" width="17.85546875" style="224" bestFit="1" customWidth="1"/>
    <col min="10005" max="10239" width="7.140625" style="224" customWidth="1"/>
    <col min="10240" max="10240" width="7.140625" style="224"/>
    <col min="10241" max="10241" width="12.42578125" style="224" customWidth="1"/>
    <col min="10242" max="10242" width="45.140625" style="224" bestFit="1" customWidth="1"/>
    <col min="10243" max="10243" width="43.7109375" style="224" customWidth="1"/>
    <col min="10244" max="10244" width="10.28515625" style="224" bestFit="1" customWidth="1"/>
    <col min="10245" max="10245" width="17.42578125" style="224" bestFit="1" customWidth="1"/>
    <col min="10246" max="10248" width="7" style="224" bestFit="1" customWidth="1"/>
    <col min="10249" max="10249" width="10.28515625" style="224" bestFit="1" customWidth="1"/>
    <col min="10250" max="10250" width="9.28515625" style="224" bestFit="1" customWidth="1"/>
    <col min="10251" max="10251" width="11.42578125" style="224" bestFit="1" customWidth="1"/>
    <col min="10252" max="10252" width="10.42578125" style="224" bestFit="1" customWidth="1"/>
    <col min="10253" max="10253" width="12.85546875" style="224" bestFit="1" customWidth="1"/>
    <col min="10254" max="10254" width="12.5703125" style="224" customWidth="1"/>
    <col min="10255" max="10255" width="17.7109375" style="224" bestFit="1" customWidth="1"/>
    <col min="10256" max="10256" width="14" style="224" bestFit="1" customWidth="1"/>
    <col min="10257" max="10257" width="10" style="224" bestFit="1" customWidth="1"/>
    <col min="10258" max="10258" width="8.85546875" style="224" bestFit="1" customWidth="1"/>
    <col min="10259" max="10260" width="17.85546875" style="224" bestFit="1" customWidth="1"/>
    <col min="10261" max="10495" width="7.140625" style="224" customWidth="1"/>
    <col min="10496" max="10496" width="7.140625" style="224"/>
    <col min="10497" max="10497" width="12.42578125" style="224" customWidth="1"/>
    <col min="10498" max="10498" width="45.140625" style="224" bestFit="1" customWidth="1"/>
    <col min="10499" max="10499" width="43.7109375" style="224" customWidth="1"/>
    <col min="10500" max="10500" width="10.28515625" style="224" bestFit="1" customWidth="1"/>
    <col min="10501" max="10501" width="17.42578125" style="224" bestFit="1" customWidth="1"/>
    <col min="10502" max="10504" width="7" style="224" bestFit="1" customWidth="1"/>
    <col min="10505" max="10505" width="10.28515625" style="224" bestFit="1" customWidth="1"/>
    <col min="10506" max="10506" width="9.28515625" style="224" bestFit="1" customWidth="1"/>
    <col min="10507" max="10507" width="11.42578125" style="224" bestFit="1" customWidth="1"/>
    <col min="10508" max="10508" width="10.42578125" style="224" bestFit="1" customWidth="1"/>
    <col min="10509" max="10509" width="12.85546875" style="224" bestFit="1" customWidth="1"/>
    <col min="10510" max="10510" width="12.5703125" style="224" customWidth="1"/>
    <col min="10511" max="10511" width="17.7109375" style="224" bestFit="1" customWidth="1"/>
    <col min="10512" max="10512" width="14" style="224" bestFit="1" customWidth="1"/>
    <col min="10513" max="10513" width="10" style="224" bestFit="1" customWidth="1"/>
    <col min="10514" max="10514" width="8.85546875" style="224" bestFit="1" customWidth="1"/>
    <col min="10515" max="10516" width="17.85546875" style="224" bestFit="1" customWidth="1"/>
    <col min="10517" max="10751" width="7.140625" style="224" customWidth="1"/>
    <col min="10752" max="10752" width="7.140625" style="224"/>
    <col min="10753" max="10753" width="12.42578125" style="224" customWidth="1"/>
    <col min="10754" max="10754" width="45.140625" style="224" bestFit="1" customWidth="1"/>
    <col min="10755" max="10755" width="43.7109375" style="224" customWidth="1"/>
    <col min="10756" max="10756" width="10.28515625" style="224" bestFit="1" customWidth="1"/>
    <col min="10757" max="10757" width="17.42578125" style="224" bestFit="1" customWidth="1"/>
    <col min="10758" max="10760" width="7" style="224" bestFit="1" customWidth="1"/>
    <col min="10761" max="10761" width="10.28515625" style="224" bestFit="1" customWidth="1"/>
    <col min="10762" max="10762" width="9.28515625" style="224" bestFit="1" customWidth="1"/>
    <col min="10763" max="10763" width="11.42578125" style="224" bestFit="1" customWidth="1"/>
    <col min="10764" max="10764" width="10.42578125" style="224" bestFit="1" customWidth="1"/>
    <col min="10765" max="10765" width="12.85546875" style="224" bestFit="1" customWidth="1"/>
    <col min="10766" max="10766" width="12.5703125" style="224" customWidth="1"/>
    <col min="10767" max="10767" width="17.7109375" style="224" bestFit="1" customWidth="1"/>
    <col min="10768" max="10768" width="14" style="224" bestFit="1" customWidth="1"/>
    <col min="10769" max="10769" width="10" style="224" bestFit="1" customWidth="1"/>
    <col min="10770" max="10770" width="8.85546875" style="224" bestFit="1" customWidth="1"/>
    <col min="10771" max="10772" width="17.85546875" style="224" bestFit="1" customWidth="1"/>
    <col min="10773" max="11007" width="7.140625" style="224" customWidth="1"/>
    <col min="11008" max="11008" width="7.140625" style="224"/>
    <col min="11009" max="11009" width="12.42578125" style="224" customWidth="1"/>
    <col min="11010" max="11010" width="45.140625" style="224" bestFit="1" customWidth="1"/>
    <col min="11011" max="11011" width="43.7109375" style="224" customWidth="1"/>
    <col min="11012" max="11012" width="10.28515625" style="224" bestFit="1" customWidth="1"/>
    <col min="11013" max="11013" width="17.42578125" style="224" bestFit="1" customWidth="1"/>
    <col min="11014" max="11016" width="7" style="224" bestFit="1" customWidth="1"/>
    <col min="11017" max="11017" width="10.28515625" style="224" bestFit="1" customWidth="1"/>
    <col min="11018" max="11018" width="9.28515625" style="224" bestFit="1" customWidth="1"/>
    <col min="11019" max="11019" width="11.42578125" style="224" bestFit="1" customWidth="1"/>
    <col min="11020" max="11020" width="10.42578125" style="224" bestFit="1" customWidth="1"/>
    <col min="11021" max="11021" width="12.85546875" style="224" bestFit="1" customWidth="1"/>
    <col min="11022" max="11022" width="12.5703125" style="224" customWidth="1"/>
    <col min="11023" max="11023" width="17.7109375" style="224" bestFit="1" customWidth="1"/>
    <col min="11024" max="11024" width="14" style="224" bestFit="1" customWidth="1"/>
    <col min="11025" max="11025" width="10" style="224" bestFit="1" customWidth="1"/>
    <col min="11026" max="11026" width="8.85546875" style="224" bestFit="1" customWidth="1"/>
    <col min="11027" max="11028" width="17.85546875" style="224" bestFit="1" customWidth="1"/>
    <col min="11029" max="11263" width="7.140625" style="224" customWidth="1"/>
    <col min="11264" max="11264" width="7.140625" style="224"/>
    <col min="11265" max="11265" width="12.42578125" style="224" customWidth="1"/>
    <col min="11266" max="11266" width="45.140625" style="224" bestFit="1" customWidth="1"/>
    <col min="11267" max="11267" width="43.7109375" style="224" customWidth="1"/>
    <col min="11268" max="11268" width="10.28515625" style="224" bestFit="1" customWidth="1"/>
    <col min="11269" max="11269" width="17.42578125" style="224" bestFit="1" customWidth="1"/>
    <col min="11270" max="11272" width="7" style="224" bestFit="1" customWidth="1"/>
    <col min="11273" max="11273" width="10.28515625" style="224" bestFit="1" customWidth="1"/>
    <col min="11274" max="11274" width="9.28515625" style="224" bestFit="1" customWidth="1"/>
    <col min="11275" max="11275" width="11.42578125" style="224" bestFit="1" customWidth="1"/>
    <col min="11276" max="11276" width="10.42578125" style="224" bestFit="1" customWidth="1"/>
    <col min="11277" max="11277" width="12.85546875" style="224" bestFit="1" customWidth="1"/>
    <col min="11278" max="11278" width="12.5703125" style="224" customWidth="1"/>
    <col min="11279" max="11279" width="17.7109375" style="224" bestFit="1" customWidth="1"/>
    <col min="11280" max="11280" width="14" style="224" bestFit="1" customWidth="1"/>
    <col min="11281" max="11281" width="10" style="224" bestFit="1" customWidth="1"/>
    <col min="11282" max="11282" width="8.85546875" style="224" bestFit="1" customWidth="1"/>
    <col min="11283" max="11284" width="17.85546875" style="224" bestFit="1" customWidth="1"/>
    <col min="11285" max="11519" width="7.140625" style="224" customWidth="1"/>
    <col min="11520" max="11520" width="7.140625" style="224"/>
    <col min="11521" max="11521" width="12.42578125" style="224" customWidth="1"/>
    <col min="11522" max="11522" width="45.140625" style="224" bestFit="1" customWidth="1"/>
    <col min="11523" max="11523" width="43.7109375" style="224" customWidth="1"/>
    <col min="11524" max="11524" width="10.28515625" style="224" bestFit="1" customWidth="1"/>
    <col min="11525" max="11525" width="17.42578125" style="224" bestFit="1" customWidth="1"/>
    <col min="11526" max="11528" width="7" style="224" bestFit="1" customWidth="1"/>
    <col min="11529" max="11529" width="10.28515625" style="224" bestFit="1" customWidth="1"/>
    <col min="11530" max="11530" width="9.28515625" style="224" bestFit="1" customWidth="1"/>
    <col min="11531" max="11531" width="11.42578125" style="224" bestFit="1" customWidth="1"/>
    <col min="11532" max="11532" width="10.42578125" style="224" bestFit="1" customWidth="1"/>
    <col min="11533" max="11533" width="12.85546875" style="224" bestFit="1" customWidth="1"/>
    <col min="11534" max="11534" width="12.5703125" style="224" customWidth="1"/>
    <col min="11535" max="11535" width="17.7109375" style="224" bestFit="1" customWidth="1"/>
    <col min="11536" max="11536" width="14" style="224" bestFit="1" customWidth="1"/>
    <col min="11537" max="11537" width="10" style="224" bestFit="1" customWidth="1"/>
    <col min="11538" max="11538" width="8.85546875" style="224" bestFit="1" customWidth="1"/>
    <col min="11539" max="11540" width="17.85546875" style="224" bestFit="1" customWidth="1"/>
    <col min="11541" max="11775" width="7.140625" style="224" customWidth="1"/>
    <col min="11776" max="11776" width="7.140625" style="224"/>
    <col min="11777" max="11777" width="12.42578125" style="224" customWidth="1"/>
    <col min="11778" max="11778" width="45.140625" style="224" bestFit="1" customWidth="1"/>
    <col min="11779" max="11779" width="43.7109375" style="224" customWidth="1"/>
    <col min="11780" max="11780" width="10.28515625" style="224" bestFit="1" customWidth="1"/>
    <col min="11781" max="11781" width="17.42578125" style="224" bestFit="1" customWidth="1"/>
    <col min="11782" max="11784" width="7" style="224" bestFit="1" customWidth="1"/>
    <col min="11785" max="11785" width="10.28515625" style="224" bestFit="1" customWidth="1"/>
    <col min="11786" max="11786" width="9.28515625" style="224" bestFit="1" customWidth="1"/>
    <col min="11787" max="11787" width="11.42578125" style="224" bestFit="1" customWidth="1"/>
    <col min="11788" max="11788" width="10.42578125" style="224" bestFit="1" customWidth="1"/>
    <col min="11789" max="11789" width="12.85546875" style="224" bestFit="1" customWidth="1"/>
    <col min="11790" max="11790" width="12.5703125" style="224" customWidth="1"/>
    <col min="11791" max="11791" width="17.7109375" style="224" bestFit="1" customWidth="1"/>
    <col min="11792" max="11792" width="14" style="224" bestFit="1" customWidth="1"/>
    <col min="11793" max="11793" width="10" style="224" bestFit="1" customWidth="1"/>
    <col min="11794" max="11794" width="8.85546875" style="224" bestFit="1" customWidth="1"/>
    <col min="11795" max="11796" width="17.85546875" style="224" bestFit="1" customWidth="1"/>
    <col min="11797" max="12031" width="7.140625" style="224" customWidth="1"/>
    <col min="12032" max="12032" width="7.140625" style="224"/>
    <col min="12033" max="12033" width="12.42578125" style="224" customWidth="1"/>
    <col min="12034" max="12034" width="45.140625" style="224" bestFit="1" customWidth="1"/>
    <col min="12035" max="12035" width="43.7109375" style="224" customWidth="1"/>
    <col min="12036" max="12036" width="10.28515625" style="224" bestFit="1" customWidth="1"/>
    <col min="12037" max="12037" width="17.42578125" style="224" bestFit="1" customWidth="1"/>
    <col min="12038" max="12040" width="7" style="224" bestFit="1" customWidth="1"/>
    <col min="12041" max="12041" width="10.28515625" style="224" bestFit="1" customWidth="1"/>
    <col min="12042" max="12042" width="9.28515625" style="224" bestFit="1" customWidth="1"/>
    <col min="12043" max="12043" width="11.42578125" style="224" bestFit="1" customWidth="1"/>
    <col min="12044" max="12044" width="10.42578125" style="224" bestFit="1" customWidth="1"/>
    <col min="12045" max="12045" width="12.85546875" style="224" bestFit="1" customWidth="1"/>
    <col min="12046" max="12046" width="12.5703125" style="224" customWidth="1"/>
    <col min="12047" max="12047" width="17.7109375" style="224" bestFit="1" customWidth="1"/>
    <col min="12048" max="12048" width="14" style="224" bestFit="1" customWidth="1"/>
    <col min="12049" max="12049" width="10" style="224" bestFit="1" customWidth="1"/>
    <col min="12050" max="12050" width="8.85546875" style="224" bestFit="1" customWidth="1"/>
    <col min="12051" max="12052" width="17.85546875" style="224" bestFit="1" customWidth="1"/>
    <col min="12053" max="12287" width="7.140625" style="224" customWidth="1"/>
    <col min="12288" max="12288" width="7.140625" style="224"/>
    <col min="12289" max="12289" width="12.42578125" style="224" customWidth="1"/>
    <col min="12290" max="12290" width="45.140625" style="224" bestFit="1" customWidth="1"/>
    <col min="12291" max="12291" width="43.7109375" style="224" customWidth="1"/>
    <col min="12292" max="12292" width="10.28515625" style="224" bestFit="1" customWidth="1"/>
    <col min="12293" max="12293" width="17.42578125" style="224" bestFit="1" customWidth="1"/>
    <col min="12294" max="12296" width="7" style="224" bestFit="1" customWidth="1"/>
    <col min="12297" max="12297" width="10.28515625" style="224" bestFit="1" customWidth="1"/>
    <col min="12298" max="12298" width="9.28515625" style="224" bestFit="1" customWidth="1"/>
    <col min="12299" max="12299" width="11.42578125" style="224" bestFit="1" customWidth="1"/>
    <col min="12300" max="12300" width="10.42578125" style="224" bestFit="1" customWidth="1"/>
    <col min="12301" max="12301" width="12.85546875" style="224" bestFit="1" customWidth="1"/>
    <col min="12302" max="12302" width="12.5703125" style="224" customWidth="1"/>
    <col min="12303" max="12303" width="17.7109375" style="224" bestFit="1" customWidth="1"/>
    <col min="12304" max="12304" width="14" style="224" bestFit="1" customWidth="1"/>
    <col min="12305" max="12305" width="10" style="224" bestFit="1" customWidth="1"/>
    <col min="12306" max="12306" width="8.85546875" style="224" bestFit="1" customWidth="1"/>
    <col min="12307" max="12308" width="17.85546875" style="224" bestFit="1" customWidth="1"/>
    <col min="12309" max="12543" width="7.140625" style="224" customWidth="1"/>
    <col min="12544" max="12544" width="7.140625" style="224"/>
    <col min="12545" max="12545" width="12.42578125" style="224" customWidth="1"/>
    <col min="12546" max="12546" width="45.140625" style="224" bestFit="1" customWidth="1"/>
    <col min="12547" max="12547" width="43.7109375" style="224" customWidth="1"/>
    <col min="12548" max="12548" width="10.28515625" style="224" bestFit="1" customWidth="1"/>
    <col min="12549" max="12549" width="17.42578125" style="224" bestFit="1" customWidth="1"/>
    <col min="12550" max="12552" width="7" style="224" bestFit="1" customWidth="1"/>
    <col min="12553" max="12553" width="10.28515625" style="224" bestFit="1" customWidth="1"/>
    <col min="12554" max="12554" width="9.28515625" style="224" bestFit="1" customWidth="1"/>
    <col min="12555" max="12555" width="11.42578125" style="224" bestFit="1" customWidth="1"/>
    <col min="12556" max="12556" width="10.42578125" style="224" bestFit="1" customWidth="1"/>
    <col min="12557" max="12557" width="12.85546875" style="224" bestFit="1" customWidth="1"/>
    <col min="12558" max="12558" width="12.5703125" style="224" customWidth="1"/>
    <col min="12559" max="12559" width="17.7109375" style="224" bestFit="1" customWidth="1"/>
    <col min="12560" max="12560" width="14" style="224" bestFit="1" customWidth="1"/>
    <col min="12561" max="12561" width="10" style="224" bestFit="1" customWidth="1"/>
    <col min="12562" max="12562" width="8.85546875" style="224" bestFit="1" customWidth="1"/>
    <col min="12563" max="12564" width="17.85546875" style="224" bestFit="1" customWidth="1"/>
    <col min="12565" max="12799" width="7.140625" style="224" customWidth="1"/>
    <col min="12800" max="12800" width="7.140625" style="224"/>
    <col min="12801" max="12801" width="12.42578125" style="224" customWidth="1"/>
    <col min="12802" max="12802" width="45.140625" style="224" bestFit="1" customWidth="1"/>
    <col min="12803" max="12803" width="43.7109375" style="224" customWidth="1"/>
    <col min="12804" max="12804" width="10.28515625" style="224" bestFit="1" customWidth="1"/>
    <col min="12805" max="12805" width="17.42578125" style="224" bestFit="1" customWidth="1"/>
    <col min="12806" max="12808" width="7" style="224" bestFit="1" customWidth="1"/>
    <col min="12809" max="12809" width="10.28515625" style="224" bestFit="1" customWidth="1"/>
    <col min="12810" max="12810" width="9.28515625" style="224" bestFit="1" customWidth="1"/>
    <col min="12811" max="12811" width="11.42578125" style="224" bestFit="1" customWidth="1"/>
    <col min="12812" max="12812" width="10.42578125" style="224" bestFit="1" customWidth="1"/>
    <col min="12813" max="12813" width="12.85546875" style="224" bestFit="1" customWidth="1"/>
    <col min="12814" max="12814" width="12.5703125" style="224" customWidth="1"/>
    <col min="12815" max="12815" width="17.7109375" style="224" bestFit="1" customWidth="1"/>
    <col min="12816" max="12816" width="14" style="224" bestFit="1" customWidth="1"/>
    <col min="12817" max="12817" width="10" style="224" bestFit="1" customWidth="1"/>
    <col min="12818" max="12818" width="8.85546875" style="224" bestFit="1" customWidth="1"/>
    <col min="12819" max="12820" width="17.85546875" style="224" bestFit="1" customWidth="1"/>
    <col min="12821" max="13055" width="7.140625" style="224" customWidth="1"/>
    <col min="13056" max="13056" width="7.140625" style="224"/>
    <col min="13057" max="13057" width="12.42578125" style="224" customWidth="1"/>
    <col min="13058" max="13058" width="45.140625" style="224" bestFit="1" customWidth="1"/>
    <col min="13059" max="13059" width="43.7109375" style="224" customWidth="1"/>
    <col min="13060" max="13060" width="10.28515625" style="224" bestFit="1" customWidth="1"/>
    <col min="13061" max="13061" width="17.42578125" style="224" bestFit="1" customWidth="1"/>
    <col min="13062" max="13064" width="7" style="224" bestFit="1" customWidth="1"/>
    <col min="13065" max="13065" width="10.28515625" style="224" bestFit="1" customWidth="1"/>
    <col min="13066" max="13066" width="9.28515625" style="224" bestFit="1" customWidth="1"/>
    <col min="13067" max="13067" width="11.42578125" style="224" bestFit="1" customWidth="1"/>
    <col min="13068" max="13068" width="10.42578125" style="224" bestFit="1" customWidth="1"/>
    <col min="13069" max="13069" width="12.85546875" style="224" bestFit="1" customWidth="1"/>
    <col min="13070" max="13070" width="12.5703125" style="224" customWidth="1"/>
    <col min="13071" max="13071" width="17.7109375" style="224" bestFit="1" customWidth="1"/>
    <col min="13072" max="13072" width="14" style="224" bestFit="1" customWidth="1"/>
    <col min="13073" max="13073" width="10" style="224" bestFit="1" customWidth="1"/>
    <col min="13074" max="13074" width="8.85546875" style="224" bestFit="1" customWidth="1"/>
    <col min="13075" max="13076" width="17.85546875" style="224" bestFit="1" customWidth="1"/>
    <col min="13077" max="13311" width="7.140625" style="224" customWidth="1"/>
    <col min="13312" max="13312" width="7.140625" style="224"/>
    <col min="13313" max="13313" width="12.42578125" style="224" customWidth="1"/>
    <col min="13314" max="13314" width="45.140625" style="224" bestFit="1" customWidth="1"/>
    <col min="13315" max="13315" width="43.7109375" style="224" customWidth="1"/>
    <col min="13316" max="13316" width="10.28515625" style="224" bestFit="1" customWidth="1"/>
    <col min="13317" max="13317" width="17.42578125" style="224" bestFit="1" customWidth="1"/>
    <col min="13318" max="13320" width="7" style="224" bestFit="1" customWidth="1"/>
    <col min="13321" max="13321" width="10.28515625" style="224" bestFit="1" customWidth="1"/>
    <col min="13322" max="13322" width="9.28515625" style="224" bestFit="1" customWidth="1"/>
    <col min="13323" max="13323" width="11.42578125" style="224" bestFit="1" customWidth="1"/>
    <col min="13324" max="13324" width="10.42578125" style="224" bestFit="1" customWidth="1"/>
    <col min="13325" max="13325" width="12.85546875" style="224" bestFit="1" customWidth="1"/>
    <col min="13326" max="13326" width="12.5703125" style="224" customWidth="1"/>
    <col min="13327" max="13327" width="17.7109375" style="224" bestFit="1" customWidth="1"/>
    <col min="13328" max="13328" width="14" style="224" bestFit="1" customWidth="1"/>
    <col min="13329" max="13329" width="10" style="224" bestFit="1" customWidth="1"/>
    <col min="13330" max="13330" width="8.85546875" style="224" bestFit="1" customWidth="1"/>
    <col min="13331" max="13332" width="17.85546875" style="224" bestFit="1" customWidth="1"/>
    <col min="13333" max="13567" width="7.140625" style="224" customWidth="1"/>
    <col min="13568" max="13568" width="7.140625" style="224"/>
    <col min="13569" max="13569" width="12.42578125" style="224" customWidth="1"/>
    <col min="13570" max="13570" width="45.140625" style="224" bestFit="1" customWidth="1"/>
    <col min="13571" max="13571" width="43.7109375" style="224" customWidth="1"/>
    <col min="13572" max="13572" width="10.28515625" style="224" bestFit="1" customWidth="1"/>
    <col min="13573" max="13573" width="17.42578125" style="224" bestFit="1" customWidth="1"/>
    <col min="13574" max="13576" width="7" style="224" bestFit="1" customWidth="1"/>
    <col min="13577" max="13577" width="10.28515625" style="224" bestFit="1" customWidth="1"/>
    <col min="13578" max="13578" width="9.28515625" style="224" bestFit="1" customWidth="1"/>
    <col min="13579" max="13579" width="11.42578125" style="224" bestFit="1" customWidth="1"/>
    <col min="13580" max="13580" width="10.42578125" style="224" bestFit="1" customWidth="1"/>
    <col min="13581" max="13581" width="12.85546875" style="224" bestFit="1" customWidth="1"/>
    <col min="13582" max="13582" width="12.5703125" style="224" customWidth="1"/>
    <col min="13583" max="13583" width="17.7109375" style="224" bestFit="1" customWidth="1"/>
    <col min="13584" max="13584" width="14" style="224" bestFit="1" customWidth="1"/>
    <col min="13585" max="13585" width="10" style="224" bestFit="1" customWidth="1"/>
    <col min="13586" max="13586" width="8.85546875" style="224" bestFit="1" customWidth="1"/>
    <col min="13587" max="13588" width="17.85546875" style="224" bestFit="1" customWidth="1"/>
    <col min="13589" max="13823" width="7.140625" style="224" customWidth="1"/>
    <col min="13824" max="13824" width="7.140625" style="224"/>
    <col min="13825" max="13825" width="12.42578125" style="224" customWidth="1"/>
    <col min="13826" max="13826" width="45.140625" style="224" bestFit="1" customWidth="1"/>
    <col min="13827" max="13827" width="43.7109375" style="224" customWidth="1"/>
    <col min="13828" max="13828" width="10.28515625" style="224" bestFit="1" customWidth="1"/>
    <col min="13829" max="13829" width="17.42578125" style="224" bestFit="1" customWidth="1"/>
    <col min="13830" max="13832" width="7" style="224" bestFit="1" customWidth="1"/>
    <col min="13833" max="13833" width="10.28515625" style="224" bestFit="1" customWidth="1"/>
    <col min="13834" max="13834" width="9.28515625" style="224" bestFit="1" customWidth="1"/>
    <col min="13835" max="13835" width="11.42578125" style="224" bestFit="1" customWidth="1"/>
    <col min="13836" max="13836" width="10.42578125" style="224" bestFit="1" customWidth="1"/>
    <col min="13837" max="13837" width="12.85546875" style="224" bestFit="1" customWidth="1"/>
    <col min="13838" max="13838" width="12.5703125" style="224" customWidth="1"/>
    <col min="13839" max="13839" width="17.7109375" style="224" bestFit="1" customWidth="1"/>
    <col min="13840" max="13840" width="14" style="224" bestFit="1" customWidth="1"/>
    <col min="13841" max="13841" width="10" style="224" bestFit="1" customWidth="1"/>
    <col min="13842" max="13842" width="8.85546875" style="224" bestFit="1" customWidth="1"/>
    <col min="13843" max="13844" width="17.85546875" style="224" bestFit="1" customWidth="1"/>
    <col min="13845" max="14079" width="7.140625" style="224" customWidth="1"/>
    <col min="14080" max="14080" width="7.140625" style="224"/>
    <col min="14081" max="14081" width="12.42578125" style="224" customWidth="1"/>
    <col min="14082" max="14082" width="45.140625" style="224" bestFit="1" customWidth="1"/>
    <col min="14083" max="14083" width="43.7109375" style="224" customWidth="1"/>
    <col min="14084" max="14084" width="10.28515625" style="224" bestFit="1" customWidth="1"/>
    <col min="14085" max="14085" width="17.42578125" style="224" bestFit="1" customWidth="1"/>
    <col min="14086" max="14088" width="7" style="224" bestFit="1" customWidth="1"/>
    <col min="14089" max="14089" width="10.28515625" style="224" bestFit="1" customWidth="1"/>
    <col min="14090" max="14090" width="9.28515625" style="224" bestFit="1" customWidth="1"/>
    <col min="14091" max="14091" width="11.42578125" style="224" bestFit="1" customWidth="1"/>
    <col min="14092" max="14092" width="10.42578125" style="224" bestFit="1" customWidth="1"/>
    <col min="14093" max="14093" width="12.85546875" style="224" bestFit="1" customWidth="1"/>
    <col min="14094" max="14094" width="12.5703125" style="224" customWidth="1"/>
    <col min="14095" max="14095" width="17.7109375" style="224" bestFit="1" customWidth="1"/>
    <col min="14096" max="14096" width="14" style="224" bestFit="1" customWidth="1"/>
    <col min="14097" max="14097" width="10" style="224" bestFit="1" customWidth="1"/>
    <col min="14098" max="14098" width="8.85546875" style="224" bestFit="1" customWidth="1"/>
    <col min="14099" max="14100" width="17.85546875" style="224" bestFit="1" customWidth="1"/>
    <col min="14101" max="14335" width="7.140625" style="224" customWidth="1"/>
    <col min="14336" max="14336" width="7.140625" style="224"/>
    <col min="14337" max="14337" width="12.42578125" style="224" customWidth="1"/>
    <col min="14338" max="14338" width="45.140625" style="224" bestFit="1" customWidth="1"/>
    <col min="14339" max="14339" width="43.7109375" style="224" customWidth="1"/>
    <col min="14340" max="14340" width="10.28515625" style="224" bestFit="1" customWidth="1"/>
    <col min="14341" max="14341" width="17.42578125" style="224" bestFit="1" customWidth="1"/>
    <col min="14342" max="14344" width="7" style="224" bestFit="1" customWidth="1"/>
    <col min="14345" max="14345" width="10.28515625" style="224" bestFit="1" customWidth="1"/>
    <col min="14346" max="14346" width="9.28515625" style="224" bestFit="1" customWidth="1"/>
    <col min="14347" max="14347" width="11.42578125" style="224" bestFit="1" customWidth="1"/>
    <col min="14348" max="14348" width="10.42578125" style="224" bestFit="1" customWidth="1"/>
    <col min="14349" max="14349" width="12.85546875" style="224" bestFit="1" customWidth="1"/>
    <col min="14350" max="14350" width="12.5703125" style="224" customWidth="1"/>
    <col min="14351" max="14351" width="17.7109375" style="224" bestFit="1" customWidth="1"/>
    <col min="14352" max="14352" width="14" style="224" bestFit="1" customWidth="1"/>
    <col min="14353" max="14353" width="10" style="224" bestFit="1" customWidth="1"/>
    <col min="14354" max="14354" width="8.85546875" style="224" bestFit="1" customWidth="1"/>
    <col min="14355" max="14356" width="17.85546875" style="224" bestFit="1" customWidth="1"/>
    <col min="14357" max="14591" width="7.140625" style="224" customWidth="1"/>
    <col min="14592" max="14592" width="7.140625" style="224"/>
    <col min="14593" max="14593" width="12.42578125" style="224" customWidth="1"/>
    <col min="14594" max="14594" width="45.140625" style="224" bestFit="1" customWidth="1"/>
    <col min="14595" max="14595" width="43.7109375" style="224" customWidth="1"/>
    <col min="14596" max="14596" width="10.28515625" style="224" bestFit="1" customWidth="1"/>
    <col min="14597" max="14597" width="17.42578125" style="224" bestFit="1" customWidth="1"/>
    <col min="14598" max="14600" width="7" style="224" bestFit="1" customWidth="1"/>
    <col min="14601" max="14601" width="10.28515625" style="224" bestFit="1" customWidth="1"/>
    <col min="14602" max="14602" width="9.28515625" style="224" bestFit="1" customWidth="1"/>
    <col min="14603" max="14603" width="11.42578125" style="224" bestFit="1" customWidth="1"/>
    <col min="14604" max="14604" width="10.42578125" style="224" bestFit="1" customWidth="1"/>
    <col min="14605" max="14605" width="12.85546875" style="224" bestFit="1" customWidth="1"/>
    <col min="14606" max="14606" width="12.5703125" style="224" customWidth="1"/>
    <col min="14607" max="14607" width="17.7109375" style="224" bestFit="1" customWidth="1"/>
    <col min="14608" max="14608" width="14" style="224" bestFit="1" customWidth="1"/>
    <col min="14609" max="14609" width="10" style="224" bestFit="1" customWidth="1"/>
    <col min="14610" max="14610" width="8.85546875" style="224" bestFit="1" customWidth="1"/>
    <col min="14611" max="14612" width="17.85546875" style="224" bestFit="1" customWidth="1"/>
    <col min="14613" max="14847" width="7.140625" style="224" customWidth="1"/>
    <col min="14848" max="14848" width="7.140625" style="224"/>
    <col min="14849" max="14849" width="12.42578125" style="224" customWidth="1"/>
    <col min="14850" max="14850" width="45.140625" style="224" bestFit="1" customWidth="1"/>
    <col min="14851" max="14851" width="43.7109375" style="224" customWidth="1"/>
    <col min="14852" max="14852" width="10.28515625" style="224" bestFit="1" customWidth="1"/>
    <col min="14853" max="14853" width="17.42578125" style="224" bestFit="1" customWidth="1"/>
    <col min="14854" max="14856" width="7" style="224" bestFit="1" customWidth="1"/>
    <col min="14857" max="14857" width="10.28515625" style="224" bestFit="1" customWidth="1"/>
    <col min="14858" max="14858" width="9.28515625" style="224" bestFit="1" customWidth="1"/>
    <col min="14859" max="14859" width="11.42578125" style="224" bestFit="1" customWidth="1"/>
    <col min="14860" max="14860" width="10.42578125" style="224" bestFit="1" customWidth="1"/>
    <col min="14861" max="14861" width="12.85546875" style="224" bestFit="1" customWidth="1"/>
    <col min="14862" max="14862" width="12.5703125" style="224" customWidth="1"/>
    <col min="14863" max="14863" width="17.7109375" style="224" bestFit="1" customWidth="1"/>
    <col min="14864" max="14864" width="14" style="224" bestFit="1" customWidth="1"/>
    <col min="14865" max="14865" width="10" style="224" bestFit="1" customWidth="1"/>
    <col min="14866" max="14866" width="8.85546875" style="224" bestFit="1" customWidth="1"/>
    <col min="14867" max="14868" width="17.85546875" style="224" bestFit="1" customWidth="1"/>
    <col min="14869" max="15103" width="7.140625" style="224" customWidth="1"/>
    <col min="15104" max="15104" width="7.140625" style="224"/>
    <col min="15105" max="15105" width="12.42578125" style="224" customWidth="1"/>
    <col min="15106" max="15106" width="45.140625" style="224" bestFit="1" customWidth="1"/>
    <col min="15107" max="15107" width="43.7109375" style="224" customWidth="1"/>
    <col min="15108" max="15108" width="10.28515625" style="224" bestFit="1" customWidth="1"/>
    <col min="15109" max="15109" width="17.42578125" style="224" bestFit="1" customWidth="1"/>
    <col min="15110" max="15112" width="7" style="224" bestFit="1" customWidth="1"/>
    <col min="15113" max="15113" width="10.28515625" style="224" bestFit="1" customWidth="1"/>
    <col min="15114" max="15114" width="9.28515625" style="224" bestFit="1" customWidth="1"/>
    <col min="15115" max="15115" width="11.42578125" style="224" bestFit="1" customWidth="1"/>
    <col min="15116" max="15116" width="10.42578125" style="224" bestFit="1" customWidth="1"/>
    <col min="15117" max="15117" width="12.85546875" style="224" bestFit="1" customWidth="1"/>
    <col min="15118" max="15118" width="12.5703125" style="224" customWidth="1"/>
    <col min="15119" max="15119" width="17.7109375" style="224" bestFit="1" customWidth="1"/>
    <col min="15120" max="15120" width="14" style="224" bestFit="1" customWidth="1"/>
    <col min="15121" max="15121" width="10" style="224" bestFit="1" customWidth="1"/>
    <col min="15122" max="15122" width="8.85546875" style="224" bestFit="1" customWidth="1"/>
    <col min="15123" max="15124" width="17.85546875" style="224" bestFit="1" customWidth="1"/>
    <col min="15125" max="15359" width="7.140625" style="224" customWidth="1"/>
    <col min="15360" max="15360" width="7.140625" style="224"/>
    <col min="15361" max="15361" width="12.42578125" style="224" customWidth="1"/>
    <col min="15362" max="15362" width="45.140625" style="224" bestFit="1" customWidth="1"/>
    <col min="15363" max="15363" width="43.7109375" style="224" customWidth="1"/>
    <col min="15364" max="15364" width="10.28515625" style="224" bestFit="1" customWidth="1"/>
    <col min="15365" max="15365" width="17.42578125" style="224" bestFit="1" customWidth="1"/>
    <col min="15366" max="15368" width="7" style="224" bestFit="1" customWidth="1"/>
    <col min="15369" max="15369" width="10.28515625" style="224" bestFit="1" customWidth="1"/>
    <col min="15370" max="15370" width="9.28515625" style="224" bestFit="1" customWidth="1"/>
    <col min="15371" max="15371" width="11.42578125" style="224" bestFit="1" customWidth="1"/>
    <col min="15372" max="15372" width="10.42578125" style="224" bestFit="1" customWidth="1"/>
    <col min="15373" max="15373" width="12.85546875" style="224" bestFit="1" customWidth="1"/>
    <col min="15374" max="15374" width="12.5703125" style="224" customWidth="1"/>
    <col min="15375" max="15375" width="17.7109375" style="224" bestFit="1" customWidth="1"/>
    <col min="15376" max="15376" width="14" style="224" bestFit="1" customWidth="1"/>
    <col min="15377" max="15377" width="10" style="224" bestFit="1" customWidth="1"/>
    <col min="15378" max="15378" width="8.85546875" style="224" bestFit="1" customWidth="1"/>
    <col min="15379" max="15380" width="17.85546875" style="224" bestFit="1" customWidth="1"/>
    <col min="15381" max="15615" width="7.140625" style="224" customWidth="1"/>
    <col min="15616" max="15616" width="7.140625" style="224"/>
    <col min="15617" max="15617" width="12.42578125" style="224" customWidth="1"/>
    <col min="15618" max="15618" width="45.140625" style="224" bestFit="1" customWidth="1"/>
    <col min="15619" max="15619" width="43.7109375" style="224" customWidth="1"/>
    <col min="15620" max="15620" width="10.28515625" style="224" bestFit="1" customWidth="1"/>
    <col min="15621" max="15621" width="17.42578125" style="224" bestFit="1" customWidth="1"/>
    <col min="15622" max="15624" width="7" style="224" bestFit="1" customWidth="1"/>
    <col min="15625" max="15625" width="10.28515625" style="224" bestFit="1" customWidth="1"/>
    <col min="15626" max="15626" width="9.28515625" style="224" bestFit="1" customWidth="1"/>
    <col min="15627" max="15627" width="11.42578125" style="224" bestFit="1" customWidth="1"/>
    <col min="15628" max="15628" width="10.42578125" style="224" bestFit="1" customWidth="1"/>
    <col min="15629" max="15629" width="12.85546875" style="224" bestFit="1" customWidth="1"/>
    <col min="15630" max="15630" width="12.5703125" style="224" customWidth="1"/>
    <col min="15631" max="15631" width="17.7109375" style="224" bestFit="1" customWidth="1"/>
    <col min="15632" max="15632" width="14" style="224" bestFit="1" customWidth="1"/>
    <col min="15633" max="15633" width="10" style="224" bestFit="1" customWidth="1"/>
    <col min="15634" max="15634" width="8.85546875" style="224" bestFit="1" customWidth="1"/>
    <col min="15635" max="15636" width="17.85546875" style="224" bestFit="1" customWidth="1"/>
    <col min="15637" max="15871" width="7.140625" style="224" customWidth="1"/>
    <col min="15872" max="15872" width="7.140625" style="224"/>
    <col min="15873" max="15873" width="12.42578125" style="224" customWidth="1"/>
    <col min="15874" max="15874" width="45.140625" style="224" bestFit="1" customWidth="1"/>
    <col min="15875" max="15875" width="43.7109375" style="224" customWidth="1"/>
    <col min="15876" max="15876" width="10.28515625" style="224" bestFit="1" customWidth="1"/>
    <col min="15877" max="15877" width="17.42578125" style="224" bestFit="1" customWidth="1"/>
    <col min="15878" max="15880" width="7" style="224" bestFit="1" customWidth="1"/>
    <col min="15881" max="15881" width="10.28515625" style="224" bestFit="1" customWidth="1"/>
    <col min="15882" max="15882" width="9.28515625" style="224" bestFit="1" customWidth="1"/>
    <col min="15883" max="15883" width="11.42578125" style="224" bestFit="1" customWidth="1"/>
    <col min="15884" max="15884" width="10.42578125" style="224" bestFit="1" customWidth="1"/>
    <col min="15885" max="15885" width="12.85546875" style="224" bestFit="1" customWidth="1"/>
    <col min="15886" max="15886" width="12.5703125" style="224" customWidth="1"/>
    <col min="15887" max="15887" width="17.7109375" style="224" bestFit="1" customWidth="1"/>
    <col min="15888" max="15888" width="14" style="224" bestFit="1" customWidth="1"/>
    <col min="15889" max="15889" width="10" style="224" bestFit="1" customWidth="1"/>
    <col min="15890" max="15890" width="8.85546875" style="224" bestFit="1" customWidth="1"/>
    <col min="15891" max="15892" width="17.85546875" style="224" bestFit="1" customWidth="1"/>
    <col min="15893" max="16127" width="7.140625" style="224" customWidth="1"/>
    <col min="16128" max="16128" width="7.140625" style="224"/>
    <col min="16129" max="16129" width="12.42578125" style="224" customWidth="1"/>
    <col min="16130" max="16130" width="45.140625" style="224" bestFit="1" customWidth="1"/>
    <col min="16131" max="16131" width="43.7109375" style="224" customWidth="1"/>
    <col min="16132" max="16132" width="10.28515625" style="224" bestFit="1" customWidth="1"/>
    <col min="16133" max="16133" width="17.42578125" style="224" bestFit="1" customWidth="1"/>
    <col min="16134" max="16136" width="7" style="224" bestFit="1" customWidth="1"/>
    <col min="16137" max="16137" width="10.28515625" style="224" bestFit="1" customWidth="1"/>
    <col min="16138" max="16138" width="9.28515625" style="224" bestFit="1" customWidth="1"/>
    <col min="16139" max="16139" width="11.42578125" style="224" bestFit="1" customWidth="1"/>
    <col min="16140" max="16140" width="10.42578125" style="224" bestFit="1" customWidth="1"/>
    <col min="16141" max="16141" width="12.85546875" style="224" bestFit="1" customWidth="1"/>
    <col min="16142" max="16142" width="12.5703125" style="224" customWidth="1"/>
    <col min="16143" max="16143" width="17.7109375" style="224" bestFit="1" customWidth="1"/>
    <col min="16144" max="16144" width="14" style="224" bestFit="1" customWidth="1"/>
    <col min="16145" max="16145" width="10" style="224" bestFit="1" customWidth="1"/>
    <col min="16146" max="16146" width="8.85546875" style="224" bestFit="1" customWidth="1"/>
    <col min="16147" max="16148" width="17.85546875" style="224" bestFit="1" customWidth="1"/>
    <col min="16149" max="16383" width="7.140625" style="224" customWidth="1"/>
    <col min="16384" max="16384" width="7.140625" style="224"/>
  </cols>
  <sheetData>
    <row r="1" spans="1:21" ht="16.5" thickBot="1">
      <c r="A1" s="528" t="s">
        <v>202</v>
      </c>
      <c r="C1" s="528"/>
      <c r="D1" s="528"/>
      <c r="E1" s="528"/>
      <c r="F1" s="528"/>
      <c r="G1" s="528"/>
      <c r="H1" s="528"/>
      <c r="I1" s="528"/>
      <c r="J1" s="528"/>
      <c r="K1" s="67"/>
      <c r="L1" s="67"/>
      <c r="M1" s="67"/>
      <c r="N1" s="528"/>
      <c r="O1" s="224"/>
      <c r="P1" s="224"/>
      <c r="S1" s="78" t="s">
        <v>0</v>
      </c>
      <c r="T1" s="78" t="s">
        <v>9</v>
      </c>
    </row>
    <row r="2" spans="1:21" ht="16.5" thickBot="1">
      <c r="A2" s="544"/>
      <c r="B2" s="528"/>
      <c r="C2" s="528"/>
      <c r="D2" s="528"/>
      <c r="E2" s="528"/>
      <c r="F2" s="528"/>
      <c r="G2" s="528"/>
      <c r="H2" s="528"/>
      <c r="I2" s="528"/>
      <c r="J2" s="528"/>
      <c r="K2" s="67"/>
      <c r="L2" s="67"/>
      <c r="M2" s="67"/>
      <c r="N2" s="528"/>
      <c r="O2" s="224"/>
      <c r="P2" s="224"/>
      <c r="S2" s="545" t="s">
        <v>393</v>
      </c>
      <c r="T2" s="546" t="s">
        <v>1262</v>
      </c>
    </row>
    <row r="3" spans="1:21" ht="44.25" customHeight="1" thickBot="1">
      <c r="A3" s="547"/>
      <c r="B3" s="950"/>
      <c r="C3" s="950"/>
      <c r="D3" s="950"/>
      <c r="E3" s="950"/>
      <c r="F3" s="951" t="s">
        <v>203</v>
      </c>
      <c r="G3" s="952"/>
      <c r="H3" s="953"/>
      <c r="I3" s="954"/>
      <c r="J3" s="954"/>
      <c r="K3" s="954"/>
      <c r="L3" s="954"/>
      <c r="M3" s="954"/>
      <c r="N3" s="954"/>
      <c r="O3" s="954"/>
      <c r="P3" s="955"/>
      <c r="Q3" s="548"/>
      <c r="R3" s="548"/>
      <c r="S3" s="548"/>
      <c r="T3" s="549"/>
    </row>
    <row r="4" spans="1:21" s="53" customFormat="1" ht="39" thickBot="1">
      <c r="A4" s="529" t="s">
        <v>1</v>
      </c>
      <c r="B4" s="530" t="s">
        <v>204</v>
      </c>
      <c r="C4" s="531" t="s">
        <v>205</v>
      </c>
      <c r="D4" s="532" t="s">
        <v>206</v>
      </c>
      <c r="E4" s="532" t="s">
        <v>207</v>
      </c>
      <c r="F4" s="533">
        <v>2011</v>
      </c>
      <c r="G4" s="533">
        <v>2012</v>
      </c>
      <c r="H4" s="533">
        <v>2013</v>
      </c>
      <c r="I4" s="532" t="s">
        <v>208</v>
      </c>
      <c r="J4" s="532" t="s">
        <v>209</v>
      </c>
      <c r="K4" s="532" t="s">
        <v>210</v>
      </c>
      <c r="L4" s="532" t="s">
        <v>211</v>
      </c>
      <c r="M4" s="532" t="s">
        <v>212</v>
      </c>
      <c r="N4" s="532" t="s">
        <v>213</v>
      </c>
      <c r="O4" s="532" t="s">
        <v>214</v>
      </c>
      <c r="P4" s="534" t="s">
        <v>215</v>
      </c>
      <c r="Q4" s="532" t="s">
        <v>216</v>
      </c>
      <c r="R4" s="532" t="s">
        <v>217</v>
      </c>
      <c r="S4" s="532" t="s">
        <v>218</v>
      </c>
      <c r="T4" s="550" t="s">
        <v>219</v>
      </c>
      <c r="U4" s="79"/>
    </row>
    <row r="5" spans="1:21" s="80" customFormat="1" ht="25.5">
      <c r="A5" s="551" t="s">
        <v>418</v>
      </c>
      <c r="B5" s="552" t="s">
        <v>1216</v>
      </c>
      <c r="C5" s="552" t="s">
        <v>1217</v>
      </c>
      <c r="D5" s="553" t="s">
        <v>850</v>
      </c>
      <c r="E5" s="552" t="s">
        <v>1218</v>
      </c>
      <c r="F5" s="554" t="s">
        <v>10</v>
      </c>
      <c r="G5" s="554" t="s">
        <v>10</v>
      </c>
      <c r="H5" s="554" t="s">
        <v>10</v>
      </c>
      <c r="I5" s="555">
        <v>18</v>
      </c>
      <c r="J5" s="555">
        <v>160</v>
      </c>
      <c r="K5" s="555" t="s">
        <v>220</v>
      </c>
      <c r="L5" s="555">
        <v>51</v>
      </c>
      <c r="M5" s="552" t="s">
        <v>1219</v>
      </c>
      <c r="N5" s="552" t="s">
        <v>1220</v>
      </c>
      <c r="O5" s="552" t="s">
        <v>1221</v>
      </c>
      <c r="P5" s="552" t="s">
        <v>81</v>
      </c>
      <c r="Q5" s="556" t="s">
        <v>1071</v>
      </c>
      <c r="R5" s="557" t="s">
        <v>1368</v>
      </c>
      <c r="S5" s="558">
        <f t="shared" ref="S5:S18" si="0">IF(ISBLANK(I5),"",Q5/I5)</f>
        <v>1</v>
      </c>
      <c r="T5" s="559">
        <f>IF(ISBLANK(L5),"",R5/L5)</f>
        <v>0.88235294117647056</v>
      </c>
    </row>
    <row r="6" spans="1:21" s="80" customFormat="1" ht="15">
      <c r="A6" s="535" t="s">
        <v>418</v>
      </c>
      <c r="B6" s="560" t="s">
        <v>1216</v>
      </c>
      <c r="C6" s="560" t="s">
        <v>1222</v>
      </c>
      <c r="D6" s="560" t="s">
        <v>1223</v>
      </c>
      <c r="E6" s="560" t="s">
        <v>1218</v>
      </c>
      <c r="F6" s="561" t="s">
        <v>10</v>
      </c>
      <c r="G6" s="561" t="s">
        <v>10</v>
      </c>
      <c r="H6" s="561" t="s">
        <v>10</v>
      </c>
      <c r="I6" s="539">
        <v>20</v>
      </c>
      <c r="J6" s="539">
        <v>160</v>
      </c>
      <c r="K6" s="539" t="s">
        <v>220</v>
      </c>
      <c r="L6" s="539">
        <v>49</v>
      </c>
      <c r="M6" s="560" t="s">
        <v>1219</v>
      </c>
      <c r="N6" s="560" t="s">
        <v>1224</v>
      </c>
      <c r="O6" s="560" t="s">
        <v>1221</v>
      </c>
      <c r="P6" s="560" t="s">
        <v>81</v>
      </c>
      <c r="Q6" s="82" t="s">
        <v>1071</v>
      </c>
      <c r="R6" s="81" t="s">
        <v>1066</v>
      </c>
      <c r="S6" s="562">
        <f t="shared" si="0"/>
        <v>0.9</v>
      </c>
      <c r="T6" s="563">
        <f t="shared" ref="T6:T18" si="1">IF(ISBLANK(L6),"",R6/L6)</f>
        <v>1</v>
      </c>
    </row>
    <row r="7" spans="1:21" s="80" customFormat="1" ht="25.5">
      <c r="A7" s="535" t="s">
        <v>418</v>
      </c>
      <c r="B7" s="560" t="s">
        <v>1216</v>
      </c>
      <c r="C7" s="560" t="s">
        <v>1217</v>
      </c>
      <c r="D7" s="536" t="s">
        <v>850</v>
      </c>
      <c r="E7" s="560" t="s">
        <v>1225</v>
      </c>
      <c r="F7" s="561" t="s">
        <v>10</v>
      </c>
      <c r="G7" s="561" t="s">
        <v>10</v>
      </c>
      <c r="H7" s="561" t="s">
        <v>10</v>
      </c>
      <c r="I7" s="539">
        <v>18</v>
      </c>
      <c r="J7" s="539">
        <v>160</v>
      </c>
      <c r="K7" s="539" t="s">
        <v>220</v>
      </c>
      <c r="L7" s="539">
        <v>51</v>
      </c>
      <c r="M7" s="560" t="s">
        <v>1219</v>
      </c>
      <c r="N7" s="560" t="s">
        <v>1226</v>
      </c>
      <c r="O7" s="560" t="s">
        <v>1221</v>
      </c>
      <c r="P7" s="560" t="s">
        <v>81</v>
      </c>
      <c r="Q7" s="82" t="s">
        <v>1071</v>
      </c>
      <c r="R7" s="81" t="s">
        <v>863</v>
      </c>
      <c r="S7" s="562">
        <f t="shared" si="0"/>
        <v>1</v>
      </c>
      <c r="T7" s="563">
        <f t="shared" si="1"/>
        <v>0.98039215686274506</v>
      </c>
    </row>
    <row r="8" spans="1:21" s="80" customFormat="1" ht="14.25">
      <c r="A8" s="535" t="s">
        <v>418</v>
      </c>
      <c r="B8" s="560" t="s">
        <v>1216</v>
      </c>
      <c r="C8" s="560" t="s">
        <v>1222</v>
      </c>
      <c r="D8" s="560" t="s">
        <v>1223</v>
      </c>
      <c r="E8" s="560" t="s">
        <v>1225</v>
      </c>
      <c r="F8" s="561" t="s">
        <v>10</v>
      </c>
      <c r="G8" s="561" t="s">
        <v>10</v>
      </c>
      <c r="H8" s="561" t="s">
        <v>10</v>
      </c>
      <c r="I8" s="539">
        <v>20</v>
      </c>
      <c r="J8" s="539">
        <v>160</v>
      </c>
      <c r="K8" s="539" t="s">
        <v>220</v>
      </c>
      <c r="L8" s="539">
        <v>49</v>
      </c>
      <c r="M8" s="560" t="s">
        <v>1219</v>
      </c>
      <c r="N8" s="560" t="s">
        <v>1227</v>
      </c>
      <c r="O8" s="560" t="s">
        <v>1221</v>
      </c>
      <c r="P8" s="560" t="s">
        <v>81</v>
      </c>
      <c r="Q8" s="82" t="s">
        <v>1032</v>
      </c>
      <c r="R8" s="81" t="s">
        <v>1369</v>
      </c>
      <c r="S8" s="562">
        <f t="shared" si="0"/>
        <v>1</v>
      </c>
      <c r="T8" s="563">
        <f t="shared" si="1"/>
        <v>0.95918367346938771</v>
      </c>
    </row>
    <row r="9" spans="1:21" s="80" customFormat="1" ht="20.25">
      <c r="A9" s="535" t="s">
        <v>418</v>
      </c>
      <c r="B9" s="536" t="s">
        <v>1228</v>
      </c>
      <c r="C9" s="560" t="s">
        <v>1229</v>
      </c>
      <c r="D9" s="536" t="s">
        <v>1230</v>
      </c>
      <c r="E9" s="536" t="s">
        <v>1231</v>
      </c>
      <c r="F9" s="537" t="s">
        <v>10</v>
      </c>
      <c r="G9" s="537" t="s">
        <v>10</v>
      </c>
      <c r="H9" s="537" t="s">
        <v>10</v>
      </c>
      <c r="I9" s="538">
        <v>18</v>
      </c>
      <c r="J9" s="539">
        <v>115</v>
      </c>
      <c r="K9" s="956" t="s">
        <v>1232</v>
      </c>
      <c r="L9" s="956"/>
      <c r="M9" s="956"/>
      <c r="N9" s="956"/>
      <c r="O9" s="956"/>
      <c r="P9" s="956"/>
      <c r="Q9" s="82" t="s">
        <v>138</v>
      </c>
      <c r="R9" s="81" t="s">
        <v>138</v>
      </c>
      <c r="S9" s="562" t="s">
        <v>138</v>
      </c>
      <c r="T9" s="563" t="s">
        <v>138</v>
      </c>
    </row>
    <row r="10" spans="1:21" s="80" customFormat="1" ht="25.5">
      <c r="A10" s="535" t="s">
        <v>418</v>
      </c>
      <c r="B10" s="560" t="s">
        <v>1233</v>
      </c>
      <c r="C10" s="560" t="s">
        <v>1234</v>
      </c>
      <c r="D10" s="560" t="s">
        <v>167</v>
      </c>
      <c r="E10" s="560" t="s">
        <v>1235</v>
      </c>
      <c r="F10" s="561" t="s">
        <v>10</v>
      </c>
      <c r="G10" s="561" t="s">
        <v>10</v>
      </c>
      <c r="H10" s="561" t="s">
        <v>10</v>
      </c>
      <c r="I10" s="539">
        <v>18</v>
      </c>
      <c r="J10" s="539">
        <v>315</v>
      </c>
      <c r="K10" s="539" t="s">
        <v>220</v>
      </c>
      <c r="L10" s="539">
        <v>40</v>
      </c>
      <c r="M10" s="560" t="s">
        <v>1219</v>
      </c>
      <c r="N10" s="560" t="s">
        <v>1236</v>
      </c>
      <c r="O10" s="560" t="s">
        <v>1237</v>
      </c>
      <c r="P10" s="560" t="s">
        <v>81</v>
      </c>
      <c r="Q10" s="82" t="s">
        <v>1071</v>
      </c>
      <c r="R10" s="81" t="s">
        <v>1370</v>
      </c>
      <c r="S10" s="562">
        <f t="shared" si="0"/>
        <v>1</v>
      </c>
      <c r="T10" s="563">
        <f t="shared" si="1"/>
        <v>0.97499999999999998</v>
      </c>
    </row>
    <row r="11" spans="1:21" s="80" customFormat="1" ht="15">
      <c r="A11" s="535" t="s">
        <v>418</v>
      </c>
      <c r="B11" s="560" t="s">
        <v>1264</v>
      </c>
      <c r="C11" s="560" t="s">
        <v>1263</v>
      </c>
      <c r="D11" s="560" t="s">
        <v>167</v>
      </c>
      <c r="E11" s="560" t="s">
        <v>1235</v>
      </c>
      <c r="F11" s="561" t="s">
        <v>10</v>
      </c>
      <c r="G11" s="561" t="s">
        <v>10</v>
      </c>
      <c r="H11" s="561" t="s">
        <v>10</v>
      </c>
      <c r="I11" s="539">
        <v>18</v>
      </c>
      <c r="J11" s="539">
        <v>315</v>
      </c>
      <c r="K11" s="539" t="s">
        <v>220</v>
      </c>
      <c r="L11" s="539">
        <v>80</v>
      </c>
      <c r="M11" s="560" t="s">
        <v>1219</v>
      </c>
      <c r="N11" s="560" t="s">
        <v>1252</v>
      </c>
      <c r="O11" s="560" t="s">
        <v>1237</v>
      </c>
      <c r="P11" s="560" t="s">
        <v>81</v>
      </c>
      <c r="Q11" s="82" t="s">
        <v>1071</v>
      </c>
      <c r="R11" s="81" t="s">
        <v>1371</v>
      </c>
      <c r="S11" s="562">
        <f t="shared" ref="S11" si="2">IF(ISBLANK(I11),"",Q11/I11)</f>
        <v>1</v>
      </c>
      <c r="T11" s="563">
        <f t="shared" ref="T11" si="3">IF(ISBLANK(L11),"",R11/L11)</f>
        <v>0.91249999999999998</v>
      </c>
    </row>
    <row r="12" spans="1:21" s="80" customFormat="1" ht="25.5">
      <c r="A12" s="535" t="s">
        <v>418</v>
      </c>
      <c r="B12" s="560" t="s">
        <v>1233</v>
      </c>
      <c r="C12" s="560" t="s">
        <v>1234</v>
      </c>
      <c r="D12" s="560" t="s">
        <v>167</v>
      </c>
      <c r="E12" s="560" t="s">
        <v>1238</v>
      </c>
      <c r="F12" s="561" t="s">
        <v>10</v>
      </c>
      <c r="G12" s="561" t="s">
        <v>10</v>
      </c>
      <c r="H12" s="561" t="s">
        <v>10</v>
      </c>
      <c r="I12" s="539">
        <v>18</v>
      </c>
      <c r="J12" s="539">
        <v>315</v>
      </c>
      <c r="K12" s="539" t="s">
        <v>220</v>
      </c>
      <c r="L12" s="539">
        <v>50</v>
      </c>
      <c r="M12" s="560" t="s">
        <v>1219</v>
      </c>
      <c r="N12" s="560" t="s">
        <v>1239</v>
      </c>
      <c r="O12" s="560" t="s">
        <v>1237</v>
      </c>
      <c r="P12" s="560" t="s">
        <v>81</v>
      </c>
      <c r="Q12" s="82" t="s">
        <v>1240</v>
      </c>
      <c r="R12" s="81" t="s">
        <v>863</v>
      </c>
      <c r="S12" s="562">
        <f t="shared" si="0"/>
        <v>0.94444444444444442</v>
      </c>
      <c r="T12" s="563">
        <f t="shared" si="1"/>
        <v>1</v>
      </c>
    </row>
    <row r="13" spans="1:21" s="80" customFormat="1" ht="14.25">
      <c r="A13" s="535" t="s">
        <v>418</v>
      </c>
      <c r="B13" s="560" t="s">
        <v>1241</v>
      </c>
      <c r="C13" s="560" t="s">
        <v>1242</v>
      </c>
      <c r="D13" s="560" t="s">
        <v>1243</v>
      </c>
      <c r="E13" s="560" t="s">
        <v>1225</v>
      </c>
      <c r="F13" s="561" t="s">
        <v>10</v>
      </c>
      <c r="G13" s="561" t="s">
        <v>10</v>
      </c>
      <c r="H13" s="561" t="s">
        <v>10</v>
      </c>
      <c r="I13" s="539">
        <v>15</v>
      </c>
      <c r="J13" s="539">
        <v>18</v>
      </c>
      <c r="K13" s="539" t="s">
        <v>1265</v>
      </c>
      <c r="L13" s="539">
        <v>48</v>
      </c>
      <c r="M13" s="560" t="s">
        <v>1219</v>
      </c>
      <c r="N13" s="560" t="s">
        <v>1266</v>
      </c>
      <c r="O13" s="560" t="s">
        <v>321</v>
      </c>
      <c r="P13" s="560" t="s">
        <v>81</v>
      </c>
      <c r="Q13" s="564" t="s">
        <v>228</v>
      </c>
      <c r="R13" s="81" t="s">
        <v>1374</v>
      </c>
      <c r="S13" s="565">
        <f t="shared" si="0"/>
        <v>1</v>
      </c>
      <c r="T13" s="563">
        <f t="shared" si="1"/>
        <v>1.1458333333333333</v>
      </c>
    </row>
    <row r="14" spans="1:21" s="80" customFormat="1" ht="12.75" customHeight="1">
      <c r="A14" s="566" t="s">
        <v>418</v>
      </c>
      <c r="B14" s="567" t="s">
        <v>1245</v>
      </c>
      <c r="C14" s="567" t="s">
        <v>1229</v>
      </c>
      <c r="D14" s="567" t="s">
        <v>1246</v>
      </c>
      <c r="E14" s="567" t="s">
        <v>1247</v>
      </c>
      <c r="F14" s="658" t="s">
        <v>10</v>
      </c>
      <c r="G14" s="658" t="s">
        <v>10</v>
      </c>
      <c r="H14" s="658" t="s">
        <v>10</v>
      </c>
      <c r="I14" s="568">
        <v>29</v>
      </c>
      <c r="J14" s="568">
        <v>35</v>
      </c>
      <c r="K14" s="539" t="s">
        <v>220</v>
      </c>
      <c r="L14" s="539" t="s">
        <v>1248</v>
      </c>
      <c r="M14" s="560" t="s">
        <v>1219</v>
      </c>
      <c r="N14" s="560" t="s">
        <v>1249</v>
      </c>
      <c r="O14" s="560" t="s">
        <v>1250</v>
      </c>
      <c r="P14" s="560" t="s">
        <v>81</v>
      </c>
      <c r="Q14" s="560" t="s">
        <v>980</v>
      </c>
      <c r="R14" s="569" t="s">
        <v>845</v>
      </c>
      <c r="S14" s="570">
        <f t="shared" si="0"/>
        <v>1</v>
      </c>
      <c r="T14" s="571" t="s">
        <v>138</v>
      </c>
    </row>
    <row r="15" spans="1:21" s="80" customFormat="1" ht="14.25">
      <c r="A15" s="566" t="s">
        <v>418</v>
      </c>
      <c r="B15" s="567" t="s">
        <v>1245</v>
      </c>
      <c r="C15" s="567" t="s">
        <v>1229</v>
      </c>
      <c r="D15" s="567" t="s">
        <v>1246</v>
      </c>
      <c r="E15" s="567" t="s">
        <v>1247</v>
      </c>
      <c r="F15" s="658" t="s">
        <v>10</v>
      </c>
      <c r="G15" s="658" t="s">
        <v>10</v>
      </c>
      <c r="H15" s="658" t="s">
        <v>10</v>
      </c>
      <c r="I15" s="568">
        <v>29</v>
      </c>
      <c r="J15" s="568">
        <v>35</v>
      </c>
      <c r="K15" s="539" t="s">
        <v>225</v>
      </c>
      <c r="L15" s="856">
        <v>3000</v>
      </c>
      <c r="M15" s="560" t="s">
        <v>1219</v>
      </c>
      <c r="N15" s="560" t="s">
        <v>1249</v>
      </c>
      <c r="O15" s="560" t="s">
        <v>1250</v>
      </c>
      <c r="P15" s="560" t="s">
        <v>81</v>
      </c>
      <c r="Q15" s="560" t="s">
        <v>980</v>
      </c>
      <c r="R15" s="857" t="s">
        <v>1453</v>
      </c>
      <c r="S15" s="570">
        <f t="shared" si="0"/>
        <v>1</v>
      </c>
      <c r="T15" s="571">
        <f t="shared" si="1"/>
        <v>1.0089999999999999</v>
      </c>
    </row>
    <row r="16" spans="1:21" s="80" customFormat="1" ht="15" customHeight="1">
      <c r="A16" s="560" t="s">
        <v>418</v>
      </c>
      <c r="B16" s="560" t="s">
        <v>223</v>
      </c>
      <c r="C16" s="536" t="s">
        <v>1229</v>
      </c>
      <c r="D16" s="560" t="s">
        <v>224</v>
      </c>
      <c r="E16" s="560" t="s">
        <v>1251</v>
      </c>
      <c r="F16" s="561" t="s">
        <v>10</v>
      </c>
      <c r="G16" s="561" t="s">
        <v>10</v>
      </c>
      <c r="H16" s="561" t="s">
        <v>10</v>
      </c>
      <c r="I16" s="539">
        <v>14</v>
      </c>
      <c r="J16" s="539">
        <v>105</v>
      </c>
      <c r="K16" s="539" t="s">
        <v>220</v>
      </c>
      <c r="L16" s="539" t="s">
        <v>1248</v>
      </c>
      <c r="M16" s="560" t="s">
        <v>1219</v>
      </c>
      <c r="N16" s="560" t="s">
        <v>1257</v>
      </c>
      <c r="O16" s="560" t="s">
        <v>1253</v>
      </c>
      <c r="P16" s="560" t="s">
        <v>81</v>
      </c>
      <c r="Q16" s="560" t="s">
        <v>229</v>
      </c>
      <c r="R16" s="569" t="s">
        <v>222</v>
      </c>
      <c r="S16" s="570">
        <f t="shared" si="0"/>
        <v>1</v>
      </c>
      <c r="T16" s="571" t="s">
        <v>138</v>
      </c>
    </row>
    <row r="17" spans="1:20" s="80" customFormat="1" ht="12.75" customHeight="1">
      <c r="A17" s="560" t="s">
        <v>418</v>
      </c>
      <c r="B17" s="560" t="s">
        <v>223</v>
      </c>
      <c r="C17" s="536" t="s">
        <v>1229</v>
      </c>
      <c r="D17" s="560" t="s">
        <v>224</v>
      </c>
      <c r="E17" s="560" t="s">
        <v>1251</v>
      </c>
      <c r="F17" s="561" t="s">
        <v>10</v>
      </c>
      <c r="G17" s="561" t="s">
        <v>10</v>
      </c>
      <c r="H17" s="561" t="s">
        <v>10</v>
      </c>
      <c r="I17" s="539">
        <v>14</v>
      </c>
      <c r="J17" s="539">
        <v>105</v>
      </c>
      <c r="K17" s="539" t="s">
        <v>225</v>
      </c>
      <c r="L17" s="539">
        <v>1600</v>
      </c>
      <c r="M17" s="560" t="s">
        <v>1219</v>
      </c>
      <c r="N17" s="560" t="s">
        <v>1257</v>
      </c>
      <c r="O17" s="560" t="s">
        <v>1253</v>
      </c>
      <c r="P17" s="560" t="s">
        <v>81</v>
      </c>
      <c r="Q17" s="560" t="s">
        <v>229</v>
      </c>
      <c r="R17" s="569" t="s">
        <v>1372</v>
      </c>
      <c r="S17" s="570">
        <f t="shared" si="0"/>
        <v>1</v>
      </c>
      <c r="T17" s="571">
        <f t="shared" si="1"/>
        <v>1.165</v>
      </c>
    </row>
    <row r="18" spans="1:20" s="83" customFormat="1" ht="14.25">
      <c r="A18" s="566" t="s">
        <v>418</v>
      </c>
      <c r="B18" s="567" t="s">
        <v>1254</v>
      </c>
      <c r="C18" s="567" t="s">
        <v>1255</v>
      </c>
      <c r="D18" s="567" t="s">
        <v>584</v>
      </c>
      <c r="E18" s="567" t="s">
        <v>1251</v>
      </c>
      <c r="F18" s="658" t="s">
        <v>10</v>
      </c>
      <c r="G18" s="658" t="s">
        <v>10</v>
      </c>
      <c r="H18" s="658" t="s">
        <v>10</v>
      </c>
      <c r="I18" s="568">
        <v>15</v>
      </c>
      <c r="J18" s="568">
        <v>15</v>
      </c>
      <c r="K18" s="539" t="s">
        <v>1256</v>
      </c>
      <c r="L18" s="539">
        <v>120</v>
      </c>
      <c r="M18" s="560"/>
      <c r="N18" s="560" t="s">
        <v>1244</v>
      </c>
      <c r="O18" s="560" t="s">
        <v>321</v>
      </c>
      <c r="P18" s="290" t="s">
        <v>82</v>
      </c>
      <c r="Q18" s="572" t="s">
        <v>227</v>
      </c>
      <c r="R18" s="19" t="s">
        <v>1373</v>
      </c>
      <c r="S18" s="573">
        <f t="shared" si="0"/>
        <v>0.8666666666666667</v>
      </c>
      <c r="T18" s="563">
        <f t="shared" si="1"/>
        <v>0.96666666666666667</v>
      </c>
    </row>
    <row r="19" spans="1:20" s="83" customFormat="1" ht="26.25" thickBot="1">
      <c r="A19" s="540" t="s">
        <v>418</v>
      </c>
      <c r="B19" s="541" t="s">
        <v>1258</v>
      </c>
      <c r="C19" s="541" t="s">
        <v>1259</v>
      </c>
      <c r="D19" s="541" t="s">
        <v>915</v>
      </c>
      <c r="E19" s="541" t="s">
        <v>1260</v>
      </c>
      <c r="F19" s="542" t="s">
        <v>10</v>
      </c>
      <c r="G19" s="542" t="s">
        <v>10</v>
      </c>
      <c r="H19" s="542" t="s">
        <v>10</v>
      </c>
      <c r="I19" s="543">
        <v>45</v>
      </c>
      <c r="J19" s="543">
        <v>45</v>
      </c>
      <c r="K19" s="949" t="s">
        <v>1261</v>
      </c>
      <c r="L19" s="949"/>
      <c r="M19" s="949"/>
      <c r="N19" s="949"/>
      <c r="O19" s="949"/>
      <c r="P19" s="949"/>
      <c r="Q19" s="574" t="s">
        <v>138</v>
      </c>
      <c r="R19" s="575" t="s">
        <v>138</v>
      </c>
      <c r="S19" s="576" t="s">
        <v>138</v>
      </c>
      <c r="T19" s="577" t="s">
        <v>138</v>
      </c>
    </row>
    <row r="20" spans="1:20" ht="12.75"/>
    <row r="21" spans="1:20" ht="12.75"/>
    <row r="22" spans="1:20" ht="12.75"/>
    <row r="23" spans="1:20" ht="12.75"/>
    <row r="24" spans="1:20" ht="12.75">
      <c r="Q24" s="85"/>
    </row>
    <row r="25" spans="1:20" ht="12.75"/>
    <row r="26" spans="1:20" ht="12.75"/>
    <row r="27" spans="1:20" ht="12.75"/>
    <row r="28" spans="1:20" ht="12.75"/>
  </sheetData>
  <mergeCells count="5">
    <mergeCell ref="K19:P19"/>
    <mergeCell ref="B3:E3"/>
    <mergeCell ref="F3:H3"/>
    <mergeCell ref="I3:P3"/>
    <mergeCell ref="K9:P9"/>
  </mergeCells>
  <phoneticPr fontId="33" type="noConversion"/>
  <pageMargins left="0.78749999999999998" right="0.78749999999999998" top="1.0631944444444446" bottom="1.0631944444444446" header="0.51180555555555551" footer="0.51180555555555551"/>
  <pageSetup paperSize="9" scale="43" firstPageNumber="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6"/>
  <sheetViews>
    <sheetView view="pageBreakPreview" zoomScaleSheetLayoutView="100" workbookViewId="0">
      <selection sqref="A1:XFD1048576"/>
    </sheetView>
  </sheetViews>
  <sheetFormatPr defaultColWidth="11.42578125" defaultRowHeight="12.75"/>
  <cols>
    <col min="1" max="1" width="8.7109375" style="653" customWidth="1"/>
    <col min="2" max="2" width="27.42578125" style="653" customWidth="1"/>
    <col min="3" max="9" width="11.42578125" style="653" customWidth="1"/>
    <col min="10" max="10" width="12.140625" style="653" customWidth="1"/>
  </cols>
  <sheetData>
    <row r="1" spans="1:10" ht="15" customHeight="1">
      <c r="A1" s="32" t="s">
        <v>230</v>
      </c>
      <c r="B1" s="32"/>
      <c r="C1" s="32"/>
      <c r="D1" s="32"/>
      <c r="E1" s="32"/>
      <c r="F1" s="32"/>
      <c r="G1" s="32"/>
      <c r="H1" s="86"/>
      <c r="I1" s="87" t="s">
        <v>58</v>
      </c>
      <c r="J1" s="668" t="s">
        <v>9</v>
      </c>
    </row>
    <row r="2" spans="1:10" ht="15.75">
      <c r="A2" s="36"/>
      <c r="B2" s="36"/>
      <c r="C2" s="36"/>
      <c r="D2" s="36"/>
      <c r="E2" s="36"/>
      <c r="F2" s="36"/>
      <c r="G2" s="36"/>
      <c r="H2" s="88"/>
      <c r="I2" s="169"/>
      <c r="J2" s="670">
        <v>2013</v>
      </c>
    </row>
    <row r="3" spans="1:10" ht="13.35" customHeight="1">
      <c r="A3" s="89"/>
      <c r="B3" s="957" t="s">
        <v>124</v>
      </c>
      <c r="C3" s="958" t="s">
        <v>231</v>
      </c>
      <c r="D3" s="958"/>
      <c r="E3" s="958"/>
      <c r="F3" s="958"/>
      <c r="G3" s="958" t="s">
        <v>232</v>
      </c>
      <c r="H3" s="958"/>
      <c r="I3" s="958"/>
      <c r="J3" s="958"/>
    </row>
    <row r="4" spans="1:10" ht="13.35" customHeight="1">
      <c r="A4" s="90"/>
      <c r="B4" s="957"/>
      <c r="C4" s="959" t="s">
        <v>233</v>
      </c>
      <c r="D4" s="959"/>
      <c r="E4" s="959"/>
      <c r="F4" s="657" t="s">
        <v>234</v>
      </c>
      <c r="G4" s="958"/>
      <c r="H4" s="958"/>
      <c r="I4" s="958"/>
      <c r="J4" s="958"/>
    </row>
    <row r="5" spans="1:10" ht="38.25">
      <c r="A5" s="92" t="s">
        <v>1</v>
      </c>
      <c r="B5" s="957"/>
      <c r="C5" s="113" t="s">
        <v>235</v>
      </c>
      <c r="D5" s="113" t="s">
        <v>236</v>
      </c>
      <c r="E5" s="113" t="s">
        <v>237</v>
      </c>
      <c r="F5" s="113" t="s">
        <v>234</v>
      </c>
      <c r="G5" s="113" t="s">
        <v>238</v>
      </c>
      <c r="H5" s="113" t="s">
        <v>239</v>
      </c>
      <c r="I5" s="113" t="s">
        <v>240</v>
      </c>
      <c r="J5" s="113" t="s">
        <v>241</v>
      </c>
    </row>
    <row r="6" spans="1:10">
      <c r="A6" s="18" t="s">
        <v>242</v>
      </c>
      <c r="B6" s="93" t="s">
        <v>243</v>
      </c>
      <c r="C6" s="94" t="s">
        <v>135</v>
      </c>
      <c r="D6" s="94" t="s">
        <v>135</v>
      </c>
      <c r="E6" s="94" t="s">
        <v>135</v>
      </c>
      <c r="F6" s="94" t="s">
        <v>135</v>
      </c>
      <c r="G6" s="94"/>
      <c r="H6" s="94"/>
      <c r="I6" s="94"/>
      <c r="J6" s="94"/>
    </row>
    <row r="7" spans="1:10">
      <c r="A7" s="18" t="s">
        <v>242</v>
      </c>
      <c r="B7" s="93" t="s">
        <v>244</v>
      </c>
      <c r="C7" s="94" t="s">
        <v>135</v>
      </c>
      <c r="D7" s="94" t="s">
        <v>135</v>
      </c>
      <c r="E7" s="94" t="s">
        <v>91</v>
      </c>
      <c r="F7" s="94" t="s">
        <v>135</v>
      </c>
      <c r="G7" s="94"/>
      <c r="H7" s="94"/>
      <c r="I7" s="94"/>
      <c r="J7" s="94"/>
    </row>
    <row r="8" spans="1:10">
      <c r="A8" s="18" t="s">
        <v>242</v>
      </c>
      <c r="B8" s="93" t="s">
        <v>245</v>
      </c>
      <c r="C8" s="94" t="s">
        <v>135</v>
      </c>
      <c r="D8" s="94" t="s">
        <v>135</v>
      </c>
      <c r="E8" s="94" t="s">
        <v>135</v>
      </c>
      <c r="F8" s="94" t="s">
        <v>135</v>
      </c>
      <c r="G8" s="94"/>
      <c r="H8" s="94"/>
      <c r="I8" s="94"/>
      <c r="J8" s="94"/>
    </row>
    <row r="9" spans="1:10">
      <c r="A9" s="18" t="s">
        <v>242</v>
      </c>
      <c r="B9" s="93" t="s">
        <v>246</v>
      </c>
      <c r="C9" s="94" t="s">
        <v>135</v>
      </c>
      <c r="D9" s="94" t="s">
        <v>135</v>
      </c>
      <c r="E9" s="94" t="s">
        <v>135</v>
      </c>
      <c r="F9" s="94" t="s">
        <v>135</v>
      </c>
      <c r="G9" s="94"/>
      <c r="H9" s="94"/>
      <c r="I9" s="94"/>
      <c r="J9" s="94"/>
    </row>
    <row r="10" spans="1:10">
      <c r="A10" s="18" t="s">
        <v>242</v>
      </c>
      <c r="B10" s="95" t="s">
        <v>247</v>
      </c>
      <c r="C10" s="94" t="s">
        <v>135</v>
      </c>
      <c r="D10" s="94" t="s">
        <v>135</v>
      </c>
      <c r="E10" s="94" t="s">
        <v>135</v>
      </c>
      <c r="F10" s="94" t="s">
        <v>135</v>
      </c>
      <c r="G10" s="96"/>
      <c r="H10" s="96"/>
      <c r="I10" s="96"/>
      <c r="J10" s="96"/>
    </row>
    <row r="11" spans="1:10">
      <c r="A11" s="18" t="s">
        <v>242</v>
      </c>
      <c r="B11" s="95" t="s">
        <v>248</v>
      </c>
      <c r="C11" s="94" t="s">
        <v>135</v>
      </c>
      <c r="D11" s="94" t="s">
        <v>135</v>
      </c>
      <c r="E11" s="94" t="s">
        <v>135</v>
      </c>
      <c r="F11" s="94" t="s">
        <v>135</v>
      </c>
      <c r="G11" s="96"/>
      <c r="H11" s="96"/>
      <c r="I11" s="96"/>
      <c r="J11" s="96"/>
    </row>
    <row r="12" spans="1:10">
      <c r="A12" s="18" t="s">
        <v>242</v>
      </c>
      <c r="B12" s="95" t="s">
        <v>249</v>
      </c>
      <c r="C12" s="94" t="s">
        <v>135</v>
      </c>
      <c r="D12" s="94" t="s">
        <v>135</v>
      </c>
      <c r="E12" s="94" t="s">
        <v>135</v>
      </c>
      <c r="F12" s="94" t="s">
        <v>135</v>
      </c>
      <c r="G12" s="96"/>
      <c r="H12" s="96"/>
      <c r="I12" s="96"/>
      <c r="J12" s="96"/>
    </row>
    <row r="13" spans="1:10">
      <c r="A13" s="18" t="s">
        <v>242</v>
      </c>
      <c r="B13" s="95" t="s">
        <v>250</v>
      </c>
      <c r="C13" s="94" t="s">
        <v>135</v>
      </c>
      <c r="D13" s="94" t="s">
        <v>135</v>
      </c>
      <c r="E13" s="94" t="s">
        <v>135</v>
      </c>
      <c r="F13" s="94" t="s">
        <v>135</v>
      </c>
      <c r="G13" s="96"/>
      <c r="H13" s="96"/>
      <c r="I13" s="96"/>
      <c r="J13" s="96"/>
    </row>
    <row r="14" spans="1:10">
      <c r="A14" s="18" t="s">
        <v>242</v>
      </c>
      <c r="B14" s="93" t="s">
        <v>251</v>
      </c>
      <c r="C14" s="94" t="s">
        <v>135</v>
      </c>
      <c r="D14" s="94" t="s">
        <v>135</v>
      </c>
      <c r="E14" s="94" t="s">
        <v>135</v>
      </c>
      <c r="F14" s="94" t="s">
        <v>135</v>
      </c>
      <c r="G14" s="94" t="s">
        <v>135</v>
      </c>
      <c r="H14" s="94" t="s">
        <v>91</v>
      </c>
      <c r="I14" s="94" t="s">
        <v>135</v>
      </c>
      <c r="J14" s="94" t="s">
        <v>135</v>
      </c>
    </row>
    <row r="15" spans="1:10">
      <c r="A15" s="18" t="s">
        <v>242</v>
      </c>
      <c r="B15" s="93" t="s">
        <v>252</v>
      </c>
      <c r="C15" s="94" t="s">
        <v>135</v>
      </c>
      <c r="D15" s="94" t="s">
        <v>135</v>
      </c>
      <c r="E15" s="94" t="s">
        <v>135</v>
      </c>
      <c r="F15" s="94" t="s">
        <v>135</v>
      </c>
      <c r="G15" s="94" t="s">
        <v>135</v>
      </c>
      <c r="H15" s="94" t="s">
        <v>135</v>
      </c>
      <c r="I15" s="94" t="s">
        <v>135</v>
      </c>
      <c r="J15" s="94" t="s">
        <v>135</v>
      </c>
    </row>
    <row r="16" spans="1:10">
      <c r="A16" s="18" t="s">
        <v>242</v>
      </c>
      <c r="B16" s="93" t="s">
        <v>253</v>
      </c>
      <c r="C16" s="94" t="s">
        <v>135</v>
      </c>
      <c r="D16" s="94" t="s">
        <v>135</v>
      </c>
      <c r="E16" s="94" t="s">
        <v>135</v>
      </c>
      <c r="F16" s="94" t="s">
        <v>135</v>
      </c>
      <c r="G16" s="94" t="s">
        <v>135</v>
      </c>
      <c r="H16" s="94" t="s">
        <v>135</v>
      </c>
      <c r="I16" s="94" t="s">
        <v>135</v>
      </c>
      <c r="J16" s="94" t="s">
        <v>135</v>
      </c>
    </row>
    <row r="17" spans="1:10">
      <c r="A17" s="18" t="s">
        <v>242</v>
      </c>
      <c r="B17" s="93" t="s">
        <v>254</v>
      </c>
      <c r="C17" s="94" t="s">
        <v>135</v>
      </c>
      <c r="D17" s="94" t="s">
        <v>135</v>
      </c>
      <c r="E17" s="94" t="s">
        <v>135</v>
      </c>
      <c r="F17" s="94" t="s">
        <v>135</v>
      </c>
      <c r="G17" s="94" t="s">
        <v>135</v>
      </c>
      <c r="H17" s="94" t="s">
        <v>135</v>
      </c>
      <c r="I17" s="94" t="s">
        <v>135</v>
      </c>
      <c r="J17" s="94" t="s">
        <v>135</v>
      </c>
    </row>
    <row r="18" spans="1:10">
      <c r="A18" s="18" t="s">
        <v>242</v>
      </c>
      <c r="B18" s="93" t="s">
        <v>255</v>
      </c>
      <c r="C18" s="94" t="s">
        <v>135</v>
      </c>
      <c r="D18" s="94" t="s">
        <v>135</v>
      </c>
      <c r="E18" s="94" t="s">
        <v>135</v>
      </c>
      <c r="F18" s="94" t="s">
        <v>135</v>
      </c>
      <c r="G18" s="94"/>
      <c r="H18" s="94"/>
      <c r="I18" s="94"/>
      <c r="J18" s="94"/>
    </row>
    <row r="19" spans="1:10">
      <c r="A19" s="18" t="s">
        <v>242</v>
      </c>
      <c r="B19" s="91" t="s">
        <v>256</v>
      </c>
      <c r="C19" s="94" t="s">
        <v>135</v>
      </c>
      <c r="D19" s="94" t="s">
        <v>135</v>
      </c>
      <c r="E19" s="94" t="s">
        <v>91</v>
      </c>
      <c r="F19" s="94" t="s">
        <v>91</v>
      </c>
      <c r="G19" s="94"/>
      <c r="H19" s="94"/>
      <c r="I19" s="94"/>
      <c r="J19" s="94"/>
    </row>
    <row r="20" spans="1:10">
      <c r="A20" s="18" t="s">
        <v>242</v>
      </c>
      <c r="B20" s="91" t="s">
        <v>257</v>
      </c>
      <c r="C20" s="94" t="s">
        <v>135</v>
      </c>
      <c r="D20" s="94" t="s">
        <v>135</v>
      </c>
      <c r="E20" s="94" t="s">
        <v>135</v>
      </c>
      <c r="F20" s="94" t="s">
        <v>135</v>
      </c>
      <c r="G20" s="94"/>
      <c r="H20" s="94"/>
      <c r="I20" s="94"/>
      <c r="J20" s="94"/>
    </row>
    <row r="21" spans="1:10" s="224" customFormat="1">
      <c r="A21" s="52" t="s">
        <v>258</v>
      </c>
      <c r="B21" s="52"/>
      <c r="C21" s="52"/>
      <c r="D21" s="52"/>
      <c r="E21" s="52"/>
      <c r="F21" s="52"/>
      <c r="G21" s="52"/>
      <c r="H21" s="52"/>
      <c r="I21" s="52"/>
      <c r="J21" s="52"/>
    </row>
    <row r="22" spans="1:10" s="224" customFormat="1">
      <c r="A22" s="52" t="s">
        <v>259</v>
      </c>
      <c r="B22" s="52"/>
      <c r="C22" s="52"/>
      <c r="D22" s="52"/>
      <c r="E22" s="52"/>
      <c r="F22" s="52"/>
      <c r="G22" s="52"/>
      <c r="H22" s="52"/>
      <c r="I22" s="52"/>
      <c r="J22" s="52"/>
    </row>
    <row r="23" spans="1:10" s="224" customFormat="1">
      <c r="A23" s="224" t="s">
        <v>260</v>
      </c>
    </row>
    <row r="24" spans="1:10" s="224" customFormat="1">
      <c r="A24" s="52" t="s">
        <v>261</v>
      </c>
      <c r="B24" s="52"/>
      <c r="C24" s="52"/>
      <c r="D24" s="52"/>
      <c r="E24" s="52"/>
      <c r="F24" s="52"/>
      <c r="G24" s="52"/>
      <c r="H24" s="52"/>
      <c r="I24" s="52"/>
      <c r="J24" s="52"/>
    </row>
    <row r="25" spans="1:10" s="224" customFormat="1">
      <c r="A25" s="52" t="s">
        <v>262</v>
      </c>
      <c r="B25" s="52"/>
      <c r="C25" s="52"/>
      <c r="D25" s="52"/>
      <c r="E25" s="52"/>
      <c r="F25" s="52"/>
      <c r="G25" s="52"/>
      <c r="H25" s="52"/>
      <c r="I25" s="52"/>
      <c r="J25" s="52"/>
    </row>
    <row r="26" spans="1:10" s="224" customFormat="1">
      <c r="A26" s="52" t="s">
        <v>263</v>
      </c>
      <c r="B26" s="52"/>
      <c r="C26" s="52"/>
      <c r="D26" s="52"/>
      <c r="E26" s="52"/>
      <c r="F26" s="52"/>
      <c r="G26" s="52"/>
      <c r="H26" s="52"/>
      <c r="I26" s="52"/>
      <c r="J26" s="52"/>
    </row>
    <row r="27" spans="1:10" s="224" customFormat="1">
      <c r="A27" s="52" t="s">
        <v>264</v>
      </c>
      <c r="B27" s="52"/>
      <c r="C27" s="52"/>
      <c r="D27" s="52"/>
      <c r="E27" s="52"/>
      <c r="F27" s="52"/>
      <c r="G27" s="52"/>
      <c r="H27" s="52"/>
      <c r="I27" s="52"/>
      <c r="J27" s="52"/>
    </row>
    <row r="28" spans="1:10" s="224" customFormat="1">
      <c r="A28" s="52" t="s">
        <v>265</v>
      </c>
      <c r="B28" s="52"/>
      <c r="C28" s="52"/>
      <c r="D28" s="52"/>
      <c r="E28" s="52"/>
      <c r="F28" s="52"/>
      <c r="G28" s="52"/>
      <c r="H28" s="52"/>
      <c r="I28" s="52"/>
      <c r="J28" s="52"/>
    </row>
    <row r="29" spans="1:10" s="224" customFormat="1">
      <c r="A29" s="52" t="s">
        <v>266</v>
      </c>
      <c r="B29" s="52"/>
      <c r="C29" s="52"/>
      <c r="D29" s="52"/>
      <c r="E29" s="52"/>
      <c r="F29" s="52"/>
      <c r="G29" s="52"/>
      <c r="H29" s="52"/>
      <c r="I29" s="52"/>
      <c r="J29" s="52"/>
    </row>
    <row r="30" spans="1:10" s="224" customFormat="1">
      <c r="A30" s="52" t="s">
        <v>267</v>
      </c>
      <c r="B30" s="52"/>
      <c r="C30" s="52"/>
      <c r="D30" s="52"/>
      <c r="E30" s="52"/>
      <c r="F30" s="52"/>
      <c r="G30" s="52"/>
      <c r="H30" s="52"/>
      <c r="I30" s="52"/>
      <c r="J30" s="52"/>
    </row>
    <row r="31" spans="1:10" s="224" customFormat="1">
      <c r="A31" s="52" t="s">
        <v>268</v>
      </c>
      <c r="B31" s="52"/>
      <c r="C31" s="52"/>
      <c r="D31" s="52"/>
      <c r="E31" s="52"/>
      <c r="F31" s="52"/>
      <c r="G31" s="52"/>
      <c r="H31" s="52"/>
      <c r="I31" s="52"/>
      <c r="J31" s="52"/>
    </row>
    <row r="32" spans="1:10" s="224" customFormat="1">
      <c r="A32" s="52" t="s">
        <v>269</v>
      </c>
      <c r="B32" s="52"/>
      <c r="C32" s="52"/>
      <c r="D32" s="52"/>
      <c r="E32" s="52"/>
      <c r="F32" s="52"/>
      <c r="G32" s="52"/>
      <c r="H32" s="52"/>
      <c r="I32" s="52"/>
      <c r="J32" s="52"/>
    </row>
    <row r="33" spans="1:10" s="224" customFormat="1">
      <c r="A33" s="52" t="s">
        <v>270</v>
      </c>
      <c r="B33" s="52"/>
      <c r="C33" s="52"/>
      <c r="D33" s="52"/>
      <c r="E33" s="52"/>
      <c r="F33" s="52"/>
      <c r="G33" s="52"/>
      <c r="H33" s="52"/>
      <c r="I33" s="52"/>
      <c r="J33" s="52"/>
    </row>
    <row r="34" spans="1:10" s="224" customFormat="1">
      <c r="A34" s="52" t="s">
        <v>271</v>
      </c>
      <c r="B34" s="52"/>
      <c r="C34" s="52"/>
      <c r="D34" s="52"/>
      <c r="E34" s="52"/>
      <c r="F34" s="52"/>
      <c r="G34" s="52"/>
      <c r="H34" s="52"/>
      <c r="I34" s="52"/>
      <c r="J34" s="52"/>
    </row>
    <row r="35" spans="1:10" s="224" customFormat="1">
      <c r="A35" s="52" t="s">
        <v>272</v>
      </c>
      <c r="B35" s="52"/>
      <c r="C35" s="52"/>
      <c r="D35" s="52"/>
      <c r="E35" s="52"/>
      <c r="F35" s="52"/>
      <c r="G35" s="52"/>
      <c r="H35" s="52"/>
      <c r="I35" s="52"/>
      <c r="J35" s="52"/>
    </row>
    <row r="36" spans="1:10" s="224" customFormat="1">
      <c r="A36" s="52"/>
      <c r="B36" s="52"/>
      <c r="C36" s="52"/>
      <c r="D36" s="52"/>
      <c r="E36" s="52"/>
      <c r="F36" s="52"/>
      <c r="G36" s="52"/>
      <c r="H36" s="52"/>
      <c r="I36" s="52"/>
      <c r="J36" s="52"/>
    </row>
  </sheetData>
  <mergeCells count="4">
    <mergeCell ref="B3:B5"/>
    <mergeCell ref="C3:F3"/>
    <mergeCell ref="G3:J4"/>
    <mergeCell ref="C4:E4"/>
  </mergeCells>
  <phoneticPr fontId="33" type="noConversion"/>
  <pageMargins left="0.70833333333333337" right="0.70833333333333337" top="0.78749999999999998" bottom="0.78749999999999998" header="0.51180555555555551" footer="0.51180555555555551"/>
  <pageSetup paperSize="9" scale="6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9"/>
  <sheetViews>
    <sheetView zoomScaleNormal="100" zoomScaleSheetLayoutView="100" workbookViewId="0">
      <selection sqref="A1:XFD1048576"/>
    </sheetView>
  </sheetViews>
  <sheetFormatPr defaultColWidth="11.42578125" defaultRowHeight="12.75"/>
  <cols>
    <col min="1" max="1" width="8.28515625" style="653" customWidth="1"/>
    <col min="2" max="2" width="53.85546875" style="653" customWidth="1"/>
    <col min="3" max="3" width="11.7109375" style="653" customWidth="1"/>
    <col min="4" max="4" width="18.42578125" style="653" customWidth="1"/>
    <col min="5" max="6" width="11.5703125" style="653" customWidth="1"/>
    <col min="7" max="7" width="13.7109375" style="653" customWidth="1"/>
    <col min="8" max="8" width="18.28515625" style="653" customWidth="1"/>
    <col min="9" max="9" width="11.42578125" style="653" customWidth="1"/>
    <col min="10" max="10" width="12.85546875" style="653" customWidth="1"/>
    <col min="11" max="11" width="16.7109375" style="653" customWidth="1"/>
  </cols>
  <sheetData>
    <row r="1" spans="1:12" ht="20.45" customHeight="1" thickBot="1">
      <c r="A1" s="666" t="s">
        <v>273</v>
      </c>
      <c r="B1" s="666"/>
      <c r="C1" s="666"/>
      <c r="D1" s="666"/>
      <c r="E1" s="666"/>
      <c r="F1" s="666"/>
      <c r="G1"/>
      <c r="H1"/>
      <c r="I1" s="22"/>
      <c r="J1" s="718" t="s">
        <v>0</v>
      </c>
      <c r="K1" s="668" t="s">
        <v>9</v>
      </c>
      <c r="L1" s="668" t="s">
        <v>9</v>
      </c>
    </row>
    <row r="2" spans="1:12" ht="20.45" customHeight="1" thickBot="1">
      <c r="A2" s="669"/>
      <c r="B2" s="669"/>
      <c r="C2" s="669"/>
      <c r="D2" s="669"/>
      <c r="E2" s="669"/>
      <c r="F2" s="669"/>
      <c r="G2"/>
      <c r="H2"/>
      <c r="I2" s="22"/>
      <c r="J2" s="719" t="s">
        <v>393</v>
      </c>
      <c r="K2" s="670">
        <v>2013</v>
      </c>
      <c r="L2" s="670">
        <v>2013</v>
      </c>
    </row>
    <row r="3" spans="1:12" ht="64.5" thickBot="1">
      <c r="A3" s="674" t="s">
        <v>1</v>
      </c>
      <c r="B3" s="720" t="s">
        <v>274</v>
      </c>
      <c r="C3" s="721" t="s">
        <v>330</v>
      </c>
      <c r="D3" s="721" t="s">
        <v>400</v>
      </c>
      <c r="E3" s="674" t="s">
        <v>328</v>
      </c>
      <c r="F3" s="721" t="s">
        <v>285</v>
      </c>
      <c r="G3" s="721" t="s">
        <v>401</v>
      </c>
      <c r="H3" s="721" t="s">
        <v>1342</v>
      </c>
      <c r="I3" s="722" t="s">
        <v>276</v>
      </c>
      <c r="J3" s="722" t="s">
        <v>417</v>
      </c>
      <c r="K3" s="165" t="s">
        <v>277</v>
      </c>
      <c r="L3" s="143" t="s">
        <v>394</v>
      </c>
    </row>
    <row r="4" spans="1:12" s="158" customFormat="1" ht="13.15" customHeight="1">
      <c r="A4" s="152" t="s">
        <v>661</v>
      </c>
      <c r="B4" s="723" t="s">
        <v>662</v>
      </c>
      <c r="C4" s="724">
        <v>2012</v>
      </c>
      <c r="D4" s="679">
        <v>103</v>
      </c>
      <c r="E4" s="680">
        <v>103</v>
      </c>
      <c r="F4" s="684" t="s">
        <v>1343</v>
      </c>
      <c r="G4" s="725" t="s">
        <v>1344</v>
      </c>
      <c r="H4" s="726" t="s">
        <v>663</v>
      </c>
      <c r="I4" s="275" t="s">
        <v>1343</v>
      </c>
      <c r="J4" s="276" t="s">
        <v>1344</v>
      </c>
      <c r="K4" s="161">
        <v>1</v>
      </c>
      <c r="L4" s="159"/>
    </row>
    <row r="5" spans="1:12" s="158" customFormat="1" ht="13.15" customHeight="1">
      <c r="A5" s="152" t="s">
        <v>661</v>
      </c>
      <c r="B5" s="723" t="s">
        <v>664</v>
      </c>
      <c r="C5" s="679">
        <v>2012</v>
      </c>
      <c r="D5" s="679">
        <v>8</v>
      </c>
      <c r="E5" s="680">
        <v>8</v>
      </c>
      <c r="F5" s="684">
        <v>41855</v>
      </c>
      <c r="G5" s="725" t="s">
        <v>666</v>
      </c>
      <c r="H5" s="726" t="s">
        <v>663</v>
      </c>
      <c r="I5" s="275" t="s">
        <v>665</v>
      </c>
      <c r="J5" s="276" t="s">
        <v>666</v>
      </c>
      <c r="K5" s="161">
        <v>1</v>
      </c>
      <c r="L5" s="159"/>
    </row>
    <row r="6" spans="1:12" s="158" customFormat="1" ht="13.15" customHeight="1">
      <c r="A6" s="152" t="s">
        <v>661</v>
      </c>
      <c r="B6" s="723" t="s">
        <v>667</v>
      </c>
      <c r="C6" s="724">
        <v>2012</v>
      </c>
      <c r="D6" s="679">
        <v>6</v>
      </c>
      <c r="E6" s="680">
        <v>6</v>
      </c>
      <c r="F6" s="684">
        <v>41795</v>
      </c>
      <c r="G6" s="725" t="s">
        <v>669</v>
      </c>
      <c r="H6" s="726" t="s">
        <v>663</v>
      </c>
      <c r="I6" s="275" t="s">
        <v>668</v>
      </c>
      <c r="J6" s="276" t="s">
        <v>669</v>
      </c>
      <c r="K6" s="161">
        <v>1</v>
      </c>
      <c r="L6" s="159"/>
    </row>
    <row r="7" spans="1:12" s="158" customFormat="1" ht="13.15" customHeight="1">
      <c r="A7" s="152" t="s">
        <v>661</v>
      </c>
      <c r="B7" s="723" t="s">
        <v>670</v>
      </c>
      <c r="C7" s="679">
        <v>2012</v>
      </c>
      <c r="D7" s="679">
        <v>10</v>
      </c>
      <c r="E7" s="680">
        <v>10</v>
      </c>
      <c r="F7" s="684">
        <v>41916</v>
      </c>
      <c r="G7" s="725" t="s">
        <v>1345</v>
      </c>
      <c r="H7" s="726" t="s">
        <v>663</v>
      </c>
      <c r="I7" s="275" t="s">
        <v>1346</v>
      </c>
      <c r="J7" s="276" t="s">
        <v>1345</v>
      </c>
      <c r="K7" s="161">
        <v>1</v>
      </c>
      <c r="L7" s="159"/>
    </row>
    <row r="8" spans="1:12" s="158" customFormat="1" ht="13.15" customHeight="1">
      <c r="A8" s="152"/>
      <c r="B8" s="723"/>
      <c r="C8" s="727"/>
      <c r="D8" s="679"/>
      <c r="E8" s="680"/>
      <c r="F8" s="684"/>
      <c r="G8" s="725"/>
      <c r="H8" s="726"/>
      <c r="I8" s="160"/>
      <c r="J8" s="161"/>
      <c r="K8" s="161"/>
      <c r="L8" s="159"/>
    </row>
    <row r="9" spans="1:12" s="158" customFormat="1" ht="13.15" customHeight="1">
      <c r="A9" s="152"/>
      <c r="B9" s="723"/>
      <c r="C9" s="679"/>
      <c r="D9" s="679"/>
      <c r="E9" s="680"/>
      <c r="F9" s="684"/>
      <c r="G9" s="725"/>
      <c r="H9" s="726"/>
      <c r="I9" s="160"/>
      <c r="J9" s="161"/>
      <c r="K9" s="161"/>
      <c r="L9" s="159"/>
    </row>
    <row r="10" spans="1:12">
      <c r="A10" s="18"/>
      <c r="B10" s="728"/>
      <c r="C10" s="728"/>
      <c r="D10" s="729"/>
      <c r="E10" s="729"/>
      <c r="F10" s="730"/>
      <c r="G10" s="731"/>
      <c r="H10" s="732"/>
      <c r="I10" s="151"/>
      <c r="J10" s="151"/>
      <c r="K10" s="162"/>
      <c r="L10" s="117"/>
    </row>
    <row r="11" spans="1:12">
      <c r="A11" s="18"/>
      <c r="B11" s="728"/>
      <c r="C11" s="728"/>
      <c r="D11" s="729"/>
      <c r="E11" s="729"/>
      <c r="F11" s="729"/>
      <c r="G11" s="731"/>
      <c r="H11" s="732"/>
      <c r="I11" s="151"/>
      <c r="J11" s="151"/>
      <c r="K11" s="162"/>
      <c r="L11" s="117"/>
    </row>
    <row r="12" spans="1:12">
      <c r="A12" s="18"/>
      <c r="B12" s="728"/>
      <c r="C12" s="728"/>
      <c r="D12" s="729"/>
      <c r="E12" s="729"/>
      <c r="F12" s="729"/>
      <c r="G12" s="731"/>
      <c r="H12" s="732"/>
      <c r="I12" s="151"/>
      <c r="J12" s="151"/>
      <c r="K12" s="162"/>
      <c r="L12" s="117"/>
    </row>
    <row r="13" spans="1:12">
      <c r="A13" s="18"/>
      <c r="B13" s="728"/>
      <c r="C13" s="728"/>
      <c r="D13" s="729"/>
      <c r="E13" s="729"/>
      <c r="F13" s="729"/>
      <c r="G13" s="731"/>
      <c r="H13" s="732"/>
      <c r="I13" s="151"/>
      <c r="J13" s="151"/>
      <c r="K13" s="162"/>
      <c r="L13" s="117"/>
    </row>
    <row r="14" spans="1:12">
      <c r="A14" s="97"/>
      <c r="B14" s="733"/>
      <c r="C14" s="733"/>
      <c r="D14" s="734"/>
      <c r="E14" s="734"/>
      <c r="F14" s="734"/>
      <c r="G14" s="735"/>
      <c r="H14" s="736"/>
      <c r="I14" s="167"/>
      <c r="J14" s="167"/>
      <c r="K14" s="166"/>
      <c r="L14" s="117"/>
    </row>
    <row r="15" spans="1:12">
      <c r="A15" s="689" t="s">
        <v>399</v>
      </c>
      <c r="B15" s="22"/>
      <c r="C15" s="689"/>
      <c r="D15" s="689"/>
      <c r="E15" s="689"/>
      <c r="F15" s="689"/>
      <c r="G15" s="689"/>
      <c r="H15" s="689"/>
      <c r="I15" s="22"/>
      <c r="J15" s="22"/>
      <c r="K15" s="22"/>
    </row>
    <row r="16" spans="1:12" s="653" customFormat="1">
      <c r="A16" s="689" t="s">
        <v>374</v>
      </c>
      <c r="B16"/>
    </row>
    <row r="17" spans="1:10" s="653" customFormat="1" ht="15" customHeight="1">
      <c r="A17" s="689" t="s">
        <v>403</v>
      </c>
      <c r="B17"/>
      <c r="C17" s="690"/>
      <c r="D17" s="690"/>
      <c r="E17" s="690"/>
      <c r="F17" s="690"/>
      <c r="G17" s="690"/>
      <c r="H17" s="690"/>
      <c r="I17" s="690"/>
      <c r="J17" s="690"/>
    </row>
    <row r="19" spans="1:10" customFormat="1">
      <c r="A19" s="717" t="s">
        <v>1347</v>
      </c>
      <c r="B19" s="653"/>
      <c r="C19" s="653"/>
      <c r="D19" s="653"/>
      <c r="E19" s="653"/>
      <c r="F19" s="653"/>
      <c r="G19" s="653"/>
      <c r="H19" s="653"/>
      <c r="I19" s="653"/>
      <c r="J19" s="653"/>
    </row>
  </sheetData>
  <phoneticPr fontId="33" type="noConversion"/>
  <pageMargins left="0.70866141732283472" right="0.70866141732283472" top="0.78740157480314965" bottom="0.78740157480314965" header="0.51181102362204722" footer="0.51181102362204722"/>
  <pageSetup paperSize="9" scale="71"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C16"/>
  <sheetViews>
    <sheetView zoomScaleNormal="100" zoomScaleSheetLayoutView="100" workbookViewId="0">
      <selection activeCell="G17" sqref="G17"/>
    </sheetView>
  </sheetViews>
  <sheetFormatPr defaultColWidth="5.7109375" defaultRowHeight="19.899999999999999" customHeight="1"/>
  <cols>
    <col min="1" max="1" width="9" style="1" customWidth="1"/>
    <col min="2" max="2" width="38.28515625" style="6" customWidth="1"/>
    <col min="3" max="3" width="43.7109375" style="7" customWidth="1"/>
    <col min="4" max="4" width="11.140625" style="7" customWidth="1"/>
    <col min="5" max="9" width="14" style="7" customWidth="1"/>
    <col min="10" max="237" width="5.7109375" style="8" customWidth="1"/>
    <col min="238" max="256" width="5.7109375" style="1"/>
    <col min="257" max="257" width="9" style="1" customWidth="1"/>
    <col min="258" max="258" width="38.28515625" style="1" customWidth="1"/>
    <col min="259" max="259" width="43.7109375" style="1" customWidth="1"/>
    <col min="260" max="260" width="11.140625" style="1" customWidth="1"/>
    <col min="261" max="265" width="14" style="1" customWidth="1"/>
    <col min="266" max="493" width="5.7109375" style="1" customWidth="1"/>
    <col min="494" max="512" width="5.7109375" style="1"/>
    <col min="513" max="513" width="9" style="1" customWidth="1"/>
    <col min="514" max="514" width="38.28515625" style="1" customWidth="1"/>
    <col min="515" max="515" width="43.7109375" style="1" customWidth="1"/>
    <col min="516" max="516" width="11.140625" style="1" customWidth="1"/>
    <col min="517" max="521" width="14" style="1" customWidth="1"/>
    <col min="522" max="749" width="5.7109375" style="1" customWidth="1"/>
    <col min="750" max="768" width="5.7109375" style="1"/>
    <col min="769" max="769" width="9" style="1" customWidth="1"/>
    <col min="770" max="770" width="38.28515625" style="1" customWidth="1"/>
    <col min="771" max="771" width="43.7109375" style="1" customWidth="1"/>
    <col min="772" max="772" width="11.140625" style="1" customWidth="1"/>
    <col min="773" max="777" width="14" style="1" customWidth="1"/>
    <col min="778" max="1005" width="5.7109375" style="1" customWidth="1"/>
    <col min="1006" max="1024" width="5.7109375" style="1"/>
    <col min="1025" max="1025" width="9" style="1" customWidth="1"/>
    <col min="1026" max="1026" width="38.28515625" style="1" customWidth="1"/>
    <col min="1027" max="1027" width="43.7109375" style="1" customWidth="1"/>
    <col min="1028" max="1028" width="11.140625" style="1" customWidth="1"/>
    <col min="1029" max="1033" width="14" style="1" customWidth="1"/>
    <col min="1034" max="1261" width="5.7109375" style="1" customWidth="1"/>
    <col min="1262" max="1280" width="5.7109375" style="1"/>
    <col min="1281" max="1281" width="9" style="1" customWidth="1"/>
    <col min="1282" max="1282" width="38.28515625" style="1" customWidth="1"/>
    <col min="1283" max="1283" width="43.7109375" style="1" customWidth="1"/>
    <col min="1284" max="1284" width="11.140625" style="1" customWidth="1"/>
    <col min="1285" max="1289" width="14" style="1" customWidth="1"/>
    <col min="1290" max="1517" width="5.7109375" style="1" customWidth="1"/>
    <col min="1518" max="1536" width="5.7109375" style="1"/>
    <col min="1537" max="1537" width="9" style="1" customWidth="1"/>
    <col min="1538" max="1538" width="38.28515625" style="1" customWidth="1"/>
    <col min="1539" max="1539" width="43.7109375" style="1" customWidth="1"/>
    <col min="1540" max="1540" width="11.140625" style="1" customWidth="1"/>
    <col min="1541" max="1545" width="14" style="1" customWidth="1"/>
    <col min="1546" max="1773" width="5.7109375" style="1" customWidth="1"/>
    <col min="1774" max="1792" width="5.7109375" style="1"/>
    <col min="1793" max="1793" width="9" style="1" customWidth="1"/>
    <col min="1794" max="1794" width="38.28515625" style="1" customWidth="1"/>
    <col min="1795" max="1795" width="43.7109375" style="1" customWidth="1"/>
    <col min="1796" max="1796" width="11.140625" style="1" customWidth="1"/>
    <col min="1797" max="1801" width="14" style="1" customWidth="1"/>
    <col min="1802" max="2029" width="5.7109375" style="1" customWidth="1"/>
    <col min="2030" max="2048" width="5.7109375" style="1"/>
    <col min="2049" max="2049" width="9" style="1" customWidth="1"/>
    <col min="2050" max="2050" width="38.28515625" style="1" customWidth="1"/>
    <col min="2051" max="2051" width="43.7109375" style="1" customWidth="1"/>
    <col min="2052" max="2052" width="11.140625" style="1" customWidth="1"/>
    <col min="2053" max="2057" width="14" style="1" customWidth="1"/>
    <col min="2058" max="2285" width="5.7109375" style="1" customWidth="1"/>
    <col min="2286" max="2304" width="5.7109375" style="1"/>
    <col min="2305" max="2305" width="9" style="1" customWidth="1"/>
    <col min="2306" max="2306" width="38.28515625" style="1" customWidth="1"/>
    <col min="2307" max="2307" width="43.7109375" style="1" customWidth="1"/>
    <col min="2308" max="2308" width="11.140625" style="1" customWidth="1"/>
    <col min="2309" max="2313" width="14" style="1" customWidth="1"/>
    <col min="2314" max="2541" width="5.7109375" style="1" customWidth="1"/>
    <col min="2542" max="2560" width="5.7109375" style="1"/>
    <col min="2561" max="2561" width="9" style="1" customWidth="1"/>
    <col min="2562" max="2562" width="38.28515625" style="1" customWidth="1"/>
    <col min="2563" max="2563" width="43.7109375" style="1" customWidth="1"/>
    <col min="2564" max="2564" width="11.140625" style="1" customWidth="1"/>
    <col min="2565" max="2569" width="14" style="1" customWidth="1"/>
    <col min="2570" max="2797" width="5.7109375" style="1" customWidth="1"/>
    <col min="2798" max="2816" width="5.7109375" style="1"/>
    <col min="2817" max="2817" width="9" style="1" customWidth="1"/>
    <col min="2818" max="2818" width="38.28515625" style="1" customWidth="1"/>
    <col min="2819" max="2819" width="43.7109375" style="1" customWidth="1"/>
    <col min="2820" max="2820" width="11.140625" style="1" customWidth="1"/>
    <col min="2821" max="2825" width="14" style="1" customWidth="1"/>
    <col min="2826" max="3053" width="5.7109375" style="1" customWidth="1"/>
    <col min="3054" max="3072" width="5.7109375" style="1"/>
    <col min="3073" max="3073" width="9" style="1" customWidth="1"/>
    <col min="3074" max="3074" width="38.28515625" style="1" customWidth="1"/>
    <col min="3075" max="3075" width="43.7109375" style="1" customWidth="1"/>
    <col min="3076" max="3076" width="11.140625" style="1" customWidth="1"/>
    <col min="3077" max="3081" width="14" style="1" customWidth="1"/>
    <col min="3082" max="3309" width="5.7109375" style="1" customWidth="1"/>
    <col min="3310" max="3328" width="5.7109375" style="1"/>
    <col min="3329" max="3329" width="9" style="1" customWidth="1"/>
    <col min="3330" max="3330" width="38.28515625" style="1" customWidth="1"/>
    <col min="3331" max="3331" width="43.7109375" style="1" customWidth="1"/>
    <col min="3332" max="3332" width="11.140625" style="1" customWidth="1"/>
    <col min="3333" max="3337" width="14" style="1" customWidth="1"/>
    <col min="3338" max="3565" width="5.7109375" style="1" customWidth="1"/>
    <col min="3566" max="3584" width="5.7109375" style="1"/>
    <col min="3585" max="3585" width="9" style="1" customWidth="1"/>
    <col min="3586" max="3586" width="38.28515625" style="1" customWidth="1"/>
    <col min="3587" max="3587" width="43.7109375" style="1" customWidth="1"/>
    <col min="3588" max="3588" width="11.140625" style="1" customWidth="1"/>
    <col min="3589" max="3593" width="14" style="1" customWidth="1"/>
    <col min="3594" max="3821" width="5.7109375" style="1" customWidth="1"/>
    <col min="3822" max="3840" width="5.7109375" style="1"/>
    <col min="3841" max="3841" width="9" style="1" customWidth="1"/>
    <col min="3842" max="3842" width="38.28515625" style="1" customWidth="1"/>
    <col min="3843" max="3843" width="43.7109375" style="1" customWidth="1"/>
    <col min="3844" max="3844" width="11.140625" style="1" customWidth="1"/>
    <col min="3845" max="3849" width="14" style="1" customWidth="1"/>
    <col min="3850" max="4077" width="5.7109375" style="1" customWidth="1"/>
    <col min="4078" max="4096" width="5.7109375" style="1"/>
    <col min="4097" max="4097" width="9" style="1" customWidth="1"/>
    <col min="4098" max="4098" width="38.28515625" style="1" customWidth="1"/>
    <col min="4099" max="4099" width="43.7109375" style="1" customWidth="1"/>
    <col min="4100" max="4100" width="11.140625" style="1" customWidth="1"/>
    <col min="4101" max="4105" width="14" style="1" customWidth="1"/>
    <col min="4106" max="4333" width="5.7109375" style="1" customWidth="1"/>
    <col min="4334" max="4352" width="5.7109375" style="1"/>
    <col min="4353" max="4353" width="9" style="1" customWidth="1"/>
    <col min="4354" max="4354" width="38.28515625" style="1" customWidth="1"/>
    <col min="4355" max="4355" width="43.7109375" style="1" customWidth="1"/>
    <col min="4356" max="4356" width="11.140625" style="1" customWidth="1"/>
    <col min="4357" max="4361" width="14" style="1" customWidth="1"/>
    <col min="4362" max="4589" width="5.7109375" style="1" customWidth="1"/>
    <col min="4590" max="4608" width="5.7109375" style="1"/>
    <col min="4609" max="4609" width="9" style="1" customWidth="1"/>
    <col min="4610" max="4610" width="38.28515625" style="1" customWidth="1"/>
    <col min="4611" max="4611" width="43.7109375" style="1" customWidth="1"/>
    <col min="4612" max="4612" width="11.140625" style="1" customWidth="1"/>
    <col min="4613" max="4617" width="14" style="1" customWidth="1"/>
    <col min="4618" max="4845" width="5.7109375" style="1" customWidth="1"/>
    <col min="4846" max="4864" width="5.7109375" style="1"/>
    <col min="4865" max="4865" width="9" style="1" customWidth="1"/>
    <col min="4866" max="4866" width="38.28515625" style="1" customWidth="1"/>
    <col min="4867" max="4867" width="43.7109375" style="1" customWidth="1"/>
    <col min="4868" max="4868" width="11.140625" style="1" customWidth="1"/>
    <col min="4869" max="4873" width="14" style="1" customWidth="1"/>
    <col min="4874" max="5101" width="5.7109375" style="1" customWidth="1"/>
    <col min="5102" max="5120" width="5.7109375" style="1"/>
    <col min="5121" max="5121" width="9" style="1" customWidth="1"/>
    <col min="5122" max="5122" width="38.28515625" style="1" customWidth="1"/>
    <col min="5123" max="5123" width="43.7109375" style="1" customWidth="1"/>
    <col min="5124" max="5124" width="11.140625" style="1" customWidth="1"/>
    <col min="5125" max="5129" width="14" style="1" customWidth="1"/>
    <col min="5130" max="5357" width="5.7109375" style="1" customWidth="1"/>
    <col min="5358" max="5376" width="5.7109375" style="1"/>
    <col min="5377" max="5377" width="9" style="1" customWidth="1"/>
    <col min="5378" max="5378" width="38.28515625" style="1" customWidth="1"/>
    <col min="5379" max="5379" width="43.7109375" style="1" customWidth="1"/>
    <col min="5380" max="5380" width="11.140625" style="1" customWidth="1"/>
    <col min="5381" max="5385" width="14" style="1" customWidth="1"/>
    <col min="5386" max="5613" width="5.7109375" style="1" customWidth="1"/>
    <col min="5614" max="5632" width="5.7109375" style="1"/>
    <col min="5633" max="5633" width="9" style="1" customWidth="1"/>
    <col min="5634" max="5634" width="38.28515625" style="1" customWidth="1"/>
    <col min="5635" max="5635" width="43.7109375" style="1" customWidth="1"/>
    <col min="5636" max="5636" width="11.140625" style="1" customWidth="1"/>
    <col min="5637" max="5641" width="14" style="1" customWidth="1"/>
    <col min="5642" max="5869" width="5.7109375" style="1" customWidth="1"/>
    <col min="5870" max="5888" width="5.7109375" style="1"/>
    <col min="5889" max="5889" width="9" style="1" customWidth="1"/>
    <col min="5890" max="5890" width="38.28515625" style="1" customWidth="1"/>
    <col min="5891" max="5891" width="43.7109375" style="1" customWidth="1"/>
    <col min="5892" max="5892" width="11.140625" style="1" customWidth="1"/>
    <col min="5893" max="5897" width="14" style="1" customWidth="1"/>
    <col min="5898" max="6125" width="5.7109375" style="1" customWidth="1"/>
    <col min="6126" max="6144" width="5.7109375" style="1"/>
    <col min="6145" max="6145" width="9" style="1" customWidth="1"/>
    <col min="6146" max="6146" width="38.28515625" style="1" customWidth="1"/>
    <col min="6147" max="6147" width="43.7109375" style="1" customWidth="1"/>
    <col min="6148" max="6148" width="11.140625" style="1" customWidth="1"/>
    <col min="6149" max="6153" width="14" style="1" customWidth="1"/>
    <col min="6154" max="6381" width="5.7109375" style="1" customWidth="1"/>
    <col min="6382" max="6400" width="5.7109375" style="1"/>
    <col min="6401" max="6401" width="9" style="1" customWidth="1"/>
    <col min="6402" max="6402" width="38.28515625" style="1" customWidth="1"/>
    <col min="6403" max="6403" width="43.7109375" style="1" customWidth="1"/>
    <col min="6404" max="6404" width="11.140625" style="1" customWidth="1"/>
    <col min="6405" max="6409" width="14" style="1" customWidth="1"/>
    <col min="6410" max="6637" width="5.7109375" style="1" customWidth="1"/>
    <col min="6638" max="6656" width="5.7109375" style="1"/>
    <col min="6657" max="6657" width="9" style="1" customWidth="1"/>
    <col min="6658" max="6658" width="38.28515625" style="1" customWidth="1"/>
    <col min="6659" max="6659" width="43.7109375" style="1" customWidth="1"/>
    <col min="6660" max="6660" width="11.140625" style="1" customWidth="1"/>
    <col min="6661" max="6665" width="14" style="1" customWidth="1"/>
    <col min="6666" max="6893" width="5.7109375" style="1" customWidth="1"/>
    <col min="6894" max="6912" width="5.7109375" style="1"/>
    <col min="6913" max="6913" width="9" style="1" customWidth="1"/>
    <col min="6914" max="6914" width="38.28515625" style="1" customWidth="1"/>
    <col min="6915" max="6915" width="43.7109375" style="1" customWidth="1"/>
    <col min="6916" max="6916" width="11.140625" style="1" customWidth="1"/>
    <col min="6917" max="6921" width="14" style="1" customWidth="1"/>
    <col min="6922" max="7149" width="5.7109375" style="1" customWidth="1"/>
    <col min="7150" max="7168" width="5.7109375" style="1"/>
    <col min="7169" max="7169" width="9" style="1" customWidth="1"/>
    <col min="7170" max="7170" width="38.28515625" style="1" customWidth="1"/>
    <col min="7171" max="7171" width="43.7109375" style="1" customWidth="1"/>
    <col min="7172" max="7172" width="11.140625" style="1" customWidth="1"/>
    <col min="7173" max="7177" width="14" style="1" customWidth="1"/>
    <col min="7178" max="7405" width="5.7109375" style="1" customWidth="1"/>
    <col min="7406" max="7424" width="5.7109375" style="1"/>
    <col min="7425" max="7425" width="9" style="1" customWidth="1"/>
    <col min="7426" max="7426" width="38.28515625" style="1" customWidth="1"/>
    <col min="7427" max="7427" width="43.7109375" style="1" customWidth="1"/>
    <col min="7428" max="7428" width="11.140625" style="1" customWidth="1"/>
    <col min="7429" max="7433" width="14" style="1" customWidth="1"/>
    <col min="7434" max="7661" width="5.7109375" style="1" customWidth="1"/>
    <col min="7662" max="7680" width="5.7109375" style="1"/>
    <col min="7681" max="7681" width="9" style="1" customWidth="1"/>
    <col min="7682" max="7682" width="38.28515625" style="1" customWidth="1"/>
    <col min="7683" max="7683" width="43.7109375" style="1" customWidth="1"/>
    <col min="7684" max="7684" width="11.140625" style="1" customWidth="1"/>
    <col min="7685" max="7689" width="14" style="1" customWidth="1"/>
    <col min="7690" max="7917" width="5.7109375" style="1" customWidth="1"/>
    <col min="7918" max="7936" width="5.7109375" style="1"/>
    <col min="7937" max="7937" width="9" style="1" customWidth="1"/>
    <col min="7938" max="7938" width="38.28515625" style="1" customWidth="1"/>
    <col min="7939" max="7939" width="43.7109375" style="1" customWidth="1"/>
    <col min="7940" max="7940" width="11.140625" style="1" customWidth="1"/>
    <col min="7941" max="7945" width="14" style="1" customWidth="1"/>
    <col min="7946" max="8173" width="5.7109375" style="1" customWidth="1"/>
    <col min="8174" max="8192" width="5.7109375" style="1"/>
    <col min="8193" max="8193" width="9" style="1" customWidth="1"/>
    <col min="8194" max="8194" width="38.28515625" style="1" customWidth="1"/>
    <col min="8195" max="8195" width="43.7109375" style="1" customWidth="1"/>
    <col min="8196" max="8196" width="11.140625" style="1" customWidth="1"/>
    <col min="8197" max="8201" width="14" style="1" customWidth="1"/>
    <col min="8202" max="8429" width="5.7109375" style="1" customWidth="1"/>
    <col min="8430" max="8448" width="5.7109375" style="1"/>
    <col min="8449" max="8449" width="9" style="1" customWidth="1"/>
    <col min="8450" max="8450" width="38.28515625" style="1" customWidth="1"/>
    <col min="8451" max="8451" width="43.7109375" style="1" customWidth="1"/>
    <col min="8452" max="8452" width="11.140625" style="1" customWidth="1"/>
    <col min="8453" max="8457" width="14" style="1" customWidth="1"/>
    <col min="8458" max="8685" width="5.7109375" style="1" customWidth="1"/>
    <col min="8686" max="8704" width="5.7109375" style="1"/>
    <col min="8705" max="8705" width="9" style="1" customWidth="1"/>
    <col min="8706" max="8706" width="38.28515625" style="1" customWidth="1"/>
    <col min="8707" max="8707" width="43.7109375" style="1" customWidth="1"/>
    <col min="8708" max="8708" width="11.140625" style="1" customWidth="1"/>
    <col min="8709" max="8713" width="14" style="1" customWidth="1"/>
    <col min="8714" max="8941" width="5.7109375" style="1" customWidth="1"/>
    <col min="8942" max="8960" width="5.7109375" style="1"/>
    <col min="8961" max="8961" width="9" style="1" customWidth="1"/>
    <col min="8962" max="8962" width="38.28515625" style="1" customWidth="1"/>
    <col min="8963" max="8963" width="43.7109375" style="1" customWidth="1"/>
    <col min="8964" max="8964" width="11.140625" style="1" customWidth="1"/>
    <col min="8965" max="8969" width="14" style="1" customWidth="1"/>
    <col min="8970" max="9197" width="5.7109375" style="1" customWidth="1"/>
    <col min="9198" max="9216" width="5.7109375" style="1"/>
    <col min="9217" max="9217" width="9" style="1" customWidth="1"/>
    <col min="9218" max="9218" width="38.28515625" style="1" customWidth="1"/>
    <col min="9219" max="9219" width="43.7109375" style="1" customWidth="1"/>
    <col min="9220" max="9220" width="11.140625" style="1" customWidth="1"/>
    <col min="9221" max="9225" width="14" style="1" customWidth="1"/>
    <col min="9226" max="9453" width="5.7109375" style="1" customWidth="1"/>
    <col min="9454" max="9472" width="5.7109375" style="1"/>
    <col min="9473" max="9473" width="9" style="1" customWidth="1"/>
    <col min="9474" max="9474" width="38.28515625" style="1" customWidth="1"/>
    <col min="9475" max="9475" width="43.7109375" style="1" customWidth="1"/>
    <col min="9476" max="9476" width="11.140625" style="1" customWidth="1"/>
    <col min="9477" max="9481" width="14" style="1" customWidth="1"/>
    <col min="9482" max="9709" width="5.7109375" style="1" customWidth="1"/>
    <col min="9710" max="9728" width="5.7109375" style="1"/>
    <col min="9729" max="9729" width="9" style="1" customWidth="1"/>
    <col min="9730" max="9730" width="38.28515625" style="1" customWidth="1"/>
    <col min="9731" max="9731" width="43.7109375" style="1" customWidth="1"/>
    <col min="9732" max="9732" width="11.140625" style="1" customWidth="1"/>
    <col min="9733" max="9737" width="14" style="1" customWidth="1"/>
    <col min="9738" max="9965" width="5.7109375" style="1" customWidth="1"/>
    <col min="9966" max="9984" width="5.7109375" style="1"/>
    <col min="9985" max="9985" width="9" style="1" customWidth="1"/>
    <col min="9986" max="9986" width="38.28515625" style="1" customWidth="1"/>
    <col min="9987" max="9987" width="43.7109375" style="1" customWidth="1"/>
    <col min="9988" max="9988" width="11.140625" style="1" customWidth="1"/>
    <col min="9989" max="9993" width="14" style="1" customWidth="1"/>
    <col min="9994" max="10221" width="5.7109375" style="1" customWidth="1"/>
    <col min="10222" max="10240" width="5.7109375" style="1"/>
    <col min="10241" max="10241" width="9" style="1" customWidth="1"/>
    <col min="10242" max="10242" width="38.28515625" style="1" customWidth="1"/>
    <col min="10243" max="10243" width="43.7109375" style="1" customWidth="1"/>
    <col min="10244" max="10244" width="11.140625" style="1" customWidth="1"/>
    <col min="10245" max="10249" width="14" style="1" customWidth="1"/>
    <col min="10250" max="10477" width="5.7109375" style="1" customWidth="1"/>
    <col min="10478" max="10496" width="5.7109375" style="1"/>
    <col min="10497" max="10497" width="9" style="1" customWidth="1"/>
    <col min="10498" max="10498" width="38.28515625" style="1" customWidth="1"/>
    <col min="10499" max="10499" width="43.7109375" style="1" customWidth="1"/>
    <col min="10500" max="10500" width="11.140625" style="1" customWidth="1"/>
    <col min="10501" max="10505" width="14" style="1" customWidth="1"/>
    <col min="10506" max="10733" width="5.7109375" style="1" customWidth="1"/>
    <col min="10734" max="10752" width="5.7109375" style="1"/>
    <col min="10753" max="10753" width="9" style="1" customWidth="1"/>
    <col min="10754" max="10754" width="38.28515625" style="1" customWidth="1"/>
    <col min="10755" max="10755" width="43.7109375" style="1" customWidth="1"/>
    <col min="10756" max="10756" width="11.140625" style="1" customWidth="1"/>
    <col min="10757" max="10761" width="14" style="1" customWidth="1"/>
    <col min="10762" max="10989" width="5.7109375" style="1" customWidth="1"/>
    <col min="10990" max="11008" width="5.7109375" style="1"/>
    <col min="11009" max="11009" width="9" style="1" customWidth="1"/>
    <col min="11010" max="11010" width="38.28515625" style="1" customWidth="1"/>
    <col min="11011" max="11011" width="43.7109375" style="1" customWidth="1"/>
    <col min="11012" max="11012" width="11.140625" style="1" customWidth="1"/>
    <col min="11013" max="11017" width="14" style="1" customWidth="1"/>
    <col min="11018" max="11245" width="5.7109375" style="1" customWidth="1"/>
    <col min="11246" max="11264" width="5.7109375" style="1"/>
    <col min="11265" max="11265" width="9" style="1" customWidth="1"/>
    <col min="11266" max="11266" width="38.28515625" style="1" customWidth="1"/>
    <col min="11267" max="11267" width="43.7109375" style="1" customWidth="1"/>
    <col min="11268" max="11268" width="11.140625" style="1" customWidth="1"/>
    <col min="11269" max="11273" width="14" style="1" customWidth="1"/>
    <col min="11274" max="11501" width="5.7109375" style="1" customWidth="1"/>
    <col min="11502" max="11520" width="5.7109375" style="1"/>
    <col min="11521" max="11521" width="9" style="1" customWidth="1"/>
    <col min="11522" max="11522" width="38.28515625" style="1" customWidth="1"/>
    <col min="11523" max="11523" width="43.7109375" style="1" customWidth="1"/>
    <col min="11524" max="11524" width="11.140625" style="1" customWidth="1"/>
    <col min="11525" max="11529" width="14" style="1" customWidth="1"/>
    <col min="11530" max="11757" width="5.7109375" style="1" customWidth="1"/>
    <col min="11758" max="11776" width="5.7109375" style="1"/>
    <col min="11777" max="11777" width="9" style="1" customWidth="1"/>
    <col min="11778" max="11778" width="38.28515625" style="1" customWidth="1"/>
    <col min="11779" max="11779" width="43.7109375" style="1" customWidth="1"/>
    <col min="11780" max="11780" width="11.140625" style="1" customWidth="1"/>
    <col min="11781" max="11785" width="14" style="1" customWidth="1"/>
    <col min="11786" max="12013" width="5.7109375" style="1" customWidth="1"/>
    <col min="12014" max="12032" width="5.7109375" style="1"/>
    <col min="12033" max="12033" width="9" style="1" customWidth="1"/>
    <col min="12034" max="12034" width="38.28515625" style="1" customWidth="1"/>
    <col min="12035" max="12035" width="43.7109375" style="1" customWidth="1"/>
    <col min="12036" max="12036" width="11.140625" style="1" customWidth="1"/>
    <col min="12037" max="12041" width="14" style="1" customWidth="1"/>
    <col min="12042" max="12269" width="5.7109375" style="1" customWidth="1"/>
    <col min="12270" max="12288" width="5.7109375" style="1"/>
    <col min="12289" max="12289" width="9" style="1" customWidth="1"/>
    <col min="12290" max="12290" width="38.28515625" style="1" customWidth="1"/>
    <col min="12291" max="12291" width="43.7109375" style="1" customWidth="1"/>
    <col min="12292" max="12292" width="11.140625" style="1" customWidth="1"/>
    <col min="12293" max="12297" width="14" style="1" customWidth="1"/>
    <col min="12298" max="12525" width="5.7109375" style="1" customWidth="1"/>
    <col min="12526" max="12544" width="5.7109375" style="1"/>
    <col min="12545" max="12545" width="9" style="1" customWidth="1"/>
    <col min="12546" max="12546" width="38.28515625" style="1" customWidth="1"/>
    <col min="12547" max="12547" width="43.7109375" style="1" customWidth="1"/>
    <col min="12548" max="12548" width="11.140625" style="1" customWidth="1"/>
    <col min="12549" max="12553" width="14" style="1" customWidth="1"/>
    <col min="12554" max="12781" width="5.7109375" style="1" customWidth="1"/>
    <col min="12782" max="12800" width="5.7109375" style="1"/>
    <col min="12801" max="12801" width="9" style="1" customWidth="1"/>
    <col min="12802" max="12802" width="38.28515625" style="1" customWidth="1"/>
    <col min="12803" max="12803" width="43.7109375" style="1" customWidth="1"/>
    <col min="12804" max="12804" width="11.140625" style="1" customWidth="1"/>
    <col min="12805" max="12809" width="14" style="1" customWidth="1"/>
    <col min="12810" max="13037" width="5.7109375" style="1" customWidth="1"/>
    <col min="13038" max="13056" width="5.7109375" style="1"/>
    <col min="13057" max="13057" width="9" style="1" customWidth="1"/>
    <col min="13058" max="13058" width="38.28515625" style="1" customWidth="1"/>
    <col min="13059" max="13059" width="43.7109375" style="1" customWidth="1"/>
    <col min="13060" max="13060" width="11.140625" style="1" customWidth="1"/>
    <col min="13061" max="13065" width="14" style="1" customWidth="1"/>
    <col min="13066" max="13293" width="5.7109375" style="1" customWidth="1"/>
    <col min="13294" max="13312" width="5.7109375" style="1"/>
    <col min="13313" max="13313" width="9" style="1" customWidth="1"/>
    <col min="13314" max="13314" width="38.28515625" style="1" customWidth="1"/>
    <col min="13315" max="13315" width="43.7109375" style="1" customWidth="1"/>
    <col min="13316" max="13316" width="11.140625" style="1" customWidth="1"/>
    <col min="13317" max="13321" width="14" style="1" customWidth="1"/>
    <col min="13322" max="13549" width="5.7109375" style="1" customWidth="1"/>
    <col min="13550" max="13568" width="5.7109375" style="1"/>
    <col min="13569" max="13569" width="9" style="1" customWidth="1"/>
    <col min="13570" max="13570" width="38.28515625" style="1" customWidth="1"/>
    <col min="13571" max="13571" width="43.7109375" style="1" customWidth="1"/>
    <col min="13572" max="13572" width="11.140625" style="1" customWidth="1"/>
    <col min="13573" max="13577" width="14" style="1" customWidth="1"/>
    <col min="13578" max="13805" width="5.7109375" style="1" customWidth="1"/>
    <col min="13806" max="13824" width="5.7109375" style="1"/>
    <col min="13825" max="13825" width="9" style="1" customWidth="1"/>
    <col min="13826" max="13826" width="38.28515625" style="1" customWidth="1"/>
    <col min="13827" max="13827" width="43.7109375" style="1" customWidth="1"/>
    <col min="13828" max="13828" width="11.140625" style="1" customWidth="1"/>
    <col min="13829" max="13833" width="14" style="1" customWidth="1"/>
    <col min="13834" max="14061" width="5.7109375" style="1" customWidth="1"/>
    <col min="14062" max="14080" width="5.7109375" style="1"/>
    <col min="14081" max="14081" width="9" style="1" customWidth="1"/>
    <col min="14082" max="14082" width="38.28515625" style="1" customWidth="1"/>
    <col min="14083" max="14083" width="43.7109375" style="1" customWidth="1"/>
    <col min="14084" max="14084" width="11.140625" style="1" customWidth="1"/>
    <col min="14085" max="14089" width="14" style="1" customWidth="1"/>
    <col min="14090" max="14317" width="5.7109375" style="1" customWidth="1"/>
    <col min="14318" max="14336" width="5.7109375" style="1"/>
    <col min="14337" max="14337" width="9" style="1" customWidth="1"/>
    <col min="14338" max="14338" width="38.28515625" style="1" customWidth="1"/>
    <col min="14339" max="14339" width="43.7109375" style="1" customWidth="1"/>
    <col min="14340" max="14340" width="11.140625" style="1" customWidth="1"/>
    <col min="14341" max="14345" width="14" style="1" customWidth="1"/>
    <col min="14346" max="14573" width="5.7109375" style="1" customWidth="1"/>
    <col min="14574" max="14592" width="5.7109375" style="1"/>
    <col min="14593" max="14593" width="9" style="1" customWidth="1"/>
    <col min="14594" max="14594" width="38.28515625" style="1" customWidth="1"/>
    <col min="14595" max="14595" width="43.7109375" style="1" customWidth="1"/>
    <col min="14596" max="14596" width="11.140625" style="1" customWidth="1"/>
    <col min="14597" max="14601" width="14" style="1" customWidth="1"/>
    <col min="14602" max="14829" width="5.7109375" style="1" customWidth="1"/>
    <col min="14830" max="14848" width="5.7109375" style="1"/>
    <col min="14849" max="14849" width="9" style="1" customWidth="1"/>
    <col min="14850" max="14850" width="38.28515625" style="1" customWidth="1"/>
    <col min="14851" max="14851" width="43.7109375" style="1" customWidth="1"/>
    <col min="14852" max="14852" width="11.140625" style="1" customWidth="1"/>
    <col min="14853" max="14857" width="14" style="1" customWidth="1"/>
    <col min="14858" max="15085" width="5.7109375" style="1" customWidth="1"/>
    <col min="15086" max="15104" width="5.7109375" style="1"/>
    <col min="15105" max="15105" width="9" style="1" customWidth="1"/>
    <col min="15106" max="15106" width="38.28515625" style="1" customWidth="1"/>
    <col min="15107" max="15107" width="43.7109375" style="1" customWidth="1"/>
    <col min="15108" max="15108" width="11.140625" style="1" customWidth="1"/>
    <col min="15109" max="15113" width="14" style="1" customWidth="1"/>
    <col min="15114" max="15341" width="5.7109375" style="1" customWidth="1"/>
    <col min="15342" max="15360" width="5.7109375" style="1"/>
    <col min="15361" max="15361" width="9" style="1" customWidth="1"/>
    <col min="15362" max="15362" width="38.28515625" style="1" customWidth="1"/>
    <col min="15363" max="15363" width="43.7109375" style="1" customWidth="1"/>
    <col min="15364" max="15364" width="11.140625" style="1" customWidth="1"/>
    <col min="15365" max="15369" width="14" style="1" customWidth="1"/>
    <col min="15370" max="15597" width="5.7109375" style="1" customWidth="1"/>
    <col min="15598" max="15616" width="5.7109375" style="1"/>
    <col min="15617" max="15617" width="9" style="1" customWidth="1"/>
    <col min="15618" max="15618" width="38.28515625" style="1" customWidth="1"/>
    <col min="15619" max="15619" width="43.7109375" style="1" customWidth="1"/>
    <col min="15620" max="15620" width="11.140625" style="1" customWidth="1"/>
    <col min="15621" max="15625" width="14" style="1" customWidth="1"/>
    <col min="15626" max="15853" width="5.7109375" style="1" customWidth="1"/>
    <col min="15854" max="15872" width="5.7109375" style="1"/>
    <col min="15873" max="15873" width="9" style="1" customWidth="1"/>
    <col min="15874" max="15874" width="38.28515625" style="1" customWidth="1"/>
    <col min="15875" max="15875" width="43.7109375" style="1" customWidth="1"/>
    <col min="15876" max="15876" width="11.140625" style="1" customWidth="1"/>
    <col min="15877" max="15881" width="14" style="1" customWidth="1"/>
    <col min="15882" max="16109" width="5.7109375" style="1" customWidth="1"/>
    <col min="16110" max="16128" width="5.7109375" style="1"/>
    <col min="16129" max="16129" width="9" style="1" customWidth="1"/>
    <col min="16130" max="16130" width="38.28515625" style="1" customWidth="1"/>
    <col min="16131" max="16131" width="43.7109375" style="1" customWidth="1"/>
    <col min="16132" max="16132" width="11.140625" style="1" customWidth="1"/>
    <col min="16133" max="16137" width="14" style="1" customWidth="1"/>
    <col min="16138" max="16365" width="5.7109375" style="1" customWidth="1"/>
    <col min="16366" max="16384" width="5.7109375" style="1"/>
  </cols>
  <sheetData>
    <row r="1" spans="1:237" ht="20.100000000000001" customHeight="1" thickBot="1">
      <c r="A1" s="9" t="s">
        <v>12</v>
      </c>
      <c r="B1" s="10"/>
      <c r="C1" s="11"/>
      <c r="D1" s="11"/>
      <c r="E1" s="11"/>
      <c r="F1" s="11"/>
      <c r="G1" s="12"/>
      <c r="H1" s="13" t="s">
        <v>0</v>
      </c>
      <c r="I1" s="14" t="s">
        <v>9</v>
      </c>
      <c r="IB1" s="1"/>
      <c r="IC1" s="1"/>
    </row>
    <row r="2" spans="1:237" ht="20.100000000000001" customHeight="1" thickBot="1">
      <c r="A2" s="15"/>
      <c r="B2" s="16"/>
      <c r="C2" s="16"/>
      <c r="D2" s="16"/>
      <c r="E2" s="16"/>
      <c r="F2" s="16"/>
      <c r="G2" s="17"/>
      <c r="H2" s="279" t="s">
        <v>392</v>
      </c>
      <c r="I2" s="280">
        <v>2013</v>
      </c>
      <c r="IB2" s="1"/>
      <c r="IC2" s="1"/>
    </row>
    <row r="3" spans="1:237" ht="25.15" customHeight="1">
      <c r="A3" s="868" t="s">
        <v>1</v>
      </c>
      <c r="B3" s="870" t="s">
        <v>13</v>
      </c>
      <c r="C3" s="872" t="s">
        <v>14</v>
      </c>
      <c r="D3" s="862" t="s">
        <v>15</v>
      </c>
      <c r="E3" s="863"/>
      <c r="F3" s="863"/>
      <c r="G3" s="863"/>
      <c r="H3" s="863"/>
      <c r="I3" s="864"/>
      <c r="HX3" s="1"/>
      <c r="HY3" s="1"/>
      <c r="HZ3" s="1"/>
      <c r="IA3" s="1"/>
      <c r="IB3" s="1"/>
      <c r="IC3" s="1"/>
    </row>
    <row r="4" spans="1:237" ht="40.15" customHeight="1" thickBot="1">
      <c r="A4" s="869"/>
      <c r="B4" s="871"/>
      <c r="C4" s="873"/>
      <c r="D4" s="281" t="s">
        <v>16</v>
      </c>
      <c r="E4" s="281" t="s">
        <v>17</v>
      </c>
      <c r="F4" s="281" t="s">
        <v>18</v>
      </c>
      <c r="G4" s="281" t="s">
        <v>19</v>
      </c>
      <c r="H4" s="281" t="s">
        <v>20</v>
      </c>
      <c r="I4" s="282" t="s">
        <v>21</v>
      </c>
      <c r="HX4" s="1"/>
      <c r="HY4" s="1"/>
      <c r="HZ4" s="1"/>
      <c r="IA4" s="1"/>
      <c r="IB4" s="1"/>
      <c r="IC4" s="1"/>
    </row>
    <row r="5" spans="1:237" ht="19.899999999999999" customHeight="1">
      <c r="A5" s="283" t="s">
        <v>418</v>
      </c>
      <c r="B5" s="284" t="s">
        <v>22</v>
      </c>
      <c r="C5" s="285" t="s">
        <v>23</v>
      </c>
      <c r="D5" s="286" t="s">
        <v>91</v>
      </c>
      <c r="E5" s="286" t="s">
        <v>91</v>
      </c>
      <c r="F5" s="286" t="s">
        <v>91</v>
      </c>
      <c r="G5" s="286" t="s">
        <v>91</v>
      </c>
      <c r="H5" s="287"/>
      <c r="I5" s="288"/>
      <c r="HX5" s="1"/>
      <c r="HY5" s="1"/>
      <c r="HZ5" s="1"/>
      <c r="IA5" s="1"/>
      <c r="IB5" s="1"/>
      <c r="IC5" s="1"/>
    </row>
    <row r="6" spans="1:237" s="20" customFormat="1" ht="19.899999999999999" customHeight="1">
      <c r="A6" s="289" t="s">
        <v>418</v>
      </c>
      <c r="B6" s="115" t="s">
        <v>24</v>
      </c>
      <c r="C6" s="290" t="s">
        <v>25</v>
      </c>
      <c r="D6" s="291" t="s">
        <v>91</v>
      </c>
      <c r="E6" s="291" t="s">
        <v>91</v>
      </c>
      <c r="F6" s="291" t="s">
        <v>91</v>
      </c>
      <c r="G6" s="291" t="s">
        <v>91</v>
      </c>
      <c r="H6" s="292"/>
      <c r="I6" s="293"/>
    </row>
    <row r="7" spans="1:237" s="20" customFormat="1" ht="19.899999999999999" customHeight="1">
      <c r="A7" s="289" t="s">
        <v>418</v>
      </c>
      <c r="B7" s="115" t="s">
        <v>26</v>
      </c>
      <c r="C7" s="290" t="s">
        <v>27</v>
      </c>
      <c r="D7" s="291" t="s">
        <v>135</v>
      </c>
      <c r="E7" s="291" t="s">
        <v>91</v>
      </c>
      <c r="F7" s="291" t="s">
        <v>91</v>
      </c>
      <c r="G7" s="291" t="s">
        <v>135</v>
      </c>
      <c r="H7" s="292"/>
      <c r="I7" s="293"/>
    </row>
    <row r="8" spans="1:237" ht="19.899999999999999" customHeight="1">
      <c r="A8" s="289" t="s">
        <v>418</v>
      </c>
      <c r="B8" s="115" t="s">
        <v>28</v>
      </c>
      <c r="C8" s="290" t="s">
        <v>29</v>
      </c>
      <c r="D8" s="290" t="s">
        <v>135</v>
      </c>
      <c r="E8" s="290" t="s">
        <v>135</v>
      </c>
      <c r="F8" s="290" t="s">
        <v>135</v>
      </c>
      <c r="G8" s="290" t="s">
        <v>135</v>
      </c>
      <c r="H8" s="290" t="s">
        <v>135</v>
      </c>
      <c r="I8" s="294" t="s">
        <v>135</v>
      </c>
      <c r="HX8" s="1"/>
      <c r="HY8" s="1"/>
      <c r="HZ8" s="1"/>
      <c r="IA8" s="1"/>
      <c r="IB8" s="1"/>
      <c r="IC8" s="1"/>
    </row>
    <row r="9" spans="1:237" ht="19.899999999999999" customHeight="1">
      <c r="A9" s="289" t="s">
        <v>418</v>
      </c>
      <c r="B9" s="865" t="s">
        <v>30</v>
      </c>
      <c r="C9" s="290" t="s">
        <v>31</v>
      </c>
      <c r="D9" s="290" t="s">
        <v>135</v>
      </c>
      <c r="E9" s="290" t="s">
        <v>135</v>
      </c>
      <c r="F9" s="290" t="s">
        <v>135</v>
      </c>
      <c r="G9" s="290" t="s">
        <v>135</v>
      </c>
      <c r="H9" s="292"/>
      <c r="I9" s="293"/>
      <c r="HX9" s="1"/>
      <c r="HY9" s="1"/>
      <c r="HZ9" s="1"/>
      <c r="IA9" s="1"/>
      <c r="IB9" s="1"/>
      <c r="IC9" s="1"/>
    </row>
    <row r="10" spans="1:237" ht="19.899999999999999" customHeight="1">
      <c r="A10" s="289" t="s">
        <v>418</v>
      </c>
      <c r="B10" s="866"/>
      <c r="C10" s="290" t="s">
        <v>32</v>
      </c>
      <c r="D10" s="290" t="s">
        <v>135</v>
      </c>
      <c r="E10" s="290" t="s">
        <v>135</v>
      </c>
      <c r="F10" s="290" t="s">
        <v>135</v>
      </c>
      <c r="G10" s="290" t="s">
        <v>135</v>
      </c>
      <c r="H10" s="292"/>
      <c r="I10" s="293"/>
      <c r="HX10" s="1"/>
      <c r="HY10" s="1"/>
      <c r="HZ10" s="1"/>
      <c r="IA10" s="1"/>
      <c r="IB10" s="1"/>
      <c r="IC10" s="1"/>
    </row>
    <row r="11" spans="1:237" ht="19.899999999999999" customHeight="1">
      <c r="A11" s="289" t="s">
        <v>418</v>
      </c>
      <c r="B11" s="866"/>
      <c r="C11" s="290" t="s">
        <v>33</v>
      </c>
      <c r="D11" s="290" t="s">
        <v>135</v>
      </c>
      <c r="E11" s="290" t="s">
        <v>135</v>
      </c>
      <c r="F11" s="290" t="s">
        <v>135</v>
      </c>
      <c r="G11" s="290" t="s">
        <v>135</v>
      </c>
      <c r="H11" s="292"/>
      <c r="I11" s="293"/>
      <c r="HX11" s="1"/>
      <c r="HY11" s="1"/>
      <c r="HZ11" s="1"/>
      <c r="IA11" s="1"/>
      <c r="IB11" s="1"/>
      <c r="IC11" s="1"/>
    </row>
    <row r="12" spans="1:237" ht="19.899999999999999" customHeight="1">
      <c r="A12" s="289" t="s">
        <v>418</v>
      </c>
      <c r="B12" s="866"/>
      <c r="C12" s="290" t="s">
        <v>34</v>
      </c>
      <c r="D12" s="290" t="s">
        <v>135</v>
      </c>
      <c r="E12" s="290" t="s">
        <v>135</v>
      </c>
      <c r="F12" s="290" t="s">
        <v>135</v>
      </c>
      <c r="G12" s="290" t="s">
        <v>135</v>
      </c>
      <c r="H12" s="290" t="s">
        <v>135</v>
      </c>
      <c r="I12" s="294" t="s">
        <v>135</v>
      </c>
      <c r="HX12" s="1"/>
      <c r="HY12" s="1"/>
      <c r="HZ12" s="1"/>
      <c r="IA12" s="1"/>
      <c r="IB12" s="1"/>
      <c r="IC12" s="1"/>
    </row>
    <row r="13" spans="1:237" ht="19.899999999999999" customHeight="1" thickBot="1">
      <c r="A13" s="295" t="s">
        <v>418</v>
      </c>
      <c r="B13" s="867"/>
      <c r="C13" s="296" t="s">
        <v>35</v>
      </c>
      <c r="D13" s="296" t="s">
        <v>135</v>
      </c>
      <c r="E13" s="296" t="s">
        <v>135</v>
      </c>
      <c r="F13" s="296" t="s">
        <v>135</v>
      </c>
      <c r="G13" s="296" t="s">
        <v>135</v>
      </c>
      <c r="H13" s="296" t="s">
        <v>135</v>
      </c>
      <c r="I13" s="297" t="s">
        <v>135</v>
      </c>
      <c r="HX13" s="1"/>
      <c r="HY13" s="1"/>
      <c r="HZ13" s="1"/>
      <c r="IA13" s="1"/>
      <c r="IB13" s="1"/>
      <c r="IC13" s="1"/>
    </row>
    <row r="14" spans="1:237" ht="19.899999999999999" customHeight="1">
      <c r="A14" s="21" t="s">
        <v>36</v>
      </c>
      <c r="B14"/>
      <c r="C14"/>
      <c r="D14"/>
      <c r="E14"/>
      <c r="F14"/>
      <c r="G14"/>
      <c r="H14"/>
      <c r="I14"/>
      <c r="HX14" s="1"/>
      <c r="HY14" s="1"/>
      <c r="HZ14" s="1"/>
      <c r="IA14" s="1"/>
      <c r="IB14" s="1"/>
      <c r="IC14" s="1"/>
    </row>
    <row r="15" spans="1:237" ht="19.899999999999999" customHeight="1">
      <c r="A15" s="21" t="s">
        <v>37</v>
      </c>
      <c r="B15"/>
      <c r="C15" s="21"/>
      <c r="D15" s="21"/>
      <c r="E15" s="21"/>
      <c r="F15" s="21"/>
      <c r="G15" s="21"/>
      <c r="H15" s="21"/>
      <c r="I15" s="21"/>
      <c r="HX15" s="1"/>
      <c r="HY15" s="1"/>
      <c r="HZ15" s="1"/>
      <c r="IA15" s="1"/>
      <c r="IB15" s="1"/>
      <c r="IC15" s="1"/>
    </row>
    <row r="16" spans="1:237" ht="19.899999999999999" customHeight="1">
      <c r="B16"/>
      <c r="C16" s="21"/>
      <c r="D16" s="21"/>
      <c r="E16" s="21"/>
      <c r="F16" s="21"/>
      <c r="G16" s="21"/>
      <c r="H16" s="21"/>
      <c r="I16" s="21"/>
    </row>
  </sheetData>
  <mergeCells count="5">
    <mergeCell ref="D3:I3"/>
    <mergeCell ref="B9:B13"/>
    <mergeCell ref="A3:A4"/>
    <mergeCell ref="B3:B4"/>
    <mergeCell ref="C3:C4"/>
  </mergeCells>
  <phoneticPr fontId="33" type="noConversion"/>
  <pageMargins left="0.78749999999999998" right="0.78749999999999998" top="1.0631944444444446" bottom="1.0631944444444446" header="0.51180555555555551" footer="0.51180555555555551"/>
  <pageSetup paperSize="9" scale="49" orientation="portrait" useFirstPageNumber="1"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96"/>
  <sheetViews>
    <sheetView zoomScaleNormal="100" zoomScaleSheetLayoutView="100" workbookViewId="0">
      <selection sqref="A1:XFD1048576"/>
    </sheetView>
  </sheetViews>
  <sheetFormatPr defaultColWidth="11.5703125" defaultRowHeight="12.75"/>
  <cols>
    <col min="1" max="1" width="7.85546875" style="653" customWidth="1"/>
    <col min="2" max="2" width="19.42578125" style="653" customWidth="1"/>
    <col min="3" max="3" width="12.5703125" style="653" customWidth="1"/>
    <col min="4" max="4" width="17.85546875" style="653" customWidth="1"/>
    <col min="5" max="6" width="19.85546875" style="653" customWidth="1"/>
    <col min="7" max="7" width="17.85546875" style="653" customWidth="1"/>
    <col min="8" max="8" width="10.28515625" style="654" customWidth="1"/>
    <col min="9" max="9" width="16.7109375" style="653" customWidth="1"/>
    <col min="10" max="10" width="44.7109375" style="653" customWidth="1"/>
  </cols>
  <sheetData>
    <row r="1" spans="1:10" ht="18.600000000000001" customHeight="1" thickBot="1">
      <c r="A1" s="737" t="s">
        <v>278</v>
      </c>
      <c r="B1" s="737"/>
      <c r="C1" s="737"/>
      <c r="D1" s="737"/>
      <c r="E1" s="737"/>
      <c r="F1" s="737"/>
      <c r="G1" s="737"/>
      <c r="H1" s="738"/>
      <c r="I1" s="739" t="s">
        <v>58</v>
      </c>
      <c r="J1" s="668" t="s">
        <v>9</v>
      </c>
    </row>
    <row r="2" spans="1:10" ht="19.899999999999999" customHeight="1" thickBot="1">
      <c r="A2" s="740"/>
      <c r="B2" s="740"/>
      <c r="C2" s="740"/>
      <c r="D2" s="740"/>
      <c r="E2" s="740"/>
      <c r="F2" s="740"/>
      <c r="G2" s="740"/>
      <c r="H2" s="741"/>
      <c r="I2" s="739" t="s">
        <v>392</v>
      </c>
      <c r="J2" s="670">
        <v>2013</v>
      </c>
    </row>
    <row r="3" spans="1:10" ht="42.6" customHeight="1" thickBot="1">
      <c r="A3" s="742" t="s">
        <v>1</v>
      </c>
      <c r="B3" s="742" t="s">
        <v>279</v>
      </c>
      <c r="C3" s="742" t="s">
        <v>330</v>
      </c>
      <c r="D3" s="742" t="s">
        <v>61</v>
      </c>
      <c r="E3" s="742" t="s">
        <v>1348</v>
      </c>
      <c r="F3" s="743" t="s">
        <v>348</v>
      </c>
      <c r="G3" s="743" t="s">
        <v>337</v>
      </c>
      <c r="H3" s="744" t="s">
        <v>66</v>
      </c>
      <c r="I3" s="743" t="s">
        <v>378</v>
      </c>
      <c r="J3" s="742" t="s">
        <v>375</v>
      </c>
    </row>
    <row r="4" spans="1:10" ht="12.75" customHeight="1">
      <c r="A4" s="277" t="s">
        <v>661</v>
      </c>
      <c r="B4" s="745" t="s">
        <v>280</v>
      </c>
      <c r="C4" s="746">
        <v>2012</v>
      </c>
      <c r="D4" s="747" t="s">
        <v>671</v>
      </c>
      <c r="E4" s="748" t="s">
        <v>46</v>
      </c>
      <c r="F4" s="749">
        <v>1</v>
      </c>
      <c r="G4" s="749">
        <v>1</v>
      </c>
      <c r="H4" s="750"/>
      <c r="I4" s="751"/>
      <c r="J4" s="752" t="s">
        <v>662</v>
      </c>
    </row>
    <row r="5" spans="1:10" ht="12.75" customHeight="1">
      <c r="A5" s="277" t="s">
        <v>661</v>
      </c>
      <c r="B5" s="745" t="s">
        <v>672</v>
      </c>
      <c r="C5" s="746">
        <v>2012</v>
      </c>
      <c r="D5" s="747" t="s">
        <v>281</v>
      </c>
      <c r="E5" s="748" t="s">
        <v>49</v>
      </c>
      <c r="F5" s="749">
        <v>0.38</v>
      </c>
      <c r="G5" s="753">
        <v>1</v>
      </c>
      <c r="H5" s="754" t="s">
        <v>673</v>
      </c>
      <c r="I5" s="751"/>
      <c r="J5" s="752" t="s">
        <v>662</v>
      </c>
    </row>
    <row r="6" spans="1:10" ht="12.75" customHeight="1">
      <c r="A6" s="277" t="s">
        <v>661</v>
      </c>
      <c r="B6" s="745" t="s">
        <v>65</v>
      </c>
      <c r="C6" s="746">
        <v>2012</v>
      </c>
      <c r="D6" s="747" t="s">
        <v>281</v>
      </c>
      <c r="E6" s="748" t="s">
        <v>49</v>
      </c>
      <c r="F6" s="749">
        <v>0.38</v>
      </c>
      <c r="G6" s="753">
        <v>1</v>
      </c>
      <c r="H6" s="754">
        <v>2.5369999999999999</v>
      </c>
      <c r="I6" s="751"/>
      <c r="J6" s="752" t="s">
        <v>662</v>
      </c>
    </row>
    <row r="7" spans="1:10" ht="12.75" customHeight="1">
      <c r="A7" s="277" t="s">
        <v>661</v>
      </c>
      <c r="B7" s="745" t="s">
        <v>600</v>
      </c>
      <c r="C7" s="746">
        <v>2012</v>
      </c>
      <c r="D7" s="747" t="s">
        <v>281</v>
      </c>
      <c r="E7" s="748" t="s">
        <v>49</v>
      </c>
      <c r="F7" s="749">
        <v>0.38</v>
      </c>
      <c r="G7" s="753">
        <v>1</v>
      </c>
      <c r="H7" s="754">
        <v>1.996</v>
      </c>
      <c r="I7" s="751"/>
      <c r="J7" s="752" t="s">
        <v>662</v>
      </c>
    </row>
    <row r="8" spans="1:10" ht="12.75" customHeight="1">
      <c r="A8" s="277" t="s">
        <v>661</v>
      </c>
      <c r="B8" s="745" t="s">
        <v>674</v>
      </c>
      <c r="C8" s="746">
        <v>2012</v>
      </c>
      <c r="D8" s="747" t="s">
        <v>675</v>
      </c>
      <c r="E8" s="748" t="s">
        <v>46</v>
      </c>
      <c r="F8" s="749">
        <v>1</v>
      </c>
      <c r="G8" s="753">
        <v>1</v>
      </c>
      <c r="H8" s="754"/>
      <c r="I8" s="751"/>
      <c r="J8" s="752" t="s">
        <v>662</v>
      </c>
    </row>
    <row r="9" spans="1:10" ht="12.75" customHeight="1">
      <c r="A9" s="277" t="s">
        <v>661</v>
      </c>
      <c r="B9" s="745" t="s">
        <v>282</v>
      </c>
      <c r="C9" s="746">
        <v>2012</v>
      </c>
      <c r="D9" s="747" t="s">
        <v>281</v>
      </c>
      <c r="E9" s="748" t="s">
        <v>49</v>
      </c>
      <c r="F9" s="749">
        <v>0.38</v>
      </c>
      <c r="G9" s="753">
        <v>1</v>
      </c>
      <c r="H9" s="754">
        <v>1.6870000000000001</v>
      </c>
      <c r="I9" s="751"/>
      <c r="J9" s="752" t="s">
        <v>662</v>
      </c>
    </row>
    <row r="10" spans="1:10" ht="12.75" customHeight="1">
      <c r="A10" s="277" t="s">
        <v>661</v>
      </c>
      <c r="B10" s="745" t="s">
        <v>676</v>
      </c>
      <c r="C10" s="746">
        <v>2012</v>
      </c>
      <c r="D10" s="747" t="s">
        <v>281</v>
      </c>
      <c r="E10" s="748" t="s">
        <v>49</v>
      </c>
      <c r="F10" s="749">
        <v>0.38</v>
      </c>
      <c r="G10" s="753">
        <v>1</v>
      </c>
      <c r="H10" s="754">
        <v>2.3780000000000001</v>
      </c>
      <c r="I10" s="751"/>
      <c r="J10" s="752" t="s">
        <v>662</v>
      </c>
    </row>
    <row r="11" spans="1:10" ht="12.75" customHeight="1">
      <c r="A11" s="277" t="s">
        <v>661</v>
      </c>
      <c r="B11" s="745" t="s">
        <v>677</v>
      </c>
      <c r="C11" s="746">
        <v>2012</v>
      </c>
      <c r="D11" s="747" t="s">
        <v>281</v>
      </c>
      <c r="E11" s="748" t="s">
        <v>49</v>
      </c>
      <c r="F11" s="749">
        <v>0.38</v>
      </c>
      <c r="G11" s="753">
        <v>1</v>
      </c>
      <c r="H11" s="754">
        <v>1.5529999999999999</v>
      </c>
      <c r="I11" s="751"/>
      <c r="J11" s="752" t="s">
        <v>662</v>
      </c>
    </row>
    <row r="12" spans="1:10" ht="12.75" customHeight="1">
      <c r="A12" s="277" t="s">
        <v>661</v>
      </c>
      <c r="B12" s="745" t="s">
        <v>642</v>
      </c>
      <c r="C12" s="746">
        <v>2012</v>
      </c>
      <c r="D12" s="747" t="s">
        <v>281</v>
      </c>
      <c r="E12" s="748" t="s">
        <v>49</v>
      </c>
      <c r="F12" s="749">
        <v>0.38</v>
      </c>
      <c r="G12" s="753">
        <v>1</v>
      </c>
      <c r="H12" s="754">
        <v>1.397</v>
      </c>
      <c r="I12" s="751"/>
      <c r="J12" s="752" t="s">
        <v>662</v>
      </c>
    </row>
    <row r="13" spans="1:10" ht="12.75" customHeight="1">
      <c r="A13" s="277" t="s">
        <v>661</v>
      </c>
      <c r="B13" s="745" t="s">
        <v>293</v>
      </c>
      <c r="C13" s="746">
        <v>2012</v>
      </c>
      <c r="D13" s="747" t="s">
        <v>281</v>
      </c>
      <c r="E13" s="748" t="s">
        <v>49</v>
      </c>
      <c r="F13" s="749">
        <v>0.38</v>
      </c>
      <c r="G13" s="753">
        <v>1</v>
      </c>
      <c r="H13" s="754">
        <v>2.1179999999999999</v>
      </c>
      <c r="I13" s="751"/>
      <c r="J13" s="752" t="s">
        <v>662</v>
      </c>
    </row>
    <row r="14" spans="1:10" ht="12.75" customHeight="1">
      <c r="A14" s="277" t="s">
        <v>661</v>
      </c>
      <c r="B14" s="745" t="s">
        <v>604</v>
      </c>
      <c r="C14" s="746">
        <v>2012</v>
      </c>
      <c r="D14" s="747" t="s">
        <v>281</v>
      </c>
      <c r="E14" s="748" t="s">
        <v>49</v>
      </c>
      <c r="F14" s="749">
        <v>0.38</v>
      </c>
      <c r="G14" s="753">
        <v>1</v>
      </c>
      <c r="H14" s="754">
        <v>1.92</v>
      </c>
      <c r="I14" s="751"/>
      <c r="J14" s="752" t="s">
        <v>662</v>
      </c>
    </row>
    <row r="15" spans="1:10" ht="12.75" customHeight="1">
      <c r="A15" s="277" t="s">
        <v>661</v>
      </c>
      <c r="B15" s="745" t="s">
        <v>605</v>
      </c>
      <c r="C15" s="746">
        <v>2012</v>
      </c>
      <c r="D15" s="747" t="s">
        <v>281</v>
      </c>
      <c r="E15" s="748" t="s">
        <v>49</v>
      </c>
      <c r="F15" s="749">
        <v>0.38</v>
      </c>
      <c r="G15" s="753">
        <v>1</v>
      </c>
      <c r="H15" s="754">
        <v>2.0139999999999998</v>
      </c>
      <c r="I15" s="751"/>
      <c r="J15" s="752" t="s">
        <v>662</v>
      </c>
    </row>
    <row r="16" spans="1:10" ht="12.75" customHeight="1">
      <c r="A16" s="277" t="s">
        <v>661</v>
      </c>
      <c r="B16" s="745" t="s">
        <v>678</v>
      </c>
      <c r="C16" s="746">
        <v>2012</v>
      </c>
      <c r="D16" s="747" t="s">
        <v>281</v>
      </c>
      <c r="E16" s="748" t="s">
        <v>49</v>
      </c>
      <c r="F16" s="749">
        <v>0.38</v>
      </c>
      <c r="G16" s="753">
        <v>1</v>
      </c>
      <c r="H16" s="754">
        <v>11.635999999999999</v>
      </c>
      <c r="I16" s="751"/>
      <c r="J16" s="752" t="s">
        <v>662</v>
      </c>
    </row>
    <row r="17" spans="1:10" ht="12.75" customHeight="1">
      <c r="A17" s="277" t="s">
        <v>661</v>
      </c>
      <c r="B17" s="745" t="s">
        <v>679</v>
      </c>
      <c r="C17" s="746">
        <v>2012</v>
      </c>
      <c r="D17" s="747" t="s">
        <v>281</v>
      </c>
      <c r="E17" s="748" t="s">
        <v>49</v>
      </c>
      <c r="F17" s="749">
        <v>0.38</v>
      </c>
      <c r="G17" s="753">
        <v>1</v>
      </c>
      <c r="H17" s="754">
        <v>1.714</v>
      </c>
      <c r="I17" s="751"/>
      <c r="J17" s="752" t="s">
        <v>662</v>
      </c>
    </row>
    <row r="18" spans="1:10" ht="12.75" customHeight="1">
      <c r="A18" s="277" t="s">
        <v>661</v>
      </c>
      <c r="B18" s="745" t="s">
        <v>608</v>
      </c>
      <c r="C18" s="746">
        <v>2012</v>
      </c>
      <c r="D18" s="747" t="s">
        <v>281</v>
      </c>
      <c r="E18" s="748" t="s">
        <v>49</v>
      </c>
      <c r="F18" s="749">
        <v>0.38</v>
      </c>
      <c r="G18" s="753">
        <v>1</v>
      </c>
      <c r="H18" s="754">
        <v>2.883</v>
      </c>
      <c r="I18" s="751"/>
      <c r="J18" s="752" t="s">
        <v>662</v>
      </c>
    </row>
    <row r="19" spans="1:10" ht="12.75" customHeight="1">
      <c r="A19" s="277" t="s">
        <v>661</v>
      </c>
      <c r="B19" s="745" t="s">
        <v>609</v>
      </c>
      <c r="C19" s="746">
        <v>2012</v>
      </c>
      <c r="D19" s="747" t="s">
        <v>281</v>
      </c>
      <c r="E19" s="748" t="s">
        <v>49</v>
      </c>
      <c r="F19" s="749">
        <v>0.38</v>
      </c>
      <c r="G19" s="753">
        <v>1</v>
      </c>
      <c r="H19" s="754">
        <v>1.76</v>
      </c>
      <c r="I19" s="755"/>
      <c r="J19" s="752" t="s">
        <v>662</v>
      </c>
    </row>
    <row r="20" spans="1:10" ht="12.75" customHeight="1">
      <c r="A20" s="277" t="s">
        <v>661</v>
      </c>
      <c r="B20" s="745" t="s">
        <v>680</v>
      </c>
      <c r="C20" s="746">
        <v>2012</v>
      </c>
      <c r="D20" s="747" t="s">
        <v>281</v>
      </c>
      <c r="E20" s="748" t="s">
        <v>49</v>
      </c>
      <c r="F20" s="749">
        <v>0.38</v>
      </c>
      <c r="G20" s="753">
        <v>1</v>
      </c>
      <c r="H20" s="754">
        <v>2.5720000000000001</v>
      </c>
      <c r="I20" s="755"/>
      <c r="J20" s="752" t="s">
        <v>662</v>
      </c>
    </row>
    <row r="21" spans="1:10" ht="12.75" customHeight="1">
      <c r="A21" s="277" t="s">
        <v>661</v>
      </c>
      <c r="B21" s="745" t="s">
        <v>681</v>
      </c>
      <c r="C21" s="746">
        <v>2012</v>
      </c>
      <c r="D21" s="747" t="s">
        <v>281</v>
      </c>
      <c r="E21" s="748" t="s">
        <v>49</v>
      </c>
      <c r="F21" s="749">
        <v>0.38</v>
      </c>
      <c r="G21" s="753">
        <v>1</v>
      </c>
      <c r="H21" s="754">
        <v>1.6140000000000001</v>
      </c>
      <c r="I21" s="755"/>
      <c r="J21" s="752" t="s">
        <v>662</v>
      </c>
    </row>
    <row r="22" spans="1:10" ht="12.75" customHeight="1">
      <c r="A22" s="277" t="s">
        <v>661</v>
      </c>
      <c r="B22" s="745" t="s">
        <v>682</v>
      </c>
      <c r="C22" s="746">
        <v>2012</v>
      </c>
      <c r="D22" s="747" t="s">
        <v>671</v>
      </c>
      <c r="E22" s="748" t="s">
        <v>46</v>
      </c>
      <c r="F22" s="749">
        <v>1</v>
      </c>
      <c r="G22" s="753">
        <v>1</v>
      </c>
      <c r="H22" s="754">
        <v>1.5840000000000001</v>
      </c>
      <c r="I22" s="755"/>
      <c r="J22" s="752" t="s">
        <v>662</v>
      </c>
    </row>
    <row r="23" spans="1:10" ht="12.75" customHeight="1">
      <c r="A23" s="277" t="s">
        <v>661</v>
      </c>
      <c r="B23" s="745" t="s">
        <v>610</v>
      </c>
      <c r="C23" s="746">
        <v>2012</v>
      </c>
      <c r="D23" s="747" t="s">
        <v>671</v>
      </c>
      <c r="E23" s="748" t="s">
        <v>46</v>
      </c>
      <c r="F23" s="749">
        <v>1</v>
      </c>
      <c r="G23" s="753">
        <v>1</v>
      </c>
      <c r="H23" s="754"/>
      <c r="I23" s="755"/>
      <c r="J23" s="752" t="s">
        <v>662</v>
      </c>
    </row>
    <row r="24" spans="1:10" ht="12.75" customHeight="1">
      <c r="A24" s="277" t="s">
        <v>661</v>
      </c>
      <c r="B24" s="745" t="s">
        <v>611</v>
      </c>
      <c r="C24" s="746">
        <v>2012</v>
      </c>
      <c r="D24" s="747" t="s">
        <v>671</v>
      </c>
      <c r="E24" s="748" t="s">
        <v>46</v>
      </c>
      <c r="F24" s="749">
        <v>1</v>
      </c>
      <c r="G24" s="753">
        <v>1</v>
      </c>
      <c r="H24" s="754"/>
      <c r="I24" s="755"/>
      <c r="J24" s="752" t="s">
        <v>662</v>
      </c>
    </row>
    <row r="25" spans="1:10" ht="12.75" customHeight="1">
      <c r="A25" s="277" t="s">
        <v>661</v>
      </c>
      <c r="B25" s="745" t="s">
        <v>612</v>
      </c>
      <c r="C25" s="746">
        <v>2012</v>
      </c>
      <c r="D25" s="747" t="s">
        <v>671</v>
      </c>
      <c r="E25" s="748" t="s">
        <v>46</v>
      </c>
      <c r="F25" s="749">
        <v>1</v>
      </c>
      <c r="G25" s="753">
        <v>1</v>
      </c>
      <c r="H25" s="754"/>
      <c r="I25" s="755"/>
      <c r="J25" s="752" t="s">
        <v>662</v>
      </c>
    </row>
    <row r="26" spans="1:10" ht="12.75" customHeight="1">
      <c r="A26" s="277" t="s">
        <v>661</v>
      </c>
      <c r="B26" s="745" t="s">
        <v>280</v>
      </c>
      <c r="C26" s="746">
        <v>2012</v>
      </c>
      <c r="D26" s="747" t="s">
        <v>671</v>
      </c>
      <c r="E26" s="748" t="s">
        <v>46</v>
      </c>
      <c r="F26" s="749">
        <v>1</v>
      </c>
      <c r="G26" s="749">
        <v>1</v>
      </c>
      <c r="H26" s="756"/>
      <c r="I26" s="751"/>
      <c r="J26" s="752" t="s">
        <v>664</v>
      </c>
    </row>
    <row r="27" spans="1:10" ht="12.75" customHeight="1">
      <c r="A27" s="277" t="s">
        <v>661</v>
      </c>
      <c r="B27" s="745" t="s">
        <v>672</v>
      </c>
      <c r="C27" s="746">
        <v>2012</v>
      </c>
      <c r="D27" s="747" t="s">
        <v>281</v>
      </c>
      <c r="E27" s="748" t="s">
        <v>49</v>
      </c>
      <c r="F27" s="749">
        <v>0.5</v>
      </c>
      <c r="G27" s="753">
        <v>1</v>
      </c>
      <c r="H27" s="754" t="s">
        <v>673</v>
      </c>
      <c r="I27" s="751"/>
      <c r="J27" s="752" t="s">
        <v>664</v>
      </c>
    </row>
    <row r="28" spans="1:10" ht="12.75" customHeight="1">
      <c r="A28" s="277" t="s">
        <v>661</v>
      </c>
      <c r="B28" s="745" t="s">
        <v>65</v>
      </c>
      <c r="C28" s="746">
        <v>2012</v>
      </c>
      <c r="D28" s="747" t="s">
        <v>281</v>
      </c>
      <c r="E28" s="748" t="s">
        <v>49</v>
      </c>
      <c r="F28" s="749">
        <v>0.5</v>
      </c>
      <c r="G28" s="753">
        <v>1</v>
      </c>
      <c r="H28" s="754">
        <v>1.786</v>
      </c>
      <c r="I28" s="751"/>
      <c r="J28" s="752" t="s">
        <v>664</v>
      </c>
    </row>
    <row r="29" spans="1:10">
      <c r="A29" s="277" t="s">
        <v>661</v>
      </c>
      <c r="B29" s="745" t="s">
        <v>600</v>
      </c>
      <c r="C29" s="746">
        <v>2012</v>
      </c>
      <c r="D29" s="747" t="s">
        <v>281</v>
      </c>
      <c r="E29" s="748" t="s">
        <v>49</v>
      </c>
      <c r="F29" s="749">
        <v>0.5</v>
      </c>
      <c r="G29" s="753">
        <v>1</v>
      </c>
      <c r="H29" s="754">
        <v>0.55500000000000005</v>
      </c>
      <c r="I29" s="751"/>
      <c r="J29" s="752" t="s">
        <v>664</v>
      </c>
    </row>
    <row r="30" spans="1:10">
      <c r="A30" s="277" t="s">
        <v>661</v>
      </c>
      <c r="B30" s="745" t="s">
        <v>674</v>
      </c>
      <c r="C30" s="746">
        <v>2012</v>
      </c>
      <c r="D30" s="747" t="s">
        <v>675</v>
      </c>
      <c r="E30" s="748" t="s">
        <v>46</v>
      </c>
      <c r="F30" s="749">
        <v>1</v>
      </c>
      <c r="G30" s="753">
        <v>1</v>
      </c>
      <c r="H30" s="754"/>
      <c r="I30" s="751"/>
      <c r="J30" s="752" t="s">
        <v>664</v>
      </c>
    </row>
    <row r="31" spans="1:10" ht="12.75" customHeight="1">
      <c r="A31" s="277" t="s">
        <v>661</v>
      </c>
      <c r="B31" s="745" t="s">
        <v>282</v>
      </c>
      <c r="C31" s="746">
        <v>2012</v>
      </c>
      <c r="D31" s="747" t="s">
        <v>281</v>
      </c>
      <c r="E31" s="748" t="s">
        <v>49</v>
      </c>
      <c r="F31" s="749">
        <v>0.5</v>
      </c>
      <c r="G31" s="753">
        <v>1</v>
      </c>
      <c r="H31" s="754">
        <v>0.72099999999999997</v>
      </c>
      <c r="I31" s="751"/>
      <c r="J31" s="752" t="s">
        <v>664</v>
      </c>
    </row>
    <row r="32" spans="1:10">
      <c r="A32" s="277" t="s">
        <v>661</v>
      </c>
      <c r="B32" s="745" t="s">
        <v>676</v>
      </c>
      <c r="C32" s="746">
        <v>2012</v>
      </c>
      <c r="D32" s="747" t="s">
        <v>281</v>
      </c>
      <c r="E32" s="748" t="s">
        <v>49</v>
      </c>
      <c r="F32" s="749">
        <v>0.5</v>
      </c>
      <c r="G32" s="753">
        <v>1</v>
      </c>
      <c r="H32" s="754">
        <v>0.60099999999999998</v>
      </c>
      <c r="I32" s="751"/>
      <c r="J32" s="752" t="s">
        <v>664</v>
      </c>
    </row>
    <row r="33" spans="1:10">
      <c r="A33" s="277" t="s">
        <v>661</v>
      </c>
      <c r="B33" s="745" t="s">
        <v>677</v>
      </c>
      <c r="C33" s="746">
        <v>2012</v>
      </c>
      <c r="D33" s="747" t="s">
        <v>281</v>
      </c>
      <c r="E33" s="748" t="s">
        <v>49</v>
      </c>
      <c r="F33" s="749">
        <v>0.5</v>
      </c>
      <c r="G33" s="753">
        <v>1</v>
      </c>
      <c r="H33" s="754">
        <v>0.622</v>
      </c>
      <c r="I33" s="751"/>
      <c r="J33" s="752" t="s">
        <v>664</v>
      </c>
    </row>
    <row r="34" spans="1:10">
      <c r="A34" s="277" t="s">
        <v>661</v>
      </c>
      <c r="B34" s="745" t="s">
        <v>642</v>
      </c>
      <c r="C34" s="746">
        <v>2012</v>
      </c>
      <c r="D34" s="747" t="s">
        <v>281</v>
      </c>
      <c r="E34" s="748" t="s">
        <v>49</v>
      </c>
      <c r="F34" s="749">
        <v>0.5</v>
      </c>
      <c r="G34" s="753">
        <v>1</v>
      </c>
      <c r="H34" s="754">
        <v>0.48599999999999999</v>
      </c>
      <c r="I34" s="751"/>
      <c r="J34" s="752" t="s">
        <v>664</v>
      </c>
    </row>
    <row r="35" spans="1:10">
      <c r="A35" s="277" t="s">
        <v>661</v>
      </c>
      <c r="B35" s="745" t="s">
        <v>293</v>
      </c>
      <c r="C35" s="746">
        <v>2012</v>
      </c>
      <c r="D35" s="747" t="s">
        <v>281</v>
      </c>
      <c r="E35" s="748" t="s">
        <v>49</v>
      </c>
      <c r="F35" s="749">
        <v>0.5</v>
      </c>
      <c r="G35" s="753">
        <v>1</v>
      </c>
      <c r="H35" s="754">
        <v>0.67200000000000004</v>
      </c>
      <c r="I35" s="751"/>
      <c r="J35" s="752" t="s">
        <v>664</v>
      </c>
    </row>
    <row r="36" spans="1:10">
      <c r="A36" s="277" t="s">
        <v>661</v>
      </c>
      <c r="B36" s="745" t="s">
        <v>604</v>
      </c>
      <c r="C36" s="746">
        <v>2012</v>
      </c>
      <c r="D36" s="747" t="s">
        <v>281</v>
      </c>
      <c r="E36" s="748" t="s">
        <v>49</v>
      </c>
      <c r="F36" s="749">
        <v>0.5</v>
      </c>
      <c r="G36" s="753">
        <v>1</v>
      </c>
      <c r="H36" s="754">
        <v>0.72099999999999997</v>
      </c>
      <c r="I36" s="751"/>
      <c r="J36" s="752" t="s">
        <v>664</v>
      </c>
    </row>
    <row r="37" spans="1:10">
      <c r="A37" s="277" t="s">
        <v>661</v>
      </c>
      <c r="B37" s="745" t="s">
        <v>605</v>
      </c>
      <c r="C37" s="746">
        <v>2012</v>
      </c>
      <c r="D37" s="747" t="s">
        <v>281</v>
      </c>
      <c r="E37" s="748" t="s">
        <v>49</v>
      </c>
      <c r="F37" s="749">
        <v>0.5</v>
      </c>
      <c r="G37" s="753">
        <v>1</v>
      </c>
      <c r="H37" s="754">
        <v>0.1</v>
      </c>
      <c r="I37" s="751"/>
      <c r="J37" s="752" t="s">
        <v>664</v>
      </c>
    </row>
    <row r="38" spans="1:10">
      <c r="A38" s="277" t="s">
        <v>661</v>
      </c>
      <c r="B38" s="745" t="s">
        <v>678</v>
      </c>
      <c r="C38" s="746">
        <v>2012</v>
      </c>
      <c r="D38" s="747" t="s">
        <v>281</v>
      </c>
      <c r="E38" s="748" t="s">
        <v>49</v>
      </c>
      <c r="F38" s="749">
        <v>0.5</v>
      </c>
      <c r="G38" s="753">
        <v>1</v>
      </c>
      <c r="H38" s="754" t="s">
        <v>673</v>
      </c>
      <c r="I38" s="751"/>
      <c r="J38" s="752" t="s">
        <v>664</v>
      </c>
    </row>
    <row r="39" spans="1:10">
      <c r="A39" s="277" t="s">
        <v>661</v>
      </c>
      <c r="B39" s="745" t="s">
        <v>679</v>
      </c>
      <c r="C39" s="746">
        <v>2012</v>
      </c>
      <c r="D39" s="747" t="s">
        <v>281</v>
      </c>
      <c r="E39" s="748" t="s">
        <v>49</v>
      </c>
      <c r="F39" s="749">
        <v>0.5</v>
      </c>
      <c r="G39" s="753">
        <v>1</v>
      </c>
      <c r="H39" s="754">
        <v>0.46400000000000002</v>
      </c>
      <c r="I39" s="751"/>
      <c r="J39" s="752" t="s">
        <v>664</v>
      </c>
    </row>
    <row r="40" spans="1:10">
      <c r="A40" s="277" t="s">
        <v>661</v>
      </c>
      <c r="B40" s="745" t="s">
        <v>608</v>
      </c>
      <c r="C40" s="746">
        <v>2012</v>
      </c>
      <c r="D40" s="747" t="s">
        <v>281</v>
      </c>
      <c r="E40" s="748" t="s">
        <v>49</v>
      </c>
      <c r="F40" s="749">
        <v>0.5</v>
      </c>
      <c r="G40" s="753">
        <v>1</v>
      </c>
      <c r="H40" s="754">
        <v>1.3160000000000001</v>
      </c>
      <c r="I40" s="751"/>
      <c r="J40" s="752" t="s">
        <v>664</v>
      </c>
    </row>
    <row r="41" spans="1:10">
      <c r="A41" s="277" t="s">
        <v>661</v>
      </c>
      <c r="B41" s="745" t="s">
        <v>609</v>
      </c>
      <c r="C41" s="746">
        <v>2012</v>
      </c>
      <c r="D41" s="747" t="s">
        <v>281</v>
      </c>
      <c r="E41" s="748" t="s">
        <v>49</v>
      </c>
      <c r="F41" s="749">
        <v>0.5</v>
      </c>
      <c r="G41" s="753">
        <v>1</v>
      </c>
      <c r="H41" s="754">
        <v>0.61599999999999999</v>
      </c>
      <c r="I41" s="755"/>
      <c r="J41" s="752" t="s">
        <v>664</v>
      </c>
    </row>
    <row r="42" spans="1:10">
      <c r="A42" s="277" t="s">
        <v>661</v>
      </c>
      <c r="B42" s="745" t="s">
        <v>680</v>
      </c>
      <c r="C42" s="746">
        <v>2012</v>
      </c>
      <c r="D42" s="747" t="s">
        <v>281</v>
      </c>
      <c r="E42" s="748" t="s">
        <v>49</v>
      </c>
      <c r="F42" s="749">
        <v>0.5</v>
      </c>
      <c r="G42" s="753">
        <v>1</v>
      </c>
      <c r="H42" s="754">
        <v>1.444</v>
      </c>
      <c r="I42" s="755"/>
      <c r="J42" s="752" t="s">
        <v>664</v>
      </c>
    </row>
    <row r="43" spans="1:10">
      <c r="A43" s="277" t="s">
        <v>661</v>
      </c>
      <c r="B43" s="745" t="s">
        <v>681</v>
      </c>
      <c r="C43" s="746">
        <v>2012</v>
      </c>
      <c r="D43" s="747" t="s">
        <v>281</v>
      </c>
      <c r="E43" s="748" t="s">
        <v>49</v>
      </c>
      <c r="F43" s="749">
        <v>0.5</v>
      </c>
      <c r="G43" s="753">
        <v>1</v>
      </c>
      <c r="H43" s="754">
        <v>0.61799999999999999</v>
      </c>
      <c r="I43" s="755"/>
      <c r="J43" s="752" t="s">
        <v>664</v>
      </c>
    </row>
    <row r="44" spans="1:10">
      <c r="A44" s="277" t="s">
        <v>661</v>
      </c>
      <c r="B44" s="745" t="s">
        <v>682</v>
      </c>
      <c r="C44" s="746">
        <v>2012</v>
      </c>
      <c r="D44" s="747" t="s">
        <v>671</v>
      </c>
      <c r="E44" s="748" t="s">
        <v>46</v>
      </c>
      <c r="F44" s="749">
        <v>1</v>
      </c>
      <c r="G44" s="753">
        <v>1</v>
      </c>
      <c r="H44" s="754">
        <v>0.63100000000000001</v>
      </c>
      <c r="I44" s="755"/>
      <c r="J44" s="752" t="s">
        <v>664</v>
      </c>
    </row>
    <row r="45" spans="1:10">
      <c r="A45" s="277" t="s">
        <v>661</v>
      </c>
      <c r="B45" s="745" t="s">
        <v>610</v>
      </c>
      <c r="C45" s="746">
        <v>2012</v>
      </c>
      <c r="D45" s="747" t="s">
        <v>671</v>
      </c>
      <c r="E45" s="748" t="s">
        <v>46</v>
      </c>
      <c r="F45" s="749">
        <v>1</v>
      </c>
      <c r="G45" s="753">
        <v>1</v>
      </c>
      <c r="H45" s="754"/>
      <c r="I45" s="755"/>
      <c r="J45" s="752" t="s">
        <v>664</v>
      </c>
    </row>
    <row r="46" spans="1:10">
      <c r="A46" s="277" t="s">
        <v>661</v>
      </c>
      <c r="B46" s="745" t="s">
        <v>611</v>
      </c>
      <c r="C46" s="746">
        <v>2012</v>
      </c>
      <c r="D46" s="747" t="s">
        <v>671</v>
      </c>
      <c r="E46" s="748" t="s">
        <v>46</v>
      </c>
      <c r="F46" s="749">
        <v>1</v>
      </c>
      <c r="G46" s="753">
        <v>1</v>
      </c>
      <c r="H46" s="754"/>
      <c r="I46" s="755"/>
      <c r="J46" s="752" t="s">
        <v>664</v>
      </c>
    </row>
    <row r="47" spans="1:10">
      <c r="A47" s="277" t="s">
        <v>661</v>
      </c>
      <c r="B47" s="745" t="s">
        <v>612</v>
      </c>
      <c r="C47" s="746">
        <v>2012</v>
      </c>
      <c r="D47" s="747" t="s">
        <v>671</v>
      </c>
      <c r="E47" s="748" t="s">
        <v>46</v>
      </c>
      <c r="F47" s="749">
        <v>1</v>
      </c>
      <c r="G47" s="753">
        <v>1</v>
      </c>
      <c r="H47" s="754"/>
      <c r="I47" s="755"/>
      <c r="J47" s="752" t="s">
        <v>664</v>
      </c>
    </row>
    <row r="48" spans="1:10">
      <c r="A48" s="277" t="s">
        <v>661</v>
      </c>
      <c r="B48" s="745" t="s">
        <v>280</v>
      </c>
      <c r="C48" s="746">
        <v>2012</v>
      </c>
      <c r="D48" s="747" t="s">
        <v>671</v>
      </c>
      <c r="E48" s="748" t="s">
        <v>46</v>
      </c>
      <c r="F48" s="749">
        <v>1</v>
      </c>
      <c r="G48" s="749">
        <v>1</v>
      </c>
      <c r="H48" s="756"/>
      <c r="I48" s="751"/>
      <c r="J48" s="752" t="s">
        <v>667</v>
      </c>
    </row>
    <row r="49" spans="1:10">
      <c r="A49" s="277" t="s">
        <v>661</v>
      </c>
      <c r="B49" s="745" t="s">
        <v>672</v>
      </c>
      <c r="C49" s="746">
        <v>2012</v>
      </c>
      <c r="D49" s="747" t="s">
        <v>281</v>
      </c>
      <c r="E49" s="748" t="s">
        <v>49</v>
      </c>
      <c r="F49" s="749">
        <v>0.83</v>
      </c>
      <c r="G49" s="753">
        <v>1</v>
      </c>
      <c r="H49" s="754" t="s">
        <v>673</v>
      </c>
      <c r="I49" s="751"/>
      <c r="J49" s="752" t="s">
        <v>667</v>
      </c>
    </row>
    <row r="50" spans="1:10">
      <c r="A50" s="277" t="s">
        <v>661</v>
      </c>
      <c r="B50" s="745" t="s">
        <v>65</v>
      </c>
      <c r="C50" s="746">
        <v>2012</v>
      </c>
      <c r="D50" s="747" t="s">
        <v>281</v>
      </c>
      <c r="E50" s="748" t="s">
        <v>49</v>
      </c>
      <c r="F50" s="749">
        <v>0.83</v>
      </c>
      <c r="G50" s="753">
        <v>1</v>
      </c>
      <c r="H50" s="754">
        <v>2.1720000000000002</v>
      </c>
      <c r="I50" s="751"/>
      <c r="J50" s="752" t="s">
        <v>667</v>
      </c>
    </row>
    <row r="51" spans="1:10">
      <c r="A51" s="277" t="s">
        <v>661</v>
      </c>
      <c r="B51" s="745" t="s">
        <v>600</v>
      </c>
      <c r="C51" s="746">
        <v>2012</v>
      </c>
      <c r="D51" s="747" t="s">
        <v>281</v>
      </c>
      <c r="E51" s="748" t="s">
        <v>49</v>
      </c>
      <c r="F51" s="749">
        <v>0.83</v>
      </c>
      <c r="G51" s="753">
        <v>1</v>
      </c>
      <c r="H51" s="754">
        <v>0.94099999999999995</v>
      </c>
      <c r="I51" s="751"/>
      <c r="J51" s="752" t="s">
        <v>667</v>
      </c>
    </row>
    <row r="52" spans="1:10">
      <c r="A52" s="277" t="s">
        <v>661</v>
      </c>
      <c r="B52" s="745" t="s">
        <v>674</v>
      </c>
      <c r="C52" s="746">
        <v>2012</v>
      </c>
      <c r="D52" s="747" t="s">
        <v>675</v>
      </c>
      <c r="E52" s="748" t="s">
        <v>46</v>
      </c>
      <c r="F52" s="749">
        <v>1</v>
      </c>
      <c r="G52" s="753">
        <v>1</v>
      </c>
      <c r="H52" s="754"/>
      <c r="I52" s="751"/>
      <c r="J52" s="752" t="s">
        <v>667</v>
      </c>
    </row>
    <row r="53" spans="1:10">
      <c r="A53" s="277" t="s">
        <v>661</v>
      </c>
      <c r="B53" s="745" t="s">
        <v>282</v>
      </c>
      <c r="C53" s="746">
        <v>2012</v>
      </c>
      <c r="D53" s="747" t="s">
        <v>281</v>
      </c>
      <c r="E53" s="748" t="s">
        <v>49</v>
      </c>
      <c r="F53" s="749">
        <v>0.83</v>
      </c>
      <c r="G53" s="753">
        <v>1</v>
      </c>
      <c r="H53" s="754">
        <v>1.028</v>
      </c>
      <c r="I53" s="751"/>
      <c r="J53" s="752" t="s">
        <v>667</v>
      </c>
    </row>
    <row r="54" spans="1:10">
      <c r="A54" s="277" t="s">
        <v>661</v>
      </c>
      <c r="B54" s="745" t="s">
        <v>676</v>
      </c>
      <c r="C54" s="746">
        <v>2012</v>
      </c>
      <c r="D54" s="747" t="s">
        <v>281</v>
      </c>
      <c r="E54" s="748" t="s">
        <v>49</v>
      </c>
      <c r="F54" s="749">
        <v>0.83</v>
      </c>
      <c r="G54" s="753">
        <v>1</v>
      </c>
      <c r="H54" s="754">
        <v>0.749</v>
      </c>
      <c r="I54" s="751"/>
      <c r="J54" s="752" t="s">
        <v>667</v>
      </c>
    </row>
    <row r="55" spans="1:10">
      <c r="A55" s="277" t="s">
        <v>661</v>
      </c>
      <c r="B55" s="745" t="s">
        <v>677</v>
      </c>
      <c r="C55" s="746">
        <v>2012</v>
      </c>
      <c r="D55" s="747" t="s">
        <v>281</v>
      </c>
      <c r="E55" s="748" t="s">
        <v>49</v>
      </c>
      <c r="F55" s="749">
        <v>0.83</v>
      </c>
      <c r="G55" s="753">
        <v>1</v>
      </c>
      <c r="H55" s="754">
        <v>0.61299999999999999</v>
      </c>
      <c r="I55" s="751"/>
      <c r="J55" s="752" t="s">
        <v>667</v>
      </c>
    </row>
    <row r="56" spans="1:10">
      <c r="A56" s="277" t="s">
        <v>661</v>
      </c>
      <c r="B56" s="745" t="s">
        <v>642</v>
      </c>
      <c r="C56" s="746">
        <v>2012</v>
      </c>
      <c r="D56" s="747" t="s">
        <v>281</v>
      </c>
      <c r="E56" s="748" t="s">
        <v>49</v>
      </c>
      <c r="F56" s="749">
        <v>0.83</v>
      </c>
      <c r="G56" s="753">
        <v>1</v>
      </c>
      <c r="H56" s="754">
        <v>0.68700000000000006</v>
      </c>
      <c r="I56" s="751"/>
      <c r="J56" s="752" t="s">
        <v>667</v>
      </c>
    </row>
    <row r="57" spans="1:10">
      <c r="A57" s="277" t="s">
        <v>661</v>
      </c>
      <c r="B57" s="745" t="s">
        <v>293</v>
      </c>
      <c r="C57" s="746">
        <v>2012</v>
      </c>
      <c r="D57" s="747" t="s">
        <v>281</v>
      </c>
      <c r="E57" s="748" t="s">
        <v>49</v>
      </c>
      <c r="F57" s="749">
        <v>0.83</v>
      </c>
      <c r="G57" s="753">
        <v>1</v>
      </c>
      <c r="H57" s="754">
        <v>0.78300000000000003</v>
      </c>
      <c r="I57" s="751"/>
      <c r="J57" s="752" t="s">
        <v>667</v>
      </c>
    </row>
    <row r="58" spans="1:10">
      <c r="A58" s="277" t="s">
        <v>661</v>
      </c>
      <c r="B58" s="745" t="s">
        <v>604</v>
      </c>
      <c r="C58" s="746">
        <v>2012</v>
      </c>
      <c r="D58" s="747" t="s">
        <v>281</v>
      </c>
      <c r="E58" s="748" t="s">
        <v>49</v>
      </c>
      <c r="F58" s="749">
        <v>0.83</v>
      </c>
      <c r="G58" s="753">
        <v>1</v>
      </c>
      <c r="H58" s="754">
        <v>0.88800000000000001</v>
      </c>
      <c r="I58" s="751"/>
      <c r="J58" s="752" t="s">
        <v>667</v>
      </c>
    </row>
    <row r="59" spans="1:10">
      <c r="A59" s="277" t="s">
        <v>661</v>
      </c>
      <c r="B59" s="745" t="s">
        <v>605</v>
      </c>
      <c r="C59" s="746">
        <v>2012</v>
      </c>
      <c r="D59" s="747" t="s">
        <v>281</v>
      </c>
      <c r="E59" s="748" t="s">
        <v>49</v>
      </c>
      <c r="F59" s="749">
        <v>0.83</v>
      </c>
      <c r="G59" s="753">
        <v>1</v>
      </c>
      <c r="H59" s="754">
        <v>1.2150000000000001</v>
      </c>
      <c r="I59" s="751"/>
      <c r="J59" s="752" t="s">
        <v>667</v>
      </c>
    </row>
    <row r="60" spans="1:10">
      <c r="A60" s="277" t="s">
        <v>661</v>
      </c>
      <c r="B60" s="745" t="s">
        <v>678</v>
      </c>
      <c r="C60" s="746">
        <v>2012</v>
      </c>
      <c r="D60" s="747" t="s">
        <v>281</v>
      </c>
      <c r="E60" s="748" t="s">
        <v>49</v>
      </c>
      <c r="F60" s="749">
        <v>0.83</v>
      </c>
      <c r="G60" s="753">
        <v>1</v>
      </c>
      <c r="H60" s="754" t="s">
        <v>673</v>
      </c>
      <c r="I60" s="751"/>
      <c r="J60" s="752" t="s">
        <v>667</v>
      </c>
    </row>
    <row r="61" spans="1:10">
      <c r="A61" s="277" t="s">
        <v>661</v>
      </c>
      <c r="B61" s="745" t="s">
        <v>679</v>
      </c>
      <c r="C61" s="746">
        <v>2012</v>
      </c>
      <c r="D61" s="747" t="s">
        <v>281</v>
      </c>
      <c r="E61" s="748" t="s">
        <v>49</v>
      </c>
      <c r="F61" s="749">
        <v>0.83</v>
      </c>
      <c r="G61" s="753">
        <v>1</v>
      </c>
      <c r="H61" s="754">
        <v>0.65300000000000002</v>
      </c>
      <c r="I61" s="751"/>
      <c r="J61" s="752" t="s">
        <v>667</v>
      </c>
    </row>
    <row r="62" spans="1:10">
      <c r="A62" s="277" t="s">
        <v>661</v>
      </c>
      <c r="B62" s="745" t="s">
        <v>608</v>
      </c>
      <c r="C62" s="746">
        <v>2012</v>
      </c>
      <c r="D62" s="747" t="s">
        <v>281</v>
      </c>
      <c r="E62" s="748" t="s">
        <v>49</v>
      </c>
      <c r="F62" s="749">
        <v>0.83</v>
      </c>
      <c r="G62" s="753">
        <v>1</v>
      </c>
      <c r="H62" s="754">
        <v>1.157</v>
      </c>
      <c r="I62" s="751"/>
      <c r="J62" s="752" t="s">
        <v>667</v>
      </c>
    </row>
    <row r="63" spans="1:10">
      <c r="A63" s="277" t="s">
        <v>661</v>
      </c>
      <c r="B63" s="745" t="s">
        <v>609</v>
      </c>
      <c r="C63" s="746">
        <v>2012</v>
      </c>
      <c r="D63" s="747" t="s">
        <v>281</v>
      </c>
      <c r="E63" s="748" t="s">
        <v>49</v>
      </c>
      <c r="F63" s="749">
        <v>0.83</v>
      </c>
      <c r="G63" s="753">
        <v>1</v>
      </c>
      <c r="H63" s="754">
        <v>0.61399999999999999</v>
      </c>
      <c r="I63" s="755"/>
      <c r="J63" s="752" t="s">
        <v>667</v>
      </c>
    </row>
    <row r="64" spans="1:10">
      <c r="A64" s="277" t="s">
        <v>661</v>
      </c>
      <c r="B64" s="745" t="s">
        <v>680</v>
      </c>
      <c r="C64" s="746">
        <v>2012</v>
      </c>
      <c r="D64" s="747" t="s">
        <v>281</v>
      </c>
      <c r="E64" s="748" t="s">
        <v>49</v>
      </c>
      <c r="F64" s="749">
        <v>0.83</v>
      </c>
      <c r="G64" s="753">
        <v>1</v>
      </c>
      <c r="H64" s="754">
        <v>0.76800000000000002</v>
      </c>
      <c r="I64" s="755"/>
      <c r="J64" s="752" t="s">
        <v>667</v>
      </c>
    </row>
    <row r="65" spans="1:10">
      <c r="A65" s="277" t="s">
        <v>661</v>
      </c>
      <c r="B65" s="745" t="s">
        <v>681</v>
      </c>
      <c r="C65" s="746">
        <v>2012</v>
      </c>
      <c r="D65" s="747" t="s">
        <v>281</v>
      </c>
      <c r="E65" s="748" t="s">
        <v>49</v>
      </c>
      <c r="F65" s="749">
        <v>0.83</v>
      </c>
      <c r="G65" s="753">
        <v>1</v>
      </c>
      <c r="H65" s="754">
        <v>0.66</v>
      </c>
      <c r="I65" s="755"/>
      <c r="J65" s="752" t="s">
        <v>667</v>
      </c>
    </row>
    <row r="66" spans="1:10">
      <c r="A66" s="277" t="s">
        <v>661</v>
      </c>
      <c r="B66" s="745" t="s">
        <v>682</v>
      </c>
      <c r="C66" s="746">
        <v>2012</v>
      </c>
      <c r="D66" s="747" t="s">
        <v>671</v>
      </c>
      <c r="E66" s="748" t="s">
        <v>46</v>
      </c>
      <c r="F66" s="749">
        <v>1</v>
      </c>
      <c r="G66" s="753">
        <v>1</v>
      </c>
      <c r="H66" s="754">
        <v>0.71699999999999997</v>
      </c>
      <c r="I66" s="755"/>
      <c r="J66" s="752" t="s">
        <v>667</v>
      </c>
    </row>
    <row r="67" spans="1:10">
      <c r="A67" s="277" t="s">
        <v>661</v>
      </c>
      <c r="B67" s="745" t="s">
        <v>610</v>
      </c>
      <c r="C67" s="746">
        <v>2012</v>
      </c>
      <c r="D67" s="747" t="s">
        <v>671</v>
      </c>
      <c r="E67" s="748" t="s">
        <v>46</v>
      </c>
      <c r="F67" s="749">
        <v>1</v>
      </c>
      <c r="G67" s="753">
        <v>1</v>
      </c>
      <c r="H67" s="754"/>
      <c r="I67" s="755"/>
      <c r="J67" s="752" t="s">
        <v>667</v>
      </c>
    </row>
    <row r="68" spans="1:10">
      <c r="A68" s="277" t="s">
        <v>661</v>
      </c>
      <c r="B68" s="745" t="s">
        <v>611</v>
      </c>
      <c r="C68" s="746">
        <v>2012</v>
      </c>
      <c r="D68" s="747" t="s">
        <v>671</v>
      </c>
      <c r="E68" s="748" t="s">
        <v>46</v>
      </c>
      <c r="F68" s="749">
        <v>1</v>
      </c>
      <c r="G68" s="753">
        <v>1</v>
      </c>
      <c r="H68" s="754"/>
      <c r="I68" s="755"/>
      <c r="J68" s="752" t="s">
        <v>667</v>
      </c>
    </row>
    <row r="69" spans="1:10">
      <c r="A69" s="277" t="s">
        <v>661</v>
      </c>
      <c r="B69" s="745" t="s">
        <v>612</v>
      </c>
      <c r="C69" s="746">
        <v>2012</v>
      </c>
      <c r="D69" s="747" t="s">
        <v>671</v>
      </c>
      <c r="E69" s="748" t="s">
        <v>46</v>
      </c>
      <c r="F69" s="749">
        <v>1</v>
      </c>
      <c r="G69" s="753">
        <v>1</v>
      </c>
      <c r="H69" s="754"/>
      <c r="I69" s="755"/>
      <c r="J69" s="752" t="s">
        <v>667</v>
      </c>
    </row>
    <row r="70" spans="1:10">
      <c r="A70" s="277" t="s">
        <v>661</v>
      </c>
      <c r="B70" s="745" t="s">
        <v>280</v>
      </c>
      <c r="C70" s="746">
        <v>2012</v>
      </c>
      <c r="D70" s="747" t="s">
        <v>671</v>
      </c>
      <c r="E70" s="748" t="s">
        <v>46</v>
      </c>
      <c r="F70" s="749">
        <v>1</v>
      </c>
      <c r="G70" s="749">
        <v>1</v>
      </c>
      <c r="H70" s="756"/>
      <c r="I70" s="751"/>
      <c r="J70" s="752" t="s">
        <v>670</v>
      </c>
    </row>
    <row r="71" spans="1:10">
      <c r="A71" s="277" t="s">
        <v>661</v>
      </c>
      <c r="B71" s="745" t="s">
        <v>672</v>
      </c>
      <c r="C71" s="746">
        <v>2012</v>
      </c>
      <c r="D71" s="747" t="s">
        <v>281</v>
      </c>
      <c r="E71" s="748" t="s">
        <v>49</v>
      </c>
      <c r="F71" s="749">
        <v>0.4</v>
      </c>
      <c r="G71" s="753">
        <v>1</v>
      </c>
      <c r="H71" s="754" t="s">
        <v>673</v>
      </c>
      <c r="I71" s="751"/>
      <c r="J71" s="752" t="s">
        <v>670</v>
      </c>
    </row>
    <row r="72" spans="1:10">
      <c r="A72" s="277" t="s">
        <v>661</v>
      </c>
      <c r="B72" s="745" t="s">
        <v>65</v>
      </c>
      <c r="C72" s="746">
        <v>2012</v>
      </c>
      <c r="D72" s="747" t="s">
        <v>281</v>
      </c>
      <c r="E72" s="748" t="s">
        <v>49</v>
      </c>
      <c r="F72" s="749">
        <v>0.4</v>
      </c>
      <c r="G72" s="753">
        <v>1</v>
      </c>
      <c r="H72" s="754">
        <v>1.07</v>
      </c>
      <c r="I72" s="751"/>
      <c r="J72" s="752" t="s">
        <v>670</v>
      </c>
    </row>
    <row r="73" spans="1:10">
      <c r="A73" s="277" t="s">
        <v>661</v>
      </c>
      <c r="B73" s="745" t="s">
        <v>600</v>
      </c>
      <c r="C73" s="746">
        <v>2012</v>
      </c>
      <c r="D73" s="747" t="s">
        <v>281</v>
      </c>
      <c r="E73" s="748" t="s">
        <v>49</v>
      </c>
      <c r="F73" s="749">
        <v>0.4</v>
      </c>
      <c r="G73" s="753">
        <v>1</v>
      </c>
      <c r="H73" s="754">
        <v>1.986</v>
      </c>
      <c r="I73" s="751"/>
      <c r="J73" s="752" t="s">
        <v>670</v>
      </c>
    </row>
    <row r="74" spans="1:10">
      <c r="A74" s="277" t="s">
        <v>661</v>
      </c>
      <c r="B74" s="745" t="s">
        <v>674</v>
      </c>
      <c r="C74" s="746">
        <v>2012</v>
      </c>
      <c r="D74" s="747" t="s">
        <v>675</v>
      </c>
      <c r="E74" s="748" t="s">
        <v>46</v>
      </c>
      <c r="F74" s="749">
        <v>1</v>
      </c>
      <c r="G74" s="753">
        <v>1</v>
      </c>
      <c r="H74" s="754"/>
      <c r="I74" s="751"/>
      <c r="J74" s="752" t="s">
        <v>670</v>
      </c>
    </row>
    <row r="75" spans="1:10">
      <c r="A75" s="277" t="s">
        <v>661</v>
      </c>
      <c r="B75" s="745" t="s">
        <v>282</v>
      </c>
      <c r="C75" s="746">
        <v>2012</v>
      </c>
      <c r="D75" s="747" t="s">
        <v>281</v>
      </c>
      <c r="E75" s="748" t="s">
        <v>49</v>
      </c>
      <c r="F75" s="749">
        <v>0.4</v>
      </c>
      <c r="G75" s="753">
        <v>1</v>
      </c>
      <c r="H75" s="754" t="s">
        <v>673</v>
      </c>
      <c r="I75" s="751"/>
      <c r="J75" s="752" t="s">
        <v>670</v>
      </c>
    </row>
    <row r="76" spans="1:10">
      <c r="A76" s="277" t="s">
        <v>661</v>
      </c>
      <c r="B76" s="745" t="s">
        <v>676</v>
      </c>
      <c r="C76" s="746">
        <v>2012</v>
      </c>
      <c r="D76" s="747" t="s">
        <v>281</v>
      </c>
      <c r="E76" s="748" t="s">
        <v>49</v>
      </c>
      <c r="F76" s="749">
        <v>0.4</v>
      </c>
      <c r="G76" s="753">
        <v>1</v>
      </c>
      <c r="H76" s="754">
        <v>2</v>
      </c>
      <c r="I76" s="751"/>
      <c r="J76" s="752" t="s">
        <v>670</v>
      </c>
    </row>
    <row r="77" spans="1:10">
      <c r="A77" s="277" t="s">
        <v>661</v>
      </c>
      <c r="B77" s="745" t="s">
        <v>677</v>
      </c>
      <c r="C77" s="746">
        <v>2012</v>
      </c>
      <c r="D77" s="747" t="s">
        <v>281</v>
      </c>
      <c r="E77" s="748" t="s">
        <v>49</v>
      </c>
      <c r="F77" s="749">
        <v>0.4</v>
      </c>
      <c r="G77" s="753">
        <v>1</v>
      </c>
      <c r="H77" s="754" t="s">
        <v>673</v>
      </c>
      <c r="I77" s="751"/>
      <c r="J77" s="752" t="s">
        <v>670</v>
      </c>
    </row>
    <row r="78" spans="1:10">
      <c r="A78" s="277" t="s">
        <v>661</v>
      </c>
      <c r="B78" s="745" t="s">
        <v>642</v>
      </c>
      <c r="C78" s="746">
        <v>2012</v>
      </c>
      <c r="D78" s="747" t="s">
        <v>281</v>
      </c>
      <c r="E78" s="748" t="s">
        <v>49</v>
      </c>
      <c r="F78" s="749">
        <v>0.4</v>
      </c>
      <c r="G78" s="753">
        <v>1</v>
      </c>
      <c r="H78" s="754">
        <v>1.508</v>
      </c>
      <c r="I78" s="751"/>
      <c r="J78" s="752" t="s">
        <v>670</v>
      </c>
    </row>
    <row r="79" spans="1:10">
      <c r="A79" s="277" t="s">
        <v>661</v>
      </c>
      <c r="B79" s="745" t="s">
        <v>293</v>
      </c>
      <c r="C79" s="746">
        <v>2012</v>
      </c>
      <c r="D79" s="747" t="s">
        <v>281</v>
      </c>
      <c r="E79" s="748" t="s">
        <v>49</v>
      </c>
      <c r="F79" s="749">
        <v>0.4</v>
      </c>
      <c r="G79" s="753">
        <v>1</v>
      </c>
      <c r="H79" s="754" t="s">
        <v>673</v>
      </c>
      <c r="I79" s="751"/>
      <c r="J79" s="752" t="s">
        <v>670</v>
      </c>
    </row>
    <row r="80" spans="1:10">
      <c r="A80" s="277" t="s">
        <v>661</v>
      </c>
      <c r="B80" s="745" t="s">
        <v>604</v>
      </c>
      <c r="C80" s="746">
        <v>2012</v>
      </c>
      <c r="D80" s="747" t="s">
        <v>281</v>
      </c>
      <c r="E80" s="748" t="s">
        <v>49</v>
      </c>
      <c r="F80" s="749">
        <v>0.4</v>
      </c>
      <c r="G80" s="753">
        <v>1</v>
      </c>
      <c r="H80" s="754">
        <v>0.67800000000000005</v>
      </c>
      <c r="I80" s="751"/>
      <c r="J80" s="752" t="s">
        <v>670</v>
      </c>
    </row>
    <row r="81" spans="1:10">
      <c r="A81" s="277" t="s">
        <v>661</v>
      </c>
      <c r="B81" s="745" t="s">
        <v>605</v>
      </c>
      <c r="C81" s="746">
        <v>2012</v>
      </c>
      <c r="D81" s="747" t="s">
        <v>281</v>
      </c>
      <c r="E81" s="748" t="s">
        <v>49</v>
      </c>
      <c r="F81" s="749">
        <v>0.4</v>
      </c>
      <c r="G81" s="753">
        <v>1</v>
      </c>
      <c r="H81" s="754">
        <v>1.6379999999999999</v>
      </c>
      <c r="I81" s="751"/>
      <c r="J81" s="752" t="s">
        <v>670</v>
      </c>
    </row>
    <row r="82" spans="1:10">
      <c r="A82" s="277" t="s">
        <v>661</v>
      </c>
      <c r="B82" s="745" t="s">
        <v>678</v>
      </c>
      <c r="C82" s="746">
        <v>2012</v>
      </c>
      <c r="D82" s="747" t="s">
        <v>281</v>
      </c>
      <c r="E82" s="748" t="s">
        <v>49</v>
      </c>
      <c r="F82" s="749">
        <v>0.4</v>
      </c>
      <c r="G82" s="753">
        <v>1</v>
      </c>
      <c r="H82" s="754" t="s">
        <v>673</v>
      </c>
      <c r="I82" s="751"/>
      <c r="J82" s="752" t="s">
        <v>670</v>
      </c>
    </row>
    <row r="83" spans="1:10">
      <c r="A83" s="277" t="s">
        <v>661</v>
      </c>
      <c r="B83" s="745" t="s">
        <v>679</v>
      </c>
      <c r="C83" s="746">
        <v>2012</v>
      </c>
      <c r="D83" s="747" t="s">
        <v>281</v>
      </c>
      <c r="E83" s="748" t="s">
        <v>49</v>
      </c>
      <c r="F83" s="749">
        <v>0.4</v>
      </c>
      <c r="G83" s="753">
        <v>1</v>
      </c>
      <c r="H83" s="754">
        <v>1.635</v>
      </c>
      <c r="I83" s="751"/>
      <c r="J83" s="752" t="s">
        <v>670</v>
      </c>
    </row>
    <row r="84" spans="1:10">
      <c r="A84" s="277" t="s">
        <v>661</v>
      </c>
      <c r="B84" s="745" t="s">
        <v>608</v>
      </c>
      <c r="C84" s="746">
        <v>2012</v>
      </c>
      <c r="D84" s="747" t="s">
        <v>281</v>
      </c>
      <c r="E84" s="748" t="s">
        <v>49</v>
      </c>
      <c r="F84" s="749">
        <v>0.4</v>
      </c>
      <c r="G84" s="753">
        <v>1</v>
      </c>
      <c r="H84" s="754" t="s">
        <v>673</v>
      </c>
      <c r="I84" s="751"/>
      <c r="J84" s="752" t="s">
        <v>670</v>
      </c>
    </row>
    <row r="85" spans="1:10">
      <c r="A85" s="277" t="s">
        <v>661</v>
      </c>
      <c r="B85" s="745" t="s">
        <v>609</v>
      </c>
      <c r="C85" s="746">
        <v>2012</v>
      </c>
      <c r="D85" s="747" t="s">
        <v>281</v>
      </c>
      <c r="E85" s="748" t="s">
        <v>49</v>
      </c>
      <c r="F85" s="749">
        <v>0.4</v>
      </c>
      <c r="G85" s="753">
        <v>1</v>
      </c>
      <c r="H85" s="754">
        <v>1.3580000000000001</v>
      </c>
      <c r="I85" s="755"/>
      <c r="J85" s="752" t="s">
        <v>670</v>
      </c>
    </row>
    <row r="86" spans="1:10">
      <c r="A86" s="277" t="s">
        <v>661</v>
      </c>
      <c r="B86" s="745" t="s">
        <v>680</v>
      </c>
      <c r="C86" s="746">
        <v>2012</v>
      </c>
      <c r="D86" s="747" t="s">
        <v>281</v>
      </c>
      <c r="E86" s="748" t="s">
        <v>49</v>
      </c>
      <c r="F86" s="749">
        <v>0.4</v>
      </c>
      <c r="G86" s="753">
        <v>1</v>
      </c>
      <c r="H86" s="754" t="s">
        <v>673</v>
      </c>
      <c r="I86" s="755"/>
      <c r="J86" s="752" t="s">
        <v>670</v>
      </c>
    </row>
    <row r="87" spans="1:10">
      <c r="A87" s="277" t="s">
        <v>661</v>
      </c>
      <c r="B87" s="745" t="s">
        <v>681</v>
      </c>
      <c r="C87" s="746">
        <v>2012</v>
      </c>
      <c r="D87" s="747" t="s">
        <v>281</v>
      </c>
      <c r="E87" s="748" t="s">
        <v>49</v>
      </c>
      <c r="F87" s="749">
        <v>0.4</v>
      </c>
      <c r="G87" s="753">
        <v>1</v>
      </c>
      <c r="H87" s="754" t="s">
        <v>673</v>
      </c>
      <c r="I87" s="755"/>
      <c r="J87" s="752" t="s">
        <v>670</v>
      </c>
    </row>
    <row r="88" spans="1:10">
      <c r="A88" s="277" t="s">
        <v>661</v>
      </c>
      <c r="B88" s="745" t="s">
        <v>682</v>
      </c>
      <c r="C88" s="746">
        <v>2012</v>
      </c>
      <c r="D88" s="747" t="s">
        <v>671</v>
      </c>
      <c r="E88" s="748" t="s">
        <v>46</v>
      </c>
      <c r="F88" s="749">
        <v>1</v>
      </c>
      <c r="G88" s="753">
        <v>1</v>
      </c>
      <c r="H88" s="754"/>
      <c r="I88" s="755"/>
      <c r="J88" s="752" t="s">
        <v>670</v>
      </c>
    </row>
    <row r="89" spans="1:10">
      <c r="A89" s="277" t="s">
        <v>661</v>
      </c>
      <c r="B89" s="745" t="s">
        <v>610</v>
      </c>
      <c r="C89" s="746">
        <v>2012</v>
      </c>
      <c r="D89" s="747" t="s">
        <v>671</v>
      </c>
      <c r="E89" s="748" t="s">
        <v>46</v>
      </c>
      <c r="F89" s="749">
        <v>1</v>
      </c>
      <c r="G89" s="753">
        <v>1</v>
      </c>
      <c r="H89" s="754"/>
      <c r="I89" s="755"/>
      <c r="J89" s="752" t="s">
        <v>670</v>
      </c>
    </row>
    <row r="90" spans="1:10">
      <c r="A90" s="277" t="s">
        <v>661</v>
      </c>
      <c r="B90" s="745" t="s">
        <v>611</v>
      </c>
      <c r="C90" s="746">
        <v>2012</v>
      </c>
      <c r="D90" s="747" t="s">
        <v>671</v>
      </c>
      <c r="E90" s="748" t="s">
        <v>46</v>
      </c>
      <c r="F90" s="749">
        <v>1</v>
      </c>
      <c r="G90" s="753">
        <v>1</v>
      </c>
      <c r="H90" s="754"/>
      <c r="I90" s="755"/>
      <c r="J90" s="752" t="s">
        <v>670</v>
      </c>
    </row>
    <row r="91" spans="1:10">
      <c r="A91" s="277" t="s">
        <v>661</v>
      </c>
      <c r="B91" s="745" t="s">
        <v>612</v>
      </c>
      <c r="C91" s="746">
        <v>2012</v>
      </c>
      <c r="D91" s="747" t="s">
        <v>671</v>
      </c>
      <c r="E91" s="748" t="s">
        <v>46</v>
      </c>
      <c r="F91" s="749">
        <v>1</v>
      </c>
      <c r="G91" s="753">
        <v>1</v>
      </c>
      <c r="H91" s="754"/>
      <c r="I91" s="755"/>
      <c r="J91" s="752" t="s">
        <v>670</v>
      </c>
    </row>
    <row r="92" spans="1:10">
      <c r="A92" s="757" t="s">
        <v>376</v>
      </c>
      <c r="B92" s="757"/>
      <c r="C92" s="757"/>
      <c r="D92" s="757"/>
      <c r="E92" s="757"/>
      <c r="F92" s="757"/>
      <c r="G92" s="757"/>
      <c r="H92" s="758"/>
      <c r="I92" s="759"/>
      <c r="J92"/>
    </row>
    <row r="93" spans="1:10">
      <c r="A93" s="757" t="s">
        <v>683</v>
      </c>
      <c r="B93" s="757"/>
      <c r="C93" s="757"/>
      <c r="D93" s="757"/>
      <c r="E93" s="757"/>
      <c r="F93" s="757"/>
      <c r="G93" s="757"/>
      <c r="H93" s="758"/>
      <c r="I93"/>
      <c r="J93"/>
    </row>
    <row r="94" spans="1:10">
      <c r="A94" s="131" t="s">
        <v>379</v>
      </c>
      <c r="B94"/>
      <c r="C94"/>
      <c r="D94"/>
      <c r="E94"/>
      <c r="F94"/>
      <c r="G94"/>
      <c r="H94" s="278"/>
      <c r="I94"/>
      <c r="J94"/>
    </row>
    <row r="96" spans="1:10">
      <c r="A96" s="717" t="s">
        <v>1349</v>
      </c>
    </row>
  </sheetData>
  <pageMargins left="0.70866141732283472" right="0.70866141732283472" top="0.78740157480314965" bottom="0.78740157480314965" header="0.51181102362204722" footer="0.51181102362204722"/>
  <pageSetup paperSize="9" scale="76" firstPageNumber="0" orientation="landscape" horizontalDpi="300" verticalDpi="300"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topLeftCell="A10" zoomScaleNormal="100" zoomScaleSheetLayoutView="100" workbookViewId="0">
      <selection activeCell="M8" sqref="M8"/>
    </sheetView>
  </sheetViews>
  <sheetFormatPr defaultRowHeight="12.75"/>
  <cols>
    <col min="2" max="2" width="39.28515625" customWidth="1"/>
    <col min="3" max="3" width="12.85546875" customWidth="1"/>
    <col min="4" max="4" width="13.85546875" customWidth="1"/>
    <col min="5" max="5" width="15.140625" customWidth="1"/>
    <col min="6" max="6" width="11.7109375" customWidth="1"/>
    <col min="7" max="7" width="14.140625" customWidth="1"/>
    <col min="8" max="8" width="14.28515625" customWidth="1"/>
    <col min="9" max="9" width="12" customWidth="1"/>
    <col min="10" max="10" width="14.140625" customWidth="1"/>
    <col min="11" max="11" width="22.140625" customWidth="1"/>
    <col min="12" max="12" width="35.85546875" bestFit="1" customWidth="1"/>
  </cols>
  <sheetData>
    <row r="1" spans="1:12" ht="21" customHeight="1" thickBot="1">
      <c r="A1" s="67" t="s">
        <v>283</v>
      </c>
      <c r="B1" s="67"/>
      <c r="C1" s="67"/>
      <c r="D1" s="67"/>
      <c r="E1" s="67"/>
      <c r="F1" s="67"/>
      <c r="I1" s="74"/>
      <c r="J1" s="142" t="s">
        <v>0</v>
      </c>
      <c r="K1" s="962">
        <v>2013</v>
      </c>
      <c r="L1" s="963"/>
    </row>
    <row r="2" spans="1:12" ht="25.15" customHeight="1" thickBot="1">
      <c r="A2" s="16"/>
      <c r="B2" s="16"/>
      <c r="C2" s="16"/>
      <c r="D2" s="16"/>
      <c r="E2" s="16"/>
      <c r="F2" s="16"/>
      <c r="G2" s="45"/>
      <c r="H2" s="45"/>
      <c r="I2" s="98"/>
      <c r="J2" s="142" t="s">
        <v>391</v>
      </c>
      <c r="K2" s="960">
        <v>2013</v>
      </c>
      <c r="L2" s="961"/>
    </row>
    <row r="3" spans="1:12" ht="64.5" thickBot="1">
      <c r="A3" s="674" t="s">
        <v>1</v>
      </c>
      <c r="B3" s="99" t="s">
        <v>406</v>
      </c>
      <c r="C3" s="100" t="s">
        <v>330</v>
      </c>
      <c r="D3" s="100" t="s">
        <v>284</v>
      </c>
      <c r="E3" s="674" t="s">
        <v>275</v>
      </c>
      <c r="F3" s="100" t="s">
        <v>404</v>
      </c>
      <c r="G3" s="100" t="s">
        <v>405</v>
      </c>
      <c r="H3" s="674" t="s">
        <v>402</v>
      </c>
      <c r="I3" s="760" t="s">
        <v>286</v>
      </c>
      <c r="J3" s="760" t="s">
        <v>588</v>
      </c>
      <c r="K3" s="261" t="s">
        <v>277</v>
      </c>
      <c r="L3" s="143" t="s">
        <v>394</v>
      </c>
    </row>
    <row r="4" spans="1:12" ht="13.15" customHeight="1">
      <c r="A4" s="652" t="s">
        <v>418</v>
      </c>
      <c r="B4" s="761" t="s">
        <v>589</v>
      </c>
      <c r="C4" s="762" t="s">
        <v>1358</v>
      </c>
      <c r="D4" s="64">
        <v>11</v>
      </c>
      <c r="E4" s="64">
        <v>11</v>
      </c>
      <c r="F4" s="64">
        <v>11</v>
      </c>
      <c r="G4" s="262">
        <f t="shared" ref="G4:G14" si="0">F4/E4</f>
        <v>1</v>
      </c>
      <c r="H4" s="763" t="s">
        <v>46</v>
      </c>
      <c r="I4" s="764">
        <v>11</v>
      </c>
      <c r="J4" s="264">
        <f t="shared" ref="J4:J9" si="1">I4/D4</f>
        <v>1</v>
      </c>
      <c r="K4" s="264">
        <f t="shared" ref="K4:K9" si="2">J4/G4</f>
        <v>1</v>
      </c>
      <c r="L4" s="117" t="s">
        <v>590</v>
      </c>
    </row>
    <row r="5" spans="1:12" ht="13.15" customHeight="1">
      <c r="A5" s="652" t="s">
        <v>418</v>
      </c>
      <c r="B5" s="765" t="s">
        <v>591</v>
      </c>
      <c r="C5" s="766" t="s">
        <v>1358</v>
      </c>
      <c r="D5" s="767">
        <v>13</v>
      </c>
      <c r="E5" s="767">
        <v>13</v>
      </c>
      <c r="F5" s="767">
        <v>13</v>
      </c>
      <c r="G5" s="262">
        <f t="shared" si="0"/>
        <v>1</v>
      </c>
      <c r="H5" s="763" t="s">
        <v>46</v>
      </c>
      <c r="I5" s="764">
        <v>13</v>
      </c>
      <c r="J5" s="264">
        <f t="shared" si="1"/>
        <v>1</v>
      </c>
      <c r="K5" s="264">
        <f t="shared" si="2"/>
        <v>1</v>
      </c>
      <c r="L5" s="117" t="s">
        <v>590</v>
      </c>
    </row>
    <row r="6" spans="1:12" ht="13.15" customHeight="1">
      <c r="A6" s="652" t="s">
        <v>418</v>
      </c>
      <c r="B6" s="765" t="s">
        <v>592</v>
      </c>
      <c r="C6" s="766" t="s">
        <v>1358</v>
      </c>
      <c r="D6" s="767">
        <v>11</v>
      </c>
      <c r="E6" s="767">
        <v>11</v>
      </c>
      <c r="F6" s="767">
        <v>11</v>
      </c>
      <c r="G6" s="262">
        <f t="shared" si="0"/>
        <v>1</v>
      </c>
      <c r="H6" s="763" t="s">
        <v>46</v>
      </c>
      <c r="I6" s="764">
        <v>11</v>
      </c>
      <c r="J6" s="264">
        <f t="shared" si="1"/>
        <v>1</v>
      </c>
      <c r="K6" s="264">
        <f t="shared" si="2"/>
        <v>1</v>
      </c>
      <c r="L6" s="117" t="s">
        <v>590</v>
      </c>
    </row>
    <row r="7" spans="1:12" ht="13.15" customHeight="1">
      <c r="A7" s="652" t="s">
        <v>418</v>
      </c>
      <c r="B7" s="765" t="s">
        <v>593</v>
      </c>
      <c r="C7" s="766" t="s">
        <v>1358</v>
      </c>
      <c r="D7" s="767">
        <v>24</v>
      </c>
      <c r="E7" s="767">
        <v>24</v>
      </c>
      <c r="F7" s="767">
        <v>24</v>
      </c>
      <c r="G7" s="262">
        <f t="shared" si="0"/>
        <v>1</v>
      </c>
      <c r="H7" s="763" t="s">
        <v>46</v>
      </c>
      <c r="I7" s="764">
        <v>24</v>
      </c>
      <c r="J7" s="264">
        <f t="shared" si="1"/>
        <v>1</v>
      </c>
      <c r="K7" s="264">
        <f t="shared" si="2"/>
        <v>1</v>
      </c>
      <c r="L7" s="117" t="s">
        <v>590</v>
      </c>
    </row>
    <row r="8" spans="1:12" ht="25.5">
      <c r="A8" s="652" t="s">
        <v>418</v>
      </c>
      <c r="B8" s="765" t="s">
        <v>594</v>
      </c>
      <c r="C8" s="766" t="s">
        <v>1358</v>
      </c>
      <c r="D8" s="767">
        <v>42</v>
      </c>
      <c r="E8" s="767">
        <v>42</v>
      </c>
      <c r="F8" s="767">
        <v>42</v>
      </c>
      <c r="G8" s="262">
        <f t="shared" si="0"/>
        <v>1</v>
      </c>
      <c r="H8" s="763" t="s">
        <v>46</v>
      </c>
      <c r="I8" s="764">
        <v>42</v>
      </c>
      <c r="J8" s="264">
        <f t="shared" si="1"/>
        <v>1</v>
      </c>
      <c r="K8" s="264">
        <f t="shared" si="2"/>
        <v>1</v>
      </c>
      <c r="L8" s="117" t="s">
        <v>590</v>
      </c>
    </row>
    <row r="9" spans="1:12">
      <c r="A9" s="652" t="s">
        <v>418</v>
      </c>
      <c r="B9" s="765" t="s">
        <v>595</v>
      </c>
      <c r="C9" s="766" t="s">
        <v>1358</v>
      </c>
      <c r="D9" s="767">
        <v>6</v>
      </c>
      <c r="E9" s="767">
        <v>6</v>
      </c>
      <c r="F9" s="767">
        <v>6</v>
      </c>
      <c r="G9" s="262">
        <f t="shared" si="0"/>
        <v>1</v>
      </c>
      <c r="H9" s="763" t="s">
        <v>46</v>
      </c>
      <c r="I9" s="764">
        <v>6</v>
      </c>
      <c r="J9" s="264">
        <f t="shared" si="1"/>
        <v>1</v>
      </c>
      <c r="K9" s="264">
        <f t="shared" si="2"/>
        <v>1</v>
      </c>
      <c r="L9" s="117" t="s">
        <v>590</v>
      </c>
    </row>
    <row r="10" spans="1:12" ht="13.5" thickBot="1">
      <c r="A10" s="652"/>
      <c r="B10" s="768"/>
      <c r="C10" s="769"/>
      <c r="D10" s="64"/>
      <c r="E10" s="64"/>
      <c r="F10" s="64"/>
      <c r="G10" s="262"/>
      <c r="H10" s="763"/>
      <c r="I10" s="263"/>
      <c r="J10" s="264"/>
      <c r="K10" s="263"/>
      <c r="L10" s="117"/>
    </row>
    <row r="11" spans="1:12" ht="13.5" thickBot="1">
      <c r="A11" s="674" t="s">
        <v>1</v>
      </c>
      <c r="B11" s="99" t="s">
        <v>596</v>
      </c>
      <c r="C11" s="770"/>
      <c r="D11" s="64"/>
      <c r="E11" s="64"/>
      <c r="F11" s="64"/>
      <c r="G11" s="262"/>
      <c r="H11" s="763"/>
      <c r="I11" s="263"/>
      <c r="J11" s="264"/>
      <c r="K11" s="263"/>
      <c r="L11" s="117"/>
    </row>
    <row r="12" spans="1:12" ht="13.15" customHeight="1">
      <c r="A12" s="652" t="s">
        <v>418</v>
      </c>
      <c r="B12" s="765" t="s">
        <v>287</v>
      </c>
      <c r="C12" s="766" t="s">
        <v>1358</v>
      </c>
      <c r="D12" s="767">
        <v>54</v>
      </c>
      <c r="E12" s="767">
        <v>54</v>
      </c>
      <c r="F12" s="767">
        <v>54</v>
      </c>
      <c r="G12" s="262">
        <f t="shared" si="0"/>
        <v>1</v>
      </c>
      <c r="H12" s="763" t="s">
        <v>46</v>
      </c>
      <c r="I12" s="764">
        <v>54</v>
      </c>
      <c r="J12" s="264">
        <f>I12/D12</f>
        <v>1</v>
      </c>
      <c r="K12" s="264">
        <f>J12/G12</f>
        <v>1</v>
      </c>
      <c r="L12" s="117" t="s">
        <v>590</v>
      </c>
    </row>
    <row r="13" spans="1:12">
      <c r="A13" s="652" t="s">
        <v>418</v>
      </c>
      <c r="B13" s="765" t="s">
        <v>288</v>
      </c>
      <c r="C13" s="766" t="s">
        <v>1358</v>
      </c>
      <c r="D13" s="767">
        <v>33</v>
      </c>
      <c r="E13" s="767">
        <v>33</v>
      </c>
      <c r="F13" s="767">
        <v>33</v>
      </c>
      <c r="G13" s="262">
        <f t="shared" si="0"/>
        <v>1</v>
      </c>
      <c r="H13" s="763" t="s">
        <v>46</v>
      </c>
      <c r="I13" s="764">
        <v>33</v>
      </c>
      <c r="J13" s="264">
        <f>I13/D13</f>
        <v>1</v>
      </c>
      <c r="K13" s="264">
        <f>J13/G13</f>
        <v>1</v>
      </c>
      <c r="L13" s="117" t="s">
        <v>590</v>
      </c>
    </row>
    <row r="14" spans="1:12" ht="15" customHeight="1">
      <c r="A14" s="652" t="s">
        <v>418</v>
      </c>
      <c r="B14" s="765" t="s">
        <v>597</v>
      </c>
      <c r="C14" s="766" t="s">
        <v>1358</v>
      </c>
      <c r="D14" s="767">
        <v>20</v>
      </c>
      <c r="E14" s="767">
        <v>20</v>
      </c>
      <c r="F14" s="767">
        <v>20</v>
      </c>
      <c r="G14" s="262">
        <f t="shared" si="0"/>
        <v>1</v>
      </c>
      <c r="H14" s="763" t="s">
        <v>46</v>
      </c>
      <c r="I14" s="764">
        <v>20</v>
      </c>
      <c r="J14" s="264">
        <f>I14/D14</f>
        <v>1</v>
      </c>
      <c r="K14" s="264">
        <f>J14/G14</f>
        <v>1</v>
      </c>
      <c r="L14" s="117" t="s">
        <v>590</v>
      </c>
    </row>
    <row r="15" spans="1:12">
      <c r="A15" s="652" t="s">
        <v>418</v>
      </c>
      <c r="B15" s="765" t="s">
        <v>598</v>
      </c>
      <c r="C15" s="766" t="s">
        <v>1358</v>
      </c>
      <c r="D15" s="767">
        <v>0</v>
      </c>
      <c r="E15" s="767">
        <v>0</v>
      </c>
      <c r="F15" s="767">
        <v>0</v>
      </c>
      <c r="G15" s="262" t="s">
        <v>138</v>
      </c>
      <c r="H15" s="763" t="s">
        <v>46</v>
      </c>
      <c r="I15" s="764" t="s">
        <v>138</v>
      </c>
      <c r="J15" s="264"/>
      <c r="K15" s="264"/>
      <c r="L15" s="117" t="s">
        <v>590</v>
      </c>
    </row>
    <row r="16" spans="1:12">
      <c r="A16" s="18"/>
      <c r="B16" s="84"/>
      <c r="C16" s="771"/>
      <c r="D16" s="64"/>
      <c r="E16" s="18"/>
      <c r="F16" s="64"/>
      <c r="G16" s="101"/>
      <c r="H16" s="18"/>
      <c r="I16" s="263"/>
      <c r="J16" s="264"/>
      <c r="K16" s="263"/>
      <c r="L16" s="117"/>
    </row>
    <row r="17" spans="1:12">
      <c r="A17" s="97"/>
      <c r="B17" s="102"/>
      <c r="C17" s="102"/>
      <c r="D17" s="103"/>
      <c r="E17" s="103"/>
      <c r="F17" s="103"/>
      <c r="G17" s="104"/>
      <c r="H17" s="105"/>
      <c r="I17" s="265"/>
      <c r="J17" s="265"/>
      <c r="K17" s="265"/>
      <c r="L17" s="144"/>
    </row>
    <row r="18" spans="1:12">
      <c r="A18" s="117"/>
      <c r="B18" s="145"/>
      <c r="C18" s="145"/>
      <c r="D18" s="146"/>
      <c r="E18" s="146"/>
      <c r="F18" s="146"/>
      <c r="G18" s="147"/>
      <c r="H18" s="148"/>
      <c r="I18" s="266"/>
      <c r="J18" s="266"/>
      <c r="K18" s="266"/>
      <c r="L18" s="117"/>
    </row>
    <row r="19" spans="1:12">
      <c r="A19" s="964" t="s">
        <v>407</v>
      </c>
      <c r="B19" s="964"/>
      <c r="C19" s="964"/>
      <c r="D19" s="964"/>
      <c r="E19" s="964"/>
      <c r="F19" s="964"/>
      <c r="G19" s="964"/>
      <c r="H19" s="22"/>
      <c r="I19" s="72"/>
      <c r="J19" s="72"/>
      <c r="K19" s="72"/>
      <c r="L19" s="22"/>
    </row>
    <row r="20" spans="1:12">
      <c r="A20" s="689" t="s">
        <v>374</v>
      </c>
      <c r="B20" s="22"/>
      <c r="C20" s="22"/>
      <c r="D20" s="22"/>
      <c r="E20" s="22"/>
      <c r="F20" s="22"/>
      <c r="G20" s="22"/>
      <c r="H20" s="22"/>
      <c r="I20" s="72"/>
      <c r="J20" s="72"/>
      <c r="K20" s="72"/>
      <c r="L20" s="22"/>
    </row>
    <row r="21" spans="1:12">
      <c r="A21" s="689" t="s">
        <v>403</v>
      </c>
      <c r="B21" s="43"/>
      <c r="C21" s="690"/>
      <c r="D21" s="690"/>
      <c r="E21" s="690"/>
      <c r="F21" s="690"/>
      <c r="G21" s="690"/>
      <c r="H21" s="690"/>
      <c r="I21" s="690"/>
      <c r="J21" s="690"/>
      <c r="K21" s="22"/>
      <c r="L21" s="22"/>
    </row>
    <row r="22" spans="1:12">
      <c r="A22" s="22"/>
      <c r="B22" s="22"/>
      <c r="C22" s="22"/>
      <c r="D22" s="22"/>
      <c r="E22" s="22"/>
      <c r="F22" s="22"/>
      <c r="G22" s="22"/>
      <c r="H22" s="22"/>
      <c r="I22" s="22"/>
      <c r="J22" s="22"/>
      <c r="K22" s="22"/>
      <c r="L22" s="43"/>
    </row>
    <row r="23" spans="1:12">
      <c r="A23" s="653"/>
      <c r="B23" s="653"/>
      <c r="C23" s="653"/>
      <c r="D23" s="653"/>
      <c r="E23" s="653"/>
      <c r="F23" s="653"/>
      <c r="G23" s="653"/>
      <c r="H23" s="653"/>
      <c r="I23" s="653"/>
      <c r="J23" s="653"/>
      <c r="K23" s="653"/>
    </row>
  </sheetData>
  <mergeCells count="3">
    <mergeCell ref="K2:L2"/>
    <mergeCell ref="K1:L1"/>
    <mergeCell ref="A19:G19"/>
  </mergeCells>
  <phoneticPr fontId="33" type="noConversion"/>
  <pageMargins left="0.70866141732283472" right="0.70866141732283472" top="0.78740157480314965" bottom="0.78740157480314965" header="0.51181102362204722" footer="0.51181102362204722"/>
  <pageSetup paperSize="9" scale="78"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0"/>
  <sheetViews>
    <sheetView topLeftCell="A19" zoomScaleNormal="100" zoomScaleSheetLayoutView="100" workbookViewId="0">
      <selection sqref="A1:XFD1048576"/>
    </sheetView>
  </sheetViews>
  <sheetFormatPr defaultRowHeight="12.75"/>
  <cols>
    <col min="2" max="2" width="29.28515625" customWidth="1"/>
    <col min="3" max="3" width="11.28515625" customWidth="1"/>
    <col min="4" max="4" width="16" bestFit="1" customWidth="1"/>
    <col min="5" max="5" width="14.42578125" customWidth="1"/>
    <col min="6" max="6" width="14.85546875" customWidth="1"/>
    <col min="7" max="7" width="11.7109375" customWidth="1"/>
    <col min="9" max="9" width="15.7109375" customWidth="1"/>
    <col min="10" max="10" width="13.28515625" customWidth="1"/>
    <col min="12" max="12" width="44" bestFit="1" customWidth="1"/>
  </cols>
  <sheetData>
    <row r="1" spans="1:12" ht="16.5" thickBot="1">
      <c r="A1" s="737" t="s">
        <v>290</v>
      </c>
      <c r="B1" s="737"/>
      <c r="C1" s="737"/>
      <c r="D1" s="737"/>
      <c r="E1" s="737"/>
      <c r="F1" s="737"/>
      <c r="G1" s="737"/>
      <c r="H1" s="737"/>
      <c r="I1" s="739" t="s">
        <v>58</v>
      </c>
      <c r="J1" s="71">
        <v>2013</v>
      </c>
    </row>
    <row r="2" spans="1:12" ht="16.5" thickBot="1">
      <c r="A2" s="740"/>
      <c r="B2" s="740"/>
      <c r="C2" s="740"/>
      <c r="D2" s="740"/>
      <c r="E2" s="740"/>
      <c r="F2" s="740"/>
      <c r="G2" s="740"/>
      <c r="H2" s="740"/>
      <c r="I2" s="739" t="s">
        <v>393</v>
      </c>
      <c r="J2" s="267">
        <v>2013</v>
      </c>
    </row>
    <row r="3" spans="1:12" ht="39" thickBot="1">
      <c r="A3" s="742" t="s">
        <v>1</v>
      </c>
      <c r="B3" s="772" t="s">
        <v>291</v>
      </c>
      <c r="C3" s="742" t="s">
        <v>330</v>
      </c>
      <c r="D3" s="742" t="s">
        <v>61</v>
      </c>
      <c r="E3" s="742" t="s">
        <v>336</v>
      </c>
      <c r="F3" s="773" t="s">
        <v>348</v>
      </c>
      <c r="G3" s="773" t="s">
        <v>337</v>
      </c>
      <c r="H3" s="773" t="s">
        <v>66</v>
      </c>
      <c r="I3" s="773" t="s">
        <v>380</v>
      </c>
      <c r="J3" s="742" t="s">
        <v>381</v>
      </c>
    </row>
    <row r="4" spans="1:12">
      <c r="A4" s="652" t="s">
        <v>418</v>
      </c>
      <c r="B4" s="774" t="s">
        <v>280</v>
      </c>
      <c r="C4" s="775" t="s">
        <v>1358</v>
      </c>
      <c r="D4" s="775" t="s">
        <v>292</v>
      </c>
      <c r="E4" s="776" t="s">
        <v>46</v>
      </c>
      <c r="F4" s="777" t="s">
        <v>599</v>
      </c>
      <c r="G4" s="777" t="s">
        <v>599</v>
      </c>
      <c r="H4" s="778"/>
      <c r="I4" s="778"/>
      <c r="J4" s="775" t="s">
        <v>64</v>
      </c>
      <c r="L4" s="779"/>
    </row>
    <row r="5" spans="1:12">
      <c r="A5" s="652" t="s">
        <v>418</v>
      </c>
      <c r="B5" s="774" t="s">
        <v>672</v>
      </c>
      <c r="C5" s="775" t="s">
        <v>1358</v>
      </c>
      <c r="D5" s="775" t="s">
        <v>292</v>
      </c>
      <c r="E5" s="776" t="s">
        <v>46</v>
      </c>
      <c r="F5" s="777" t="s">
        <v>599</v>
      </c>
      <c r="G5" s="777" t="s">
        <v>599</v>
      </c>
      <c r="H5" s="778"/>
      <c r="I5" s="778"/>
      <c r="J5" s="775" t="s">
        <v>64</v>
      </c>
      <c r="L5" s="779"/>
    </row>
    <row r="6" spans="1:12">
      <c r="A6" s="652" t="s">
        <v>418</v>
      </c>
      <c r="B6" s="774" t="s">
        <v>65</v>
      </c>
      <c r="C6" s="775" t="s">
        <v>1358</v>
      </c>
      <c r="D6" s="775" t="s">
        <v>292</v>
      </c>
      <c r="E6" s="776" t="s">
        <v>46</v>
      </c>
      <c r="F6" s="777" t="s">
        <v>599</v>
      </c>
      <c r="G6" s="777" t="s">
        <v>599</v>
      </c>
      <c r="H6" s="778"/>
      <c r="I6" s="778"/>
      <c r="J6" s="775" t="s">
        <v>64</v>
      </c>
      <c r="L6" s="779"/>
    </row>
    <row r="7" spans="1:12">
      <c r="A7" s="652" t="s">
        <v>418</v>
      </c>
      <c r="B7" s="774" t="s">
        <v>1359</v>
      </c>
      <c r="C7" s="775" t="s">
        <v>1358</v>
      </c>
      <c r="D7" s="775" t="s">
        <v>292</v>
      </c>
      <c r="E7" s="776" t="s">
        <v>46</v>
      </c>
      <c r="F7" s="777" t="s">
        <v>599</v>
      </c>
      <c r="G7" s="777" t="s">
        <v>599</v>
      </c>
      <c r="H7" s="778"/>
      <c r="I7" s="778"/>
      <c r="J7" s="775" t="s">
        <v>64</v>
      </c>
      <c r="L7" s="779"/>
    </row>
    <row r="8" spans="1:12">
      <c r="A8" s="652" t="s">
        <v>418</v>
      </c>
      <c r="B8" s="774" t="s">
        <v>600</v>
      </c>
      <c r="C8" s="775" t="s">
        <v>1358</v>
      </c>
      <c r="D8" s="775" t="s">
        <v>292</v>
      </c>
      <c r="E8" s="268" t="s">
        <v>46</v>
      </c>
      <c r="F8" s="777" t="s">
        <v>599</v>
      </c>
      <c r="G8" s="777" t="s">
        <v>599</v>
      </c>
      <c r="H8" s="778"/>
      <c r="I8" s="778"/>
      <c r="J8" s="775" t="s">
        <v>64</v>
      </c>
      <c r="L8" s="779"/>
    </row>
    <row r="9" spans="1:12">
      <c r="A9" s="652" t="s">
        <v>418</v>
      </c>
      <c r="B9" s="774" t="s">
        <v>601</v>
      </c>
      <c r="C9" s="775" t="s">
        <v>1358</v>
      </c>
      <c r="D9" s="775" t="s">
        <v>292</v>
      </c>
      <c r="E9" s="776" t="s">
        <v>46</v>
      </c>
      <c r="F9" s="777" t="s">
        <v>599</v>
      </c>
      <c r="G9" s="777" t="s">
        <v>599</v>
      </c>
      <c r="H9" s="778"/>
      <c r="I9" s="778"/>
      <c r="J9" s="775" t="s">
        <v>64</v>
      </c>
      <c r="L9" s="779"/>
    </row>
    <row r="10" spans="1:12">
      <c r="A10" s="652" t="s">
        <v>418</v>
      </c>
      <c r="B10" s="774" t="s">
        <v>282</v>
      </c>
      <c r="C10" s="775" t="s">
        <v>1358</v>
      </c>
      <c r="D10" s="775" t="s">
        <v>292</v>
      </c>
      <c r="E10" s="268" t="s">
        <v>46</v>
      </c>
      <c r="F10" s="777" t="s">
        <v>599</v>
      </c>
      <c r="G10" s="777" t="s">
        <v>599</v>
      </c>
      <c r="H10" s="778"/>
      <c r="I10" s="778"/>
      <c r="J10" s="775" t="s">
        <v>64</v>
      </c>
      <c r="L10" s="779"/>
    </row>
    <row r="11" spans="1:12" ht="25.5">
      <c r="A11" s="652" t="s">
        <v>418</v>
      </c>
      <c r="B11" s="774" t="s">
        <v>602</v>
      </c>
      <c r="C11" s="775" t="s">
        <v>1358</v>
      </c>
      <c r="D11" s="775" t="s">
        <v>292</v>
      </c>
      <c r="E11" s="776" t="s">
        <v>46</v>
      </c>
      <c r="F11" s="777" t="s">
        <v>599</v>
      </c>
      <c r="G11" s="777" t="s">
        <v>599</v>
      </c>
      <c r="H11" s="778"/>
      <c r="I11" s="778"/>
      <c r="J11" s="775" t="s">
        <v>64</v>
      </c>
      <c r="L11" s="779"/>
    </row>
    <row r="12" spans="1:12">
      <c r="A12" s="652" t="s">
        <v>418</v>
      </c>
      <c r="B12" s="774" t="s">
        <v>603</v>
      </c>
      <c r="C12" s="775" t="s">
        <v>1358</v>
      </c>
      <c r="D12" s="775" t="s">
        <v>292</v>
      </c>
      <c r="E12" s="268" t="s">
        <v>46</v>
      </c>
      <c r="F12" s="777" t="s">
        <v>599</v>
      </c>
      <c r="G12" s="777" t="s">
        <v>599</v>
      </c>
      <c r="H12" s="778"/>
      <c r="I12" s="778"/>
      <c r="J12" s="775" t="s">
        <v>64</v>
      </c>
      <c r="L12" s="779"/>
    </row>
    <row r="13" spans="1:12">
      <c r="A13" s="652" t="s">
        <v>418</v>
      </c>
      <c r="B13" s="774" t="s">
        <v>604</v>
      </c>
      <c r="C13" s="775" t="s">
        <v>1358</v>
      </c>
      <c r="D13" s="775" t="s">
        <v>292</v>
      </c>
      <c r="E13" s="776" t="s">
        <v>46</v>
      </c>
      <c r="F13" s="777" t="s">
        <v>599</v>
      </c>
      <c r="G13" s="777" t="s">
        <v>599</v>
      </c>
      <c r="H13" s="778"/>
      <c r="I13" s="778"/>
      <c r="J13" s="775" t="s">
        <v>64</v>
      </c>
      <c r="L13" s="779"/>
    </row>
    <row r="14" spans="1:12">
      <c r="A14" s="652" t="s">
        <v>418</v>
      </c>
      <c r="B14" s="774" t="s">
        <v>605</v>
      </c>
      <c r="C14" s="775" t="s">
        <v>1358</v>
      </c>
      <c r="D14" s="775" t="s">
        <v>292</v>
      </c>
      <c r="E14" s="268" t="s">
        <v>46</v>
      </c>
      <c r="F14" s="777" t="s">
        <v>599</v>
      </c>
      <c r="G14" s="777" t="s">
        <v>599</v>
      </c>
      <c r="H14" s="778"/>
      <c r="I14" s="778"/>
      <c r="J14" s="775" t="s">
        <v>64</v>
      </c>
      <c r="L14" s="779"/>
    </row>
    <row r="15" spans="1:12">
      <c r="A15" s="652" t="s">
        <v>418</v>
      </c>
      <c r="B15" s="774" t="s">
        <v>606</v>
      </c>
      <c r="C15" s="775" t="s">
        <v>1358</v>
      </c>
      <c r="D15" s="775" t="s">
        <v>292</v>
      </c>
      <c r="E15" s="776" t="s">
        <v>46</v>
      </c>
      <c r="F15" s="777" t="s">
        <v>599</v>
      </c>
      <c r="G15" s="777" t="s">
        <v>599</v>
      </c>
      <c r="H15" s="778"/>
      <c r="I15" s="778"/>
      <c r="J15" s="775" t="s">
        <v>64</v>
      </c>
      <c r="L15" s="779"/>
    </row>
    <row r="16" spans="1:12" ht="25.5">
      <c r="A16" s="652" t="s">
        <v>418</v>
      </c>
      <c r="B16" s="774" t="s">
        <v>607</v>
      </c>
      <c r="C16" s="775" t="s">
        <v>1358</v>
      </c>
      <c r="D16" s="775" t="s">
        <v>292</v>
      </c>
      <c r="E16" s="268" t="s">
        <v>46</v>
      </c>
      <c r="F16" s="777" t="s">
        <v>599</v>
      </c>
      <c r="G16" s="777" t="s">
        <v>599</v>
      </c>
      <c r="H16" s="778"/>
      <c r="I16" s="778"/>
      <c r="J16" s="775" t="s">
        <v>64</v>
      </c>
      <c r="L16" s="779"/>
    </row>
    <row r="17" spans="1:12">
      <c r="A17" s="652" t="s">
        <v>418</v>
      </c>
      <c r="B17" s="774" t="s">
        <v>608</v>
      </c>
      <c r="C17" s="775" t="s">
        <v>1358</v>
      </c>
      <c r="D17" s="775" t="s">
        <v>292</v>
      </c>
      <c r="E17" s="776" t="s">
        <v>46</v>
      </c>
      <c r="F17" s="777" t="s">
        <v>599</v>
      </c>
      <c r="G17" s="777" t="s">
        <v>599</v>
      </c>
      <c r="H17" s="778"/>
      <c r="I17" s="778"/>
      <c r="J17" s="775" t="s">
        <v>64</v>
      </c>
      <c r="L17" s="779"/>
    </row>
    <row r="18" spans="1:12">
      <c r="A18" s="652" t="s">
        <v>418</v>
      </c>
      <c r="B18" s="774" t="s">
        <v>609</v>
      </c>
      <c r="C18" s="775" t="s">
        <v>1358</v>
      </c>
      <c r="D18" s="775" t="s">
        <v>292</v>
      </c>
      <c r="E18" s="268" t="s">
        <v>46</v>
      </c>
      <c r="F18" s="777" t="s">
        <v>599</v>
      </c>
      <c r="G18" s="777" t="s">
        <v>599</v>
      </c>
      <c r="H18" s="778"/>
      <c r="I18" s="778"/>
      <c r="J18" s="775" t="s">
        <v>64</v>
      </c>
      <c r="L18" s="779"/>
    </row>
    <row r="19" spans="1:12" ht="25.5">
      <c r="A19" s="652" t="s">
        <v>418</v>
      </c>
      <c r="B19" s="774" t="s">
        <v>1360</v>
      </c>
      <c r="C19" s="775" t="s">
        <v>1358</v>
      </c>
      <c r="D19" s="775" t="s">
        <v>292</v>
      </c>
      <c r="E19" s="776" t="s">
        <v>46</v>
      </c>
      <c r="F19" s="777" t="s">
        <v>599</v>
      </c>
      <c r="G19" s="777" t="s">
        <v>599</v>
      </c>
      <c r="H19" s="778"/>
      <c r="I19" s="778"/>
      <c r="J19" s="775" t="s">
        <v>64</v>
      </c>
    </row>
    <row r="20" spans="1:12">
      <c r="A20" s="652" t="s">
        <v>418</v>
      </c>
      <c r="B20" s="774" t="s">
        <v>1361</v>
      </c>
      <c r="C20" s="775" t="s">
        <v>1358</v>
      </c>
      <c r="D20" s="775" t="s">
        <v>292</v>
      </c>
      <c r="E20" s="268" t="s">
        <v>46</v>
      </c>
      <c r="F20" s="777" t="s">
        <v>599</v>
      </c>
      <c r="G20" s="777" t="s">
        <v>599</v>
      </c>
      <c r="H20" s="778"/>
      <c r="I20" s="778"/>
      <c r="J20" s="775" t="s">
        <v>64</v>
      </c>
      <c r="L20" s="779"/>
    </row>
    <row r="21" spans="1:12" ht="38.25">
      <c r="A21" s="652" t="s">
        <v>418</v>
      </c>
      <c r="B21" s="774" t="s">
        <v>1362</v>
      </c>
      <c r="C21" s="775" t="s">
        <v>1358</v>
      </c>
      <c r="D21" s="775" t="s">
        <v>292</v>
      </c>
      <c r="E21" s="776" t="s">
        <v>46</v>
      </c>
      <c r="F21" s="777" t="s">
        <v>599</v>
      </c>
      <c r="G21" s="777" t="s">
        <v>599</v>
      </c>
      <c r="H21" s="778"/>
      <c r="I21" s="778"/>
      <c r="J21" s="775" t="s">
        <v>64</v>
      </c>
      <c r="L21" s="779"/>
    </row>
    <row r="22" spans="1:12">
      <c r="A22" s="757" t="s">
        <v>376</v>
      </c>
      <c r="B22" s="759"/>
      <c r="C22" s="759"/>
      <c r="D22" s="759"/>
      <c r="E22" s="759"/>
      <c r="F22" s="759"/>
      <c r="G22" s="759"/>
      <c r="H22" s="759"/>
      <c r="I22" s="759"/>
      <c r="J22" s="137"/>
      <c r="L22" s="779"/>
    </row>
    <row r="23" spans="1:12">
      <c r="A23" s="757" t="s">
        <v>382</v>
      </c>
      <c r="B23" s="653"/>
      <c r="C23" s="653"/>
      <c r="D23" s="653"/>
      <c r="E23" s="653"/>
      <c r="F23" s="653"/>
      <c r="G23" s="653"/>
      <c r="H23" s="653"/>
      <c r="I23" s="653"/>
      <c r="J23" s="653"/>
      <c r="L23" s="779"/>
    </row>
    <row r="24" spans="1:12">
      <c r="A24" s="757" t="s">
        <v>389</v>
      </c>
      <c r="B24" s="653"/>
      <c r="C24" s="653"/>
      <c r="D24" s="653"/>
      <c r="E24" s="653"/>
      <c r="F24" s="653"/>
      <c r="G24" s="653"/>
      <c r="H24" s="653"/>
      <c r="I24" s="653"/>
      <c r="J24" s="653"/>
      <c r="L24" s="779"/>
    </row>
    <row r="25" spans="1:12">
      <c r="A25" s="757"/>
      <c r="B25" s="653"/>
      <c r="C25" s="653"/>
      <c r="D25" s="653"/>
      <c r="E25" s="653"/>
      <c r="F25" s="653"/>
      <c r="G25" s="653"/>
      <c r="H25" s="653"/>
      <c r="I25" s="653"/>
      <c r="J25" s="653"/>
      <c r="L25" s="779"/>
    </row>
    <row r="26" spans="1:12" ht="27" customHeight="1">
      <c r="A26" s="965" t="s">
        <v>613</v>
      </c>
      <c r="B26" s="965"/>
      <c r="C26" s="965"/>
      <c r="D26" s="965"/>
      <c r="E26" s="965"/>
      <c r="F26" s="965"/>
      <c r="G26" s="965"/>
      <c r="H26" s="653"/>
      <c r="I26" s="653"/>
      <c r="J26" s="653"/>
      <c r="L26" s="779"/>
    </row>
    <row r="27" spans="1:12">
      <c r="A27" s="653"/>
      <c r="B27" s="653"/>
      <c r="C27" s="653"/>
      <c r="D27" s="653"/>
      <c r="E27" s="653"/>
      <c r="F27" s="653"/>
      <c r="G27" s="653"/>
      <c r="H27" s="653"/>
      <c r="I27" s="653"/>
      <c r="J27" s="653"/>
      <c r="L27" s="779"/>
    </row>
    <row r="28" spans="1:12">
      <c r="L28" s="779"/>
    </row>
    <row r="29" spans="1:12">
      <c r="L29" s="779"/>
    </row>
    <row r="30" spans="1:12">
      <c r="L30" s="780"/>
    </row>
  </sheetData>
  <mergeCells count="1">
    <mergeCell ref="A26:G26"/>
  </mergeCells>
  <pageMargins left="0.70866141732283472" right="0.70866141732283472" top="0.78740157480314965" bottom="0.78740157480314965" header="0.51181102362204722" footer="0.51181102362204722"/>
  <pageSetup paperSize="9" scale="65" firstPageNumber="0" orientation="landscape" horizontalDpi="300" verticalDpi="300"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3"/>
  <sheetViews>
    <sheetView view="pageBreakPreview" topLeftCell="A10" zoomScaleSheetLayoutView="100" workbookViewId="0">
      <selection activeCell="K15" sqref="K15"/>
    </sheetView>
  </sheetViews>
  <sheetFormatPr defaultColWidth="11.42578125" defaultRowHeight="12.75"/>
  <cols>
    <col min="1" max="1" width="10.42578125" style="22" customWidth="1"/>
    <col min="2" max="2" width="25.7109375" style="42" customWidth="1"/>
    <col min="3" max="3" width="12.7109375" style="1" customWidth="1"/>
    <col min="4" max="4" width="43.85546875" style="1" customWidth="1"/>
    <col min="5" max="5" width="30.7109375" style="1" customWidth="1"/>
    <col min="6" max="6" width="12.85546875" style="1" customWidth="1"/>
    <col min="7" max="7" width="15.5703125" style="366" customWidth="1"/>
    <col min="8" max="8" width="20" style="366" customWidth="1"/>
    <col min="9" max="9" width="16.28515625" style="43" customWidth="1"/>
    <col min="257" max="257" width="10.42578125" customWidth="1"/>
    <col min="258" max="258" width="25.7109375" customWidth="1"/>
    <col min="259" max="259" width="12.7109375" customWidth="1"/>
    <col min="260" max="260" width="43.85546875" customWidth="1"/>
    <col min="261" max="261" width="30.7109375" customWidth="1"/>
    <col min="262" max="262" width="12.85546875" customWidth="1"/>
    <col min="263" max="263" width="15.5703125" customWidth="1"/>
    <col min="264" max="264" width="20" customWidth="1"/>
    <col min="265" max="265" width="16.28515625" customWidth="1"/>
    <col min="513" max="513" width="10.42578125" customWidth="1"/>
    <col min="514" max="514" width="25.7109375" customWidth="1"/>
    <col min="515" max="515" width="12.7109375" customWidth="1"/>
    <col min="516" max="516" width="43.85546875" customWidth="1"/>
    <col min="517" max="517" width="30.7109375" customWidth="1"/>
    <col min="518" max="518" width="12.85546875" customWidth="1"/>
    <col min="519" max="519" width="15.5703125" customWidth="1"/>
    <col min="520" max="520" width="20" customWidth="1"/>
    <col min="521" max="521" width="16.28515625" customWidth="1"/>
    <col min="769" max="769" width="10.42578125" customWidth="1"/>
    <col min="770" max="770" width="25.7109375" customWidth="1"/>
    <col min="771" max="771" width="12.7109375" customWidth="1"/>
    <col min="772" max="772" width="43.85546875" customWidth="1"/>
    <col min="773" max="773" width="30.7109375" customWidth="1"/>
    <col min="774" max="774" width="12.85546875" customWidth="1"/>
    <col min="775" max="775" width="15.5703125" customWidth="1"/>
    <col min="776" max="776" width="20" customWidth="1"/>
    <col min="777" max="777" width="16.28515625" customWidth="1"/>
    <col min="1025" max="1025" width="10.42578125" customWidth="1"/>
    <col min="1026" max="1026" width="25.7109375" customWidth="1"/>
    <col min="1027" max="1027" width="12.7109375" customWidth="1"/>
    <col min="1028" max="1028" width="43.85546875" customWidth="1"/>
    <col min="1029" max="1029" width="30.7109375" customWidth="1"/>
    <col min="1030" max="1030" width="12.85546875" customWidth="1"/>
    <col min="1031" max="1031" width="15.5703125" customWidth="1"/>
    <col min="1032" max="1032" width="20" customWidth="1"/>
    <col min="1033" max="1033" width="16.28515625" customWidth="1"/>
    <col min="1281" max="1281" width="10.42578125" customWidth="1"/>
    <col min="1282" max="1282" width="25.7109375" customWidth="1"/>
    <col min="1283" max="1283" width="12.7109375" customWidth="1"/>
    <col min="1284" max="1284" width="43.85546875" customWidth="1"/>
    <col min="1285" max="1285" width="30.7109375" customWidth="1"/>
    <col min="1286" max="1286" width="12.85546875" customWidth="1"/>
    <col min="1287" max="1287" width="15.5703125" customWidth="1"/>
    <col min="1288" max="1288" width="20" customWidth="1"/>
    <col min="1289" max="1289" width="16.28515625" customWidth="1"/>
    <col min="1537" max="1537" width="10.42578125" customWidth="1"/>
    <col min="1538" max="1538" width="25.7109375" customWidth="1"/>
    <col min="1539" max="1539" width="12.7109375" customWidth="1"/>
    <col min="1540" max="1540" width="43.85546875" customWidth="1"/>
    <col min="1541" max="1541" width="30.7109375" customWidth="1"/>
    <col min="1542" max="1542" width="12.85546875" customWidth="1"/>
    <col min="1543" max="1543" width="15.5703125" customWidth="1"/>
    <col min="1544" max="1544" width="20" customWidth="1"/>
    <col min="1545" max="1545" width="16.28515625" customWidth="1"/>
    <col min="1793" max="1793" width="10.42578125" customWidth="1"/>
    <col min="1794" max="1794" width="25.7109375" customWidth="1"/>
    <col min="1795" max="1795" width="12.7109375" customWidth="1"/>
    <col min="1796" max="1796" width="43.85546875" customWidth="1"/>
    <col min="1797" max="1797" width="30.7109375" customWidth="1"/>
    <col min="1798" max="1798" width="12.85546875" customWidth="1"/>
    <col min="1799" max="1799" width="15.5703125" customWidth="1"/>
    <col min="1800" max="1800" width="20" customWidth="1"/>
    <col min="1801" max="1801" width="16.28515625" customWidth="1"/>
    <col min="2049" max="2049" width="10.42578125" customWidth="1"/>
    <col min="2050" max="2050" width="25.7109375" customWidth="1"/>
    <col min="2051" max="2051" width="12.7109375" customWidth="1"/>
    <col min="2052" max="2052" width="43.85546875" customWidth="1"/>
    <col min="2053" max="2053" width="30.7109375" customWidth="1"/>
    <col min="2054" max="2054" width="12.85546875" customWidth="1"/>
    <col min="2055" max="2055" width="15.5703125" customWidth="1"/>
    <col min="2056" max="2056" width="20" customWidth="1"/>
    <col min="2057" max="2057" width="16.28515625" customWidth="1"/>
    <col min="2305" max="2305" width="10.42578125" customWidth="1"/>
    <col min="2306" max="2306" width="25.7109375" customWidth="1"/>
    <col min="2307" max="2307" width="12.7109375" customWidth="1"/>
    <col min="2308" max="2308" width="43.85546875" customWidth="1"/>
    <col min="2309" max="2309" width="30.7109375" customWidth="1"/>
    <col min="2310" max="2310" width="12.85546875" customWidth="1"/>
    <col min="2311" max="2311" width="15.5703125" customWidth="1"/>
    <col min="2312" max="2312" width="20" customWidth="1"/>
    <col min="2313" max="2313" width="16.28515625" customWidth="1"/>
    <col min="2561" max="2561" width="10.42578125" customWidth="1"/>
    <col min="2562" max="2562" width="25.7109375" customWidth="1"/>
    <col min="2563" max="2563" width="12.7109375" customWidth="1"/>
    <col min="2564" max="2564" width="43.85546875" customWidth="1"/>
    <col min="2565" max="2565" width="30.7109375" customWidth="1"/>
    <col min="2566" max="2566" width="12.85546875" customWidth="1"/>
    <col min="2567" max="2567" width="15.5703125" customWidth="1"/>
    <col min="2568" max="2568" width="20" customWidth="1"/>
    <col min="2569" max="2569" width="16.28515625" customWidth="1"/>
    <col min="2817" max="2817" width="10.42578125" customWidth="1"/>
    <col min="2818" max="2818" width="25.7109375" customWidth="1"/>
    <col min="2819" max="2819" width="12.7109375" customWidth="1"/>
    <col min="2820" max="2820" width="43.85546875" customWidth="1"/>
    <col min="2821" max="2821" width="30.7109375" customWidth="1"/>
    <col min="2822" max="2822" width="12.85546875" customWidth="1"/>
    <col min="2823" max="2823" width="15.5703125" customWidth="1"/>
    <col min="2824" max="2824" width="20" customWidth="1"/>
    <col min="2825" max="2825" width="16.28515625" customWidth="1"/>
    <col min="3073" max="3073" width="10.42578125" customWidth="1"/>
    <col min="3074" max="3074" width="25.7109375" customWidth="1"/>
    <col min="3075" max="3075" width="12.7109375" customWidth="1"/>
    <col min="3076" max="3076" width="43.85546875" customWidth="1"/>
    <col min="3077" max="3077" width="30.7109375" customWidth="1"/>
    <col min="3078" max="3078" width="12.85546875" customWidth="1"/>
    <col min="3079" max="3079" width="15.5703125" customWidth="1"/>
    <col min="3080" max="3080" width="20" customWidth="1"/>
    <col min="3081" max="3081" width="16.28515625" customWidth="1"/>
    <col min="3329" max="3329" width="10.42578125" customWidth="1"/>
    <col min="3330" max="3330" width="25.7109375" customWidth="1"/>
    <col min="3331" max="3331" width="12.7109375" customWidth="1"/>
    <col min="3332" max="3332" width="43.85546875" customWidth="1"/>
    <col min="3333" max="3333" width="30.7109375" customWidth="1"/>
    <col min="3334" max="3334" width="12.85546875" customWidth="1"/>
    <col min="3335" max="3335" width="15.5703125" customWidth="1"/>
    <col min="3336" max="3336" width="20" customWidth="1"/>
    <col min="3337" max="3337" width="16.28515625" customWidth="1"/>
    <col min="3585" max="3585" width="10.42578125" customWidth="1"/>
    <col min="3586" max="3586" width="25.7109375" customWidth="1"/>
    <col min="3587" max="3587" width="12.7109375" customWidth="1"/>
    <col min="3588" max="3588" width="43.85546875" customWidth="1"/>
    <col min="3589" max="3589" width="30.7109375" customWidth="1"/>
    <col min="3590" max="3590" width="12.85546875" customWidth="1"/>
    <col min="3591" max="3591" width="15.5703125" customWidth="1"/>
    <col min="3592" max="3592" width="20" customWidth="1"/>
    <col min="3593" max="3593" width="16.28515625" customWidth="1"/>
    <col min="3841" max="3841" width="10.42578125" customWidth="1"/>
    <col min="3842" max="3842" width="25.7109375" customWidth="1"/>
    <col min="3843" max="3843" width="12.7109375" customWidth="1"/>
    <col min="3844" max="3844" width="43.85546875" customWidth="1"/>
    <col min="3845" max="3845" width="30.7109375" customWidth="1"/>
    <col min="3846" max="3846" width="12.85546875" customWidth="1"/>
    <col min="3847" max="3847" width="15.5703125" customWidth="1"/>
    <col min="3848" max="3848" width="20" customWidth="1"/>
    <col min="3849" max="3849" width="16.28515625" customWidth="1"/>
    <col min="4097" max="4097" width="10.42578125" customWidth="1"/>
    <col min="4098" max="4098" width="25.7109375" customWidth="1"/>
    <col min="4099" max="4099" width="12.7109375" customWidth="1"/>
    <col min="4100" max="4100" width="43.85546875" customWidth="1"/>
    <col min="4101" max="4101" width="30.7109375" customWidth="1"/>
    <col min="4102" max="4102" width="12.85546875" customWidth="1"/>
    <col min="4103" max="4103" width="15.5703125" customWidth="1"/>
    <col min="4104" max="4104" width="20" customWidth="1"/>
    <col min="4105" max="4105" width="16.28515625" customWidth="1"/>
    <col min="4353" max="4353" width="10.42578125" customWidth="1"/>
    <col min="4354" max="4354" width="25.7109375" customWidth="1"/>
    <col min="4355" max="4355" width="12.7109375" customWidth="1"/>
    <col min="4356" max="4356" width="43.85546875" customWidth="1"/>
    <col min="4357" max="4357" width="30.7109375" customWidth="1"/>
    <col min="4358" max="4358" width="12.85546875" customWidth="1"/>
    <col min="4359" max="4359" width="15.5703125" customWidth="1"/>
    <col min="4360" max="4360" width="20" customWidth="1"/>
    <col min="4361" max="4361" width="16.28515625" customWidth="1"/>
    <col min="4609" max="4609" width="10.42578125" customWidth="1"/>
    <col min="4610" max="4610" width="25.7109375" customWidth="1"/>
    <col min="4611" max="4611" width="12.7109375" customWidth="1"/>
    <col min="4612" max="4612" width="43.85546875" customWidth="1"/>
    <col min="4613" max="4613" width="30.7109375" customWidth="1"/>
    <col min="4614" max="4614" width="12.85546875" customWidth="1"/>
    <col min="4615" max="4615" width="15.5703125" customWidth="1"/>
    <col min="4616" max="4616" width="20" customWidth="1"/>
    <col min="4617" max="4617" width="16.28515625" customWidth="1"/>
    <col min="4865" max="4865" width="10.42578125" customWidth="1"/>
    <col min="4866" max="4866" width="25.7109375" customWidth="1"/>
    <col min="4867" max="4867" width="12.7109375" customWidth="1"/>
    <col min="4868" max="4868" width="43.85546875" customWidth="1"/>
    <col min="4869" max="4869" width="30.7109375" customWidth="1"/>
    <col min="4870" max="4870" width="12.85546875" customWidth="1"/>
    <col min="4871" max="4871" width="15.5703125" customWidth="1"/>
    <col min="4872" max="4872" width="20" customWidth="1"/>
    <col min="4873" max="4873" width="16.28515625" customWidth="1"/>
    <col min="5121" max="5121" width="10.42578125" customWidth="1"/>
    <col min="5122" max="5122" width="25.7109375" customWidth="1"/>
    <col min="5123" max="5123" width="12.7109375" customWidth="1"/>
    <col min="5124" max="5124" width="43.85546875" customWidth="1"/>
    <col min="5125" max="5125" width="30.7109375" customWidth="1"/>
    <col min="5126" max="5126" width="12.85546875" customWidth="1"/>
    <col min="5127" max="5127" width="15.5703125" customWidth="1"/>
    <col min="5128" max="5128" width="20" customWidth="1"/>
    <col min="5129" max="5129" width="16.28515625" customWidth="1"/>
    <col min="5377" max="5377" width="10.42578125" customWidth="1"/>
    <col min="5378" max="5378" width="25.7109375" customWidth="1"/>
    <col min="5379" max="5379" width="12.7109375" customWidth="1"/>
    <col min="5380" max="5380" width="43.85546875" customWidth="1"/>
    <col min="5381" max="5381" width="30.7109375" customWidth="1"/>
    <col min="5382" max="5382" width="12.85546875" customWidth="1"/>
    <col min="5383" max="5383" width="15.5703125" customWidth="1"/>
    <col min="5384" max="5384" width="20" customWidth="1"/>
    <col min="5385" max="5385" width="16.28515625" customWidth="1"/>
    <col min="5633" max="5633" width="10.42578125" customWidth="1"/>
    <col min="5634" max="5634" width="25.7109375" customWidth="1"/>
    <col min="5635" max="5635" width="12.7109375" customWidth="1"/>
    <col min="5636" max="5636" width="43.85546875" customWidth="1"/>
    <col min="5637" max="5637" width="30.7109375" customWidth="1"/>
    <col min="5638" max="5638" width="12.85546875" customWidth="1"/>
    <col min="5639" max="5639" width="15.5703125" customWidth="1"/>
    <col min="5640" max="5640" width="20" customWidth="1"/>
    <col min="5641" max="5641" width="16.28515625" customWidth="1"/>
    <col min="5889" max="5889" width="10.42578125" customWidth="1"/>
    <col min="5890" max="5890" width="25.7109375" customWidth="1"/>
    <col min="5891" max="5891" width="12.7109375" customWidth="1"/>
    <col min="5892" max="5892" width="43.85546875" customWidth="1"/>
    <col min="5893" max="5893" width="30.7109375" customWidth="1"/>
    <col min="5894" max="5894" width="12.85546875" customWidth="1"/>
    <col min="5895" max="5895" width="15.5703125" customWidth="1"/>
    <col min="5896" max="5896" width="20" customWidth="1"/>
    <col min="5897" max="5897" width="16.28515625" customWidth="1"/>
    <col min="6145" max="6145" width="10.42578125" customWidth="1"/>
    <col min="6146" max="6146" width="25.7109375" customWidth="1"/>
    <col min="6147" max="6147" width="12.7109375" customWidth="1"/>
    <col min="6148" max="6148" width="43.85546875" customWidth="1"/>
    <col min="6149" max="6149" width="30.7109375" customWidth="1"/>
    <col min="6150" max="6150" width="12.85546875" customWidth="1"/>
    <col min="6151" max="6151" width="15.5703125" customWidth="1"/>
    <col min="6152" max="6152" width="20" customWidth="1"/>
    <col min="6153" max="6153" width="16.28515625" customWidth="1"/>
    <col min="6401" max="6401" width="10.42578125" customWidth="1"/>
    <col min="6402" max="6402" width="25.7109375" customWidth="1"/>
    <col min="6403" max="6403" width="12.7109375" customWidth="1"/>
    <col min="6404" max="6404" width="43.85546875" customWidth="1"/>
    <col min="6405" max="6405" width="30.7109375" customWidth="1"/>
    <col min="6406" max="6406" width="12.85546875" customWidth="1"/>
    <col min="6407" max="6407" width="15.5703125" customWidth="1"/>
    <col min="6408" max="6408" width="20" customWidth="1"/>
    <col min="6409" max="6409" width="16.28515625" customWidth="1"/>
    <col min="6657" max="6657" width="10.42578125" customWidth="1"/>
    <col min="6658" max="6658" width="25.7109375" customWidth="1"/>
    <col min="6659" max="6659" width="12.7109375" customWidth="1"/>
    <col min="6660" max="6660" width="43.85546875" customWidth="1"/>
    <col min="6661" max="6661" width="30.7109375" customWidth="1"/>
    <col min="6662" max="6662" width="12.85546875" customWidth="1"/>
    <col min="6663" max="6663" width="15.5703125" customWidth="1"/>
    <col min="6664" max="6664" width="20" customWidth="1"/>
    <col min="6665" max="6665" width="16.28515625" customWidth="1"/>
    <col min="6913" max="6913" width="10.42578125" customWidth="1"/>
    <col min="6914" max="6914" width="25.7109375" customWidth="1"/>
    <col min="6915" max="6915" width="12.7109375" customWidth="1"/>
    <col min="6916" max="6916" width="43.85546875" customWidth="1"/>
    <col min="6917" max="6917" width="30.7109375" customWidth="1"/>
    <col min="6918" max="6918" width="12.85546875" customWidth="1"/>
    <col min="6919" max="6919" width="15.5703125" customWidth="1"/>
    <col min="6920" max="6920" width="20" customWidth="1"/>
    <col min="6921" max="6921" width="16.28515625" customWidth="1"/>
    <col min="7169" max="7169" width="10.42578125" customWidth="1"/>
    <col min="7170" max="7170" width="25.7109375" customWidth="1"/>
    <col min="7171" max="7171" width="12.7109375" customWidth="1"/>
    <col min="7172" max="7172" width="43.85546875" customWidth="1"/>
    <col min="7173" max="7173" width="30.7109375" customWidth="1"/>
    <col min="7174" max="7174" width="12.85546875" customWidth="1"/>
    <col min="7175" max="7175" width="15.5703125" customWidth="1"/>
    <col min="7176" max="7176" width="20" customWidth="1"/>
    <col min="7177" max="7177" width="16.28515625" customWidth="1"/>
    <col min="7425" max="7425" width="10.42578125" customWidth="1"/>
    <col min="7426" max="7426" width="25.7109375" customWidth="1"/>
    <col min="7427" max="7427" width="12.7109375" customWidth="1"/>
    <col min="7428" max="7428" width="43.85546875" customWidth="1"/>
    <col min="7429" max="7429" width="30.7109375" customWidth="1"/>
    <col min="7430" max="7430" width="12.85546875" customWidth="1"/>
    <col min="7431" max="7431" width="15.5703125" customWidth="1"/>
    <col min="7432" max="7432" width="20" customWidth="1"/>
    <col min="7433" max="7433" width="16.28515625" customWidth="1"/>
    <col min="7681" max="7681" width="10.42578125" customWidth="1"/>
    <col min="7682" max="7682" width="25.7109375" customWidth="1"/>
    <col min="7683" max="7683" width="12.7109375" customWidth="1"/>
    <col min="7684" max="7684" width="43.85546875" customWidth="1"/>
    <col min="7685" max="7685" width="30.7109375" customWidth="1"/>
    <col min="7686" max="7686" width="12.85546875" customWidth="1"/>
    <col min="7687" max="7687" width="15.5703125" customWidth="1"/>
    <col min="7688" max="7688" width="20" customWidth="1"/>
    <col min="7689" max="7689" width="16.28515625" customWidth="1"/>
    <col min="7937" max="7937" width="10.42578125" customWidth="1"/>
    <col min="7938" max="7938" width="25.7109375" customWidth="1"/>
    <col min="7939" max="7939" width="12.7109375" customWidth="1"/>
    <col min="7940" max="7940" width="43.85546875" customWidth="1"/>
    <col min="7941" max="7941" width="30.7109375" customWidth="1"/>
    <col min="7942" max="7942" width="12.85546875" customWidth="1"/>
    <col min="7943" max="7943" width="15.5703125" customWidth="1"/>
    <col min="7944" max="7944" width="20" customWidth="1"/>
    <col min="7945" max="7945" width="16.28515625" customWidth="1"/>
    <col min="8193" max="8193" width="10.42578125" customWidth="1"/>
    <col min="8194" max="8194" width="25.7109375" customWidth="1"/>
    <col min="8195" max="8195" width="12.7109375" customWidth="1"/>
    <col min="8196" max="8196" width="43.85546875" customWidth="1"/>
    <col min="8197" max="8197" width="30.7109375" customWidth="1"/>
    <col min="8198" max="8198" width="12.85546875" customWidth="1"/>
    <col min="8199" max="8199" width="15.5703125" customWidth="1"/>
    <col min="8200" max="8200" width="20" customWidth="1"/>
    <col min="8201" max="8201" width="16.28515625" customWidth="1"/>
    <col min="8449" max="8449" width="10.42578125" customWidth="1"/>
    <col min="8450" max="8450" width="25.7109375" customWidth="1"/>
    <col min="8451" max="8451" width="12.7109375" customWidth="1"/>
    <col min="8452" max="8452" width="43.85546875" customWidth="1"/>
    <col min="8453" max="8453" width="30.7109375" customWidth="1"/>
    <col min="8454" max="8454" width="12.85546875" customWidth="1"/>
    <col min="8455" max="8455" width="15.5703125" customWidth="1"/>
    <col min="8456" max="8456" width="20" customWidth="1"/>
    <col min="8457" max="8457" width="16.28515625" customWidth="1"/>
    <col min="8705" max="8705" width="10.42578125" customWidth="1"/>
    <col min="8706" max="8706" width="25.7109375" customWidth="1"/>
    <col min="8707" max="8707" width="12.7109375" customWidth="1"/>
    <col min="8708" max="8708" width="43.85546875" customWidth="1"/>
    <col min="8709" max="8709" width="30.7109375" customWidth="1"/>
    <col min="8710" max="8710" width="12.85546875" customWidth="1"/>
    <col min="8711" max="8711" width="15.5703125" customWidth="1"/>
    <col min="8712" max="8712" width="20" customWidth="1"/>
    <col min="8713" max="8713" width="16.28515625" customWidth="1"/>
    <col min="8961" max="8961" width="10.42578125" customWidth="1"/>
    <col min="8962" max="8962" width="25.7109375" customWidth="1"/>
    <col min="8963" max="8963" width="12.7109375" customWidth="1"/>
    <col min="8964" max="8964" width="43.85546875" customWidth="1"/>
    <col min="8965" max="8965" width="30.7109375" customWidth="1"/>
    <col min="8966" max="8966" width="12.85546875" customWidth="1"/>
    <col min="8967" max="8967" width="15.5703125" customWidth="1"/>
    <col min="8968" max="8968" width="20" customWidth="1"/>
    <col min="8969" max="8969" width="16.28515625" customWidth="1"/>
    <col min="9217" max="9217" width="10.42578125" customWidth="1"/>
    <col min="9218" max="9218" width="25.7109375" customWidth="1"/>
    <col min="9219" max="9219" width="12.7109375" customWidth="1"/>
    <col min="9220" max="9220" width="43.85546875" customWidth="1"/>
    <col min="9221" max="9221" width="30.7109375" customWidth="1"/>
    <col min="9222" max="9222" width="12.85546875" customWidth="1"/>
    <col min="9223" max="9223" width="15.5703125" customWidth="1"/>
    <col min="9224" max="9224" width="20" customWidth="1"/>
    <col min="9225" max="9225" width="16.28515625" customWidth="1"/>
    <col min="9473" max="9473" width="10.42578125" customWidth="1"/>
    <col min="9474" max="9474" width="25.7109375" customWidth="1"/>
    <col min="9475" max="9475" width="12.7109375" customWidth="1"/>
    <col min="9476" max="9476" width="43.85546875" customWidth="1"/>
    <col min="9477" max="9477" width="30.7109375" customWidth="1"/>
    <col min="9478" max="9478" width="12.85546875" customWidth="1"/>
    <col min="9479" max="9479" width="15.5703125" customWidth="1"/>
    <col min="9480" max="9480" width="20" customWidth="1"/>
    <col min="9481" max="9481" width="16.28515625" customWidth="1"/>
    <col min="9729" max="9729" width="10.42578125" customWidth="1"/>
    <col min="9730" max="9730" width="25.7109375" customWidth="1"/>
    <col min="9731" max="9731" width="12.7109375" customWidth="1"/>
    <col min="9732" max="9732" width="43.85546875" customWidth="1"/>
    <col min="9733" max="9733" width="30.7109375" customWidth="1"/>
    <col min="9734" max="9734" width="12.85546875" customWidth="1"/>
    <col min="9735" max="9735" width="15.5703125" customWidth="1"/>
    <col min="9736" max="9736" width="20" customWidth="1"/>
    <col min="9737" max="9737" width="16.28515625" customWidth="1"/>
    <col min="9985" max="9985" width="10.42578125" customWidth="1"/>
    <col min="9986" max="9986" width="25.7109375" customWidth="1"/>
    <col min="9987" max="9987" width="12.7109375" customWidth="1"/>
    <col min="9988" max="9988" width="43.85546875" customWidth="1"/>
    <col min="9989" max="9989" width="30.7109375" customWidth="1"/>
    <col min="9990" max="9990" width="12.85546875" customWidth="1"/>
    <col min="9991" max="9991" width="15.5703125" customWidth="1"/>
    <col min="9992" max="9992" width="20" customWidth="1"/>
    <col min="9993" max="9993" width="16.28515625" customWidth="1"/>
    <col min="10241" max="10241" width="10.42578125" customWidth="1"/>
    <col min="10242" max="10242" width="25.7109375" customWidth="1"/>
    <col min="10243" max="10243" width="12.7109375" customWidth="1"/>
    <col min="10244" max="10244" width="43.85546875" customWidth="1"/>
    <col min="10245" max="10245" width="30.7109375" customWidth="1"/>
    <col min="10246" max="10246" width="12.85546875" customWidth="1"/>
    <col min="10247" max="10247" width="15.5703125" customWidth="1"/>
    <col min="10248" max="10248" width="20" customWidth="1"/>
    <col min="10249" max="10249" width="16.28515625" customWidth="1"/>
    <col min="10497" max="10497" width="10.42578125" customWidth="1"/>
    <col min="10498" max="10498" width="25.7109375" customWidth="1"/>
    <col min="10499" max="10499" width="12.7109375" customWidth="1"/>
    <col min="10500" max="10500" width="43.85546875" customWidth="1"/>
    <col min="10501" max="10501" width="30.7109375" customWidth="1"/>
    <col min="10502" max="10502" width="12.85546875" customWidth="1"/>
    <col min="10503" max="10503" width="15.5703125" customWidth="1"/>
    <col min="10504" max="10504" width="20" customWidth="1"/>
    <col min="10505" max="10505" width="16.28515625" customWidth="1"/>
    <col min="10753" max="10753" width="10.42578125" customWidth="1"/>
    <col min="10754" max="10754" width="25.7109375" customWidth="1"/>
    <col min="10755" max="10755" width="12.7109375" customWidth="1"/>
    <col min="10756" max="10756" width="43.85546875" customWidth="1"/>
    <col min="10757" max="10757" width="30.7109375" customWidth="1"/>
    <col min="10758" max="10758" width="12.85546875" customWidth="1"/>
    <col min="10759" max="10759" width="15.5703125" customWidth="1"/>
    <col min="10760" max="10760" width="20" customWidth="1"/>
    <col min="10761" max="10761" width="16.28515625" customWidth="1"/>
    <col min="11009" max="11009" width="10.42578125" customWidth="1"/>
    <col min="11010" max="11010" width="25.7109375" customWidth="1"/>
    <col min="11011" max="11011" width="12.7109375" customWidth="1"/>
    <col min="11012" max="11012" width="43.85546875" customWidth="1"/>
    <col min="11013" max="11013" width="30.7109375" customWidth="1"/>
    <col min="11014" max="11014" width="12.85546875" customWidth="1"/>
    <col min="11015" max="11015" width="15.5703125" customWidth="1"/>
    <col min="11016" max="11016" width="20" customWidth="1"/>
    <col min="11017" max="11017" width="16.28515625" customWidth="1"/>
    <col min="11265" max="11265" width="10.42578125" customWidth="1"/>
    <col min="11266" max="11266" width="25.7109375" customWidth="1"/>
    <col min="11267" max="11267" width="12.7109375" customWidth="1"/>
    <col min="11268" max="11268" width="43.85546875" customWidth="1"/>
    <col min="11269" max="11269" width="30.7109375" customWidth="1"/>
    <col min="11270" max="11270" width="12.85546875" customWidth="1"/>
    <col min="11271" max="11271" width="15.5703125" customWidth="1"/>
    <col min="11272" max="11272" width="20" customWidth="1"/>
    <col min="11273" max="11273" width="16.28515625" customWidth="1"/>
    <col min="11521" max="11521" width="10.42578125" customWidth="1"/>
    <col min="11522" max="11522" width="25.7109375" customWidth="1"/>
    <col min="11523" max="11523" width="12.7109375" customWidth="1"/>
    <col min="11524" max="11524" width="43.85546875" customWidth="1"/>
    <col min="11525" max="11525" width="30.7109375" customWidth="1"/>
    <col min="11526" max="11526" width="12.85546875" customWidth="1"/>
    <col min="11527" max="11527" width="15.5703125" customWidth="1"/>
    <col min="11528" max="11528" width="20" customWidth="1"/>
    <col min="11529" max="11529" width="16.28515625" customWidth="1"/>
    <col min="11777" max="11777" width="10.42578125" customWidth="1"/>
    <col min="11778" max="11778" width="25.7109375" customWidth="1"/>
    <col min="11779" max="11779" width="12.7109375" customWidth="1"/>
    <col min="11780" max="11780" width="43.85546875" customWidth="1"/>
    <col min="11781" max="11781" width="30.7109375" customWidth="1"/>
    <col min="11782" max="11782" width="12.85546875" customWidth="1"/>
    <col min="11783" max="11783" width="15.5703125" customWidth="1"/>
    <col min="11784" max="11784" width="20" customWidth="1"/>
    <col min="11785" max="11785" width="16.28515625" customWidth="1"/>
    <col min="12033" max="12033" width="10.42578125" customWidth="1"/>
    <col min="12034" max="12034" width="25.7109375" customWidth="1"/>
    <col min="12035" max="12035" width="12.7109375" customWidth="1"/>
    <col min="12036" max="12036" width="43.85546875" customWidth="1"/>
    <col min="12037" max="12037" width="30.7109375" customWidth="1"/>
    <col min="12038" max="12038" width="12.85546875" customWidth="1"/>
    <col min="12039" max="12039" width="15.5703125" customWidth="1"/>
    <col min="12040" max="12040" width="20" customWidth="1"/>
    <col min="12041" max="12041" width="16.28515625" customWidth="1"/>
    <col min="12289" max="12289" width="10.42578125" customWidth="1"/>
    <col min="12290" max="12290" width="25.7109375" customWidth="1"/>
    <col min="12291" max="12291" width="12.7109375" customWidth="1"/>
    <col min="12292" max="12292" width="43.85546875" customWidth="1"/>
    <col min="12293" max="12293" width="30.7109375" customWidth="1"/>
    <col min="12294" max="12294" width="12.85546875" customWidth="1"/>
    <col min="12295" max="12295" width="15.5703125" customWidth="1"/>
    <col min="12296" max="12296" width="20" customWidth="1"/>
    <col min="12297" max="12297" width="16.28515625" customWidth="1"/>
    <col min="12545" max="12545" width="10.42578125" customWidth="1"/>
    <col min="12546" max="12546" width="25.7109375" customWidth="1"/>
    <col min="12547" max="12547" width="12.7109375" customWidth="1"/>
    <col min="12548" max="12548" width="43.85546875" customWidth="1"/>
    <col min="12549" max="12549" width="30.7109375" customWidth="1"/>
    <col min="12550" max="12550" width="12.85546875" customWidth="1"/>
    <col min="12551" max="12551" width="15.5703125" customWidth="1"/>
    <col min="12552" max="12552" width="20" customWidth="1"/>
    <col min="12553" max="12553" width="16.28515625" customWidth="1"/>
    <col min="12801" max="12801" width="10.42578125" customWidth="1"/>
    <col min="12802" max="12802" width="25.7109375" customWidth="1"/>
    <col min="12803" max="12803" width="12.7109375" customWidth="1"/>
    <col min="12804" max="12804" width="43.85546875" customWidth="1"/>
    <col min="12805" max="12805" width="30.7109375" customWidth="1"/>
    <col min="12806" max="12806" width="12.85546875" customWidth="1"/>
    <col min="12807" max="12807" width="15.5703125" customWidth="1"/>
    <col min="12808" max="12808" width="20" customWidth="1"/>
    <col min="12809" max="12809" width="16.28515625" customWidth="1"/>
    <col min="13057" max="13057" width="10.42578125" customWidth="1"/>
    <col min="13058" max="13058" width="25.7109375" customWidth="1"/>
    <col min="13059" max="13059" width="12.7109375" customWidth="1"/>
    <col min="13060" max="13060" width="43.85546875" customWidth="1"/>
    <col min="13061" max="13061" width="30.7109375" customWidth="1"/>
    <col min="13062" max="13062" width="12.85546875" customWidth="1"/>
    <col min="13063" max="13063" width="15.5703125" customWidth="1"/>
    <col min="13064" max="13064" width="20" customWidth="1"/>
    <col min="13065" max="13065" width="16.28515625" customWidth="1"/>
    <col min="13313" max="13313" width="10.42578125" customWidth="1"/>
    <col min="13314" max="13314" width="25.7109375" customWidth="1"/>
    <col min="13315" max="13315" width="12.7109375" customWidth="1"/>
    <col min="13316" max="13316" width="43.85546875" customWidth="1"/>
    <col min="13317" max="13317" width="30.7109375" customWidth="1"/>
    <col min="13318" max="13318" width="12.85546875" customWidth="1"/>
    <col min="13319" max="13319" width="15.5703125" customWidth="1"/>
    <col min="13320" max="13320" width="20" customWidth="1"/>
    <col min="13321" max="13321" width="16.28515625" customWidth="1"/>
    <col min="13569" max="13569" width="10.42578125" customWidth="1"/>
    <col min="13570" max="13570" width="25.7109375" customWidth="1"/>
    <col min="13571" max="13571" width="12.7109375" customWidth="1"/>
    <col min="13572" max="13572" width="43.85546875" customWidth="1"/>
    <col min="13573" max="13573" width="30.7109375" customWidth="1"/>
    <col min="13574" max="13574" width="12.85546875" customWidth="1"/>
    <col min="13575" max="13575" width="15.5703125" customWidth="1"/>
    <col min="13576" max="13576" width="20" customWidth="1"/>
    <col min="13577" max="13577" width="16.28515625" customWidth="1"/>
    <col min="13825" max="13825" width="10.42578125" customWidth="1"/>
    <col min="13826" max="13826" width="25.7109375" customWidth="1"/>
    <col min="13827" max="13827" width="12.7109375" customWidth="1"/>
    <col min="13828" max="13828" width="43.85546875" customWidth="1"/>
    <col min="13829" max="13829" width="30.7109375" customWidth="1"/>
    <col min="13830" max="13830" width="12.85546875" customWidth="1"/>
    <col min="13831" max="13831" width="15.5703125" customWidth="1"/>
    <col min="13832" max="13832" width="20" customWidth="1"/>
    <col min="13833" max="13833" width="16.28515625" customWidth="1"/>
    <col min="14081" max="14081" width="10.42578125" customWidth="1"/>
    <col min="14082" max="14082" width="25.7109375" customWidth="1"/>
    <col min="14083" max="14083" width="12.7109375" customWidth="1"/>
    <col min="14084" max="14084" width="43.85546875" customWidth="1"/>
    <col min="14085" max="14085" width="30.7109375" customWidth="1"/>
    <col min="14086" max="14086" width="12.85546875" customWidth="1"/>
    <col min="14087" max="14087" width="15.5703125" customWidth="1"/>
    <col min="14088" max="14088" width="20" customWidth="1"/>
    <col min="14089" max="14089" width="16.28515625" customWidth="1"/>
    <col min="14337" max="14337" width="10.42578125" customWidth="1"/>
    <col min="14338" max="14338" width="25.7109375" customWidth="1"/>
    <col min="14339" max="14339" width="12.7109375" customWidth="1"/>
    <col min="14340" max="14340" width="43.85546875" customWidth="1"/>
    <col min="14341" max="14341" width="30.7109375" customWidth="1"/>
    <col min="14342" max="14342" width="12.85546875" customWidth="1"/>
    <col min="14343" max="14343" width="15.5703125" customWidth="1"/>
    <col min="14344" max="14344" width="20" customWidth="1"/>
    <col min="14345" max="14345" width="16.28515625" customWidth="1"/>
    <col min="14593" max="14593" width="10.42578125" customWidth="1"/>
    <col min="14594" max="14594" width="25.7109375" customWidth="1"/>
    <col min="14595" max="14595" width="12.7109375" customWidth="1"/>
    <col min="14596" max="14596" width="43.85546875" customWidth="1"/>
    <col min="14597" max="14597" width="30.7109375" customWidth="1"/>
    <col min="14598" max="14598" width="12.85546875" customWidth="1"/>
    <col min="14599" max="14599" width="15.5703125" customWidth="1"/>
    <col min="14600" max="14600" width="20" customWidth="1"/>
    <col min="14601" max="14601" width="16.28515625" customWidth="1"/>
    <col min="14849" max="14849" width="10.42578125" customWidth="1"/>
    <col min="14850" max="14850" width="25.7109375" customWidth="1"/>
    <col min="14851" max="14851" width="12.7109375" customWidth="1"/>
    <col min="14852" max="14852" width="43.85546875" customWidth="1"/>
    <col min="14853" max="14853" width="30.7109375" customWidth="1"/>
    <col min="14854" max="14854" width="12.85546875" customWidth="1"/>
    <col min="14855" max="14855" width="15.5703125" customWidth="1"/>
    <col min="14856" max="14856" width="20" customWidth="1"/>
    <col min="14857" max="14857" width="16.28515625" customWidth="1"/>
    <col min="15105" max="15105" width="10.42578125" customWidth="1"/>
    <col min="15106" max="15106" width="25.7109375" customWidth="1"/>
    <col min="15107" max="15107" width="12.7109375" customWidth="1"/>
    <col min="15108" max="15108" width="43.85546875" customWidth="1"/>
    <col min="15109" max="15109" width="30.7109375" customWidth="1"/>
    <col min="15110" max="15110" width="12.85546875" customWidth="1"/>
    <col min="15111" max="15111" width="15.5703125" customWidth="1"/>
    <col min="15112" max="15112" width="20" customWidth="1"/>
    <col min="15113" max="15113" width="16.28515625" customWidth="1"/>
    <col min="15361" max="15361" width="10.42578125" customWidth="1"/>
    <col min="15362" max="15362" width="25.7109375" customWidth="1"/>
    <col min="15363" max="15363" width="12.7109375" customWidth="1"/>
    <col min="15364" max="15364" width="43.85546875" customWidth="1"/>
    <col min="15365" max="15365" width="30.7109375" customWidth="1"/>
    <col min="15366" max="15366" width="12.85546875" customWidth="1"/>
    <col min="15367" max="15367" width="15.5703125" customWidth="1"/>
    <col min="15368" max="15368" width="20" customWidth="1"/>
    <col min="15369" max="15369" width="16.28515625" customWidth="1"/>
    <col min="15617" max="15617" width="10.42578125" customWidth="1"/>
    <col min="15618" max="15618" width="25.7109375" customWidth="1"/>
    <col min="15619" max="15619" width="12.7109375" customWidth="1"/>
    <col min="15620" max="15620" width="43.85546875" customWidth="1"/>
    <col min="15621" max="15621" width="30.7109375" customWidth="1"/>
    <col min="15622" max="15622" width="12.85546875" customWidth="1"/>
    <col min="15623" max="15623" width="15.5703125" customWidth="1"/>
    <col min="15624" max="15624" width="20" customWidth="1"/>
    <col min="15625" max="15625" width="16.28515625" customWidth="1"/>
    <col min="15873" max="15873" width="10.42578125" customWidth="1"/>
    <col min="15874" max="15874" width="25.7109375" customWidth="1"/>
    <col min="15875" max="15875" width="12.7109375" customWidth="1"/>
    <col min="15876" max="15876" width="43.85546875" customWidth="1"/>
    <col min="15877" max="15877" width="30.7109375" customWidth="1"/>
    <col min="15878" max="15878" width="12.85546875" customWidth="1"/>
    <col min="15879" max="15879" width="15.5703125" customWidth="1"/>
    <col min="15880" max="15880" width="20" customWidth="1"/>
    <col min="15881" max="15881" width="16.28515625" customWidth="1"/>
    <col min="16129" max="16129" width="10.42578125" customWidth="1"/>
    <col min="16130" max="16130" width="25.7109375" customWidth="1"/>
    <col min="16131" max="16131" width="12.7109375" customWidth="1"/>
    <col min="16132" max="16132" width="43.85546875" customWidth="1"/>
    <col min="16133" max="16133" width="30.7109375" customWidth="1"/>
    <col min="16134" max="16134" width="12.85546875" customWidth="1"/>
    <col min="16135" max="16135" width="15.5703125" customWidth="1"/>
    <col min="16136" max="16136" width="20" customWidth="1"/>
    <col min="16137" max="16137" width="16.28515625" customWidth="1"/>
  </cols>
  <sheetData>
    <row r="1" spans="1:8" ht="16.5" customHeight="1" thickBot="1">
      <c r="A1" s="50" t="s">
        <v>294</v>
      </c>
      <c r="B1" s="50"/>
      <c r="C1" s="50"/>
      <c r="D1" s="50"/>
      <c r="E1" s="50"/>
      <c r="F1" s="50"/>
      <c r="G1" s="70" t="s">
        <v>716</v>
      </c>
      <c r="H1" s="359" t="s">
        <v>9</v>
      </c>
    </row>
    <row r="2" spans="1:8" ht="15.75" customHeight="1" thickBot="1">
      <c r="A2" s="106" t="s">
        <v>717</v>
      </c>
      <c r="B2" s="51"/>
      <c r="C2" s="51"/>
      <c r="D2" s="51"/>
      <c r="E2" s="51"/>
      <c r="F2" s="51"/>
      <c r="G2" s="70" t="s">
        <v>718</v>
      </c>
      <c r="H2" s="360">
        <v>2013</v>
      </c>
    </row>
    <row r="3" spans="1:8" ht="39" thickBot="1">
      <c r="A3" s="228" t="s">
        <v>1</v>
      </c>
      <c r="B3" s="228" t="s">
        <v>13</v>
      </c>
      <c r="C3" s="228" t="s">
        <v>295</v>
      </c>
      <c r="D3" s="228" t="s">
        <v>719</v>
      </c>
      <c r="E3" s="228" t="s">
        <v>296</v>
      </c>
      <c r="F3" s="228" t="s">
        <v>297</v>
      </c>
      <c r="G3" s="342" t="s">
        <v>298</v>
      </c>
      <c r="H3" s="342" t="s">
        <v>299</v>
      </c>
    </row>
    <row r="4" spans="1:8">
      <c r="A4" s="343" t="s">
        <v>418</v>
      </c>
      <c r="B4" s="284" t="s">
        <v>22</v>
      </c>
      <c r="C4" s="344">
        <v>1</v>
      </c>
      <c r="D4" s="345" t="s">
        <v>410</v>
      </c>
      <c r="E4" s="346" t="s">
        <v>720</v>
      </c>
      <c r="F4" s="347" t="s">
        <v>81</v>
      </c>
      <c r="G4" s="361" t="s">
        <v>721</v>
      </c>
      <c r="H4" s="362" t="s">
        <v>722</v>
      </c>
    </row>
    <row r="5" spans="1:8">
      <c r="A5" s="348" t="s">
        <v>418</v>
      </c>
      <c r="B5" s="115" t="s">
        <v>22</v>
      </c>
      <c r="C5" s="124">
        <v>2</v>
      </c>
      <c r="D5" s="114" t="s">
        <v>411</v>
      </c>
      <c r="E5" s="116" t="s">
        <v>723</v>
      </c>
      <c r="F5" s="114" t="s">
        <v>81</v>
      </c>
      <c r="G5" s="361" t="s">
        <v>721</v>
      </c>
      <c r="H5" s="363" t="s">
        <v>722</v>
      </c>
    </row>
    <row r="6" spans="1:8">
      <c r="A6" s="348" t="s">
        <v>418</v>
      </c>
      <c r="B6" s="115" t="s">
        <v>22</v>
      </c>
      <c r="C6" s="124">
        <v>3</v>
      </c>
      <c r="D6" s="114" t="s">
        <v>412</v>
      </c>
      <c r="E6" s="116" t="s">
        <v>723</v>
      </c>
      <c r="F6" s="114" t="s">
        <v>81</v>
      </c>
      <c r="G6" s="361" t="s">
        <v>721</v>
      </c>
      <c r="H6" s="363" t="s">
        <v>722</v>
      </c>
    </row>
    <row r="7" spans="1:8">
      <c r="A7" s="348" t="s">
        <v>418</v>
      </c>
      <c r="B7" s="115" t="s">
        <v>22</v>
      </c>
      <c r="C7" s="124">
        <v>4</v>
      </c>
      <c r="D7" s="229" t="s">
        <v>413</v>
      </c>
      <c r="E7" s="116" t="s">
        <v>723</v>
      </c>
      <c r="F7" s="114" t="s">
        <v>81</v>
      </c>
      <c r="G7" s="361" t="s">
        <v>721</v>
      </c>
      <c r="H7" s="363" t="s">
        <v>722</v>
      </c>
    </row>
    <row r="8" spans="1:8">
      <c r="A8" s="348" t="s">
        <v>418</v>
      </c>
      <c r="B8" s="115" t="s">
        <v>22</v>
      </c>
      <c r="C8" s="124">
        <v>5</v>
      </c>
      <c r="D8" s="114" t="s">
        <v>724</v>
      </c>
      <c r="E8" s="349" t="s">
        <v>300</v>
      </c>
      <c r="F8" s="114" t="s">
        <v>81</v>
      </c>
      <c r="G8" s="361" t="s">
        <v>725</v>
      </c>
      <c r="H8" s="364" t="s">
        <v>726</v>
      </c>
    </row>
    <row r="9" spans="1:8">
      <c r="A9" s="348" t="s">
        <v>418</v>
      </c>
      <c r="B9" s="115" t="s">
        <v>22</v>
      </c>
      <c r="C9" s="124">
        <v>6</v>
      </c>
      <c r="D9" s="114" t="s">
        <v>727</v>
      </c>
      <c r="E9" s="349" t="s">
        <v>300</v>
      </c>
      <c r="F9" s="114" t="s">
        <v>81</v>
      </c>
      <c r="G9" s="361" t="s">
        <v>725</v>
      </c>
      <c r="H9" s="364" t="s">
        <v>726</v>
      </c>
    </row>
    <row r="10" spans="1:8">
      <c r="A10" s="348" t="s">
        <v>418</v>
      </c>
      <c r="B10" s="115" t="s">
        <v>22</v>
      </c>
      <c r="C10" s="124">
        <v>7</v>
      </c>
      <c r="D10" s="229" t="s">
        <v>728</v>
      </c>
      <c r="E10" s="349" t="s">
        <v>300</v>
      </c>
      <c r="F10" s="114" t="s">
        <v>81</v>
      </c>
      <c r="G10" s="361" t="s">
        <v>725</v>
      </c>
      <c r="H10" s="364" t="s">
        <v>726</v>
      </c>
    </row>
    <row r="11" spans="1:8">
      <c r="A11" s="348" t="s">
        <v>418</v>
      </c>
      <c r="B11" s="115" t="s">
        <v>22</v>
      </c>
      <c r="C11" s="124">
        <v>8</v>
      </c>
      <c r="D11" s="229" t="s">
        <v>301</v>
      </c>
      <c r="E11" s="349" t="s">
        <v>302</v>
      </c>
      <c r="F11" s="114" t="s">
        <v>81</v>
      </c>
      <c r="G11" s="361" t="s">
        <v>721</v>
      </c>
      <c r="H11" s="363" t="s">
        <v>722</v>
      </c>
    </row>
    <row r="12" spans="1:8">
      <c r="A12" s="350"/>
      <c r="B12" s="117"/>
      <c r="C12" s="117"/>
      <c r="D12" s="117"/>
      <c r="E12" s="349" t="s">
        <v>303</v>
      </c>
      <c r="F12" s="114" t="s">
        <v>81</v>
      </c>
      <c r="G12" s="361" t="s">
        <v>721</v>
      </c>
      <c r="H12" s="363" t="s">
        <v>722</v>
      </c>
    </row>
    <row r="13" spans="1:8" ht="13.5" thickBot="1">
      <c r="A13" s="348" t="s">
        <v>418</v>
      </c>
      <c r="B13" s="351" t="s">
        <v>22</v>
      </c>
      <c r="C13" s="124">
        <v>9</v>
      </c>
      <c r="D13" s="229" t="s">
        <v>729</v>
      </c>
      <c r="E13" s="349" t="s">
        <v>304</v>
      </c>
      <c r="F13" s="114" t="s">
        <v>81</v>
      </c>
      <c r="G13" s="365" t="s">
        <v>730</v>
      </c>
      <c r="H13" s="363" t="s">
        <v>722</v>
      </c>
    </row>
    <row r="14" spans="1:8">
      <c r="A14" s="343" t="s">
        <v>418</v>
      </c>
      <c r="B14" s="352" t="s">
        <v>26</v>
      </c>
      <c r="C14" s="344">
        <v>1</v>
      </c>
      <c r="D14" s="345" t="s">
        <v>410</v>
      </c>
      <c r="E14" s="346" t="s">
        <v>720</v>
      </c>
      <c r="F14" s="347" t="s">
        <v>81</v>
      </c>
      <c r="G14" s="361" t="s">
        <v>721</v>
      </c>
      <c r="H14" s="362" t="s">
        <v>722</v>
      </c>
    </row>
    <row r="15" spans="1:8">
      <c r="A15" s="348" t="s">
        <v>418</v>
      </c>
      <c r="B15" s="171" t="s">
        <v>26</v>
      </c>
      <c r="C15" s="124">
        <v>2</v>
      </c>
      <c r="D15" s="114" t="s">
        <v>411</v>
      </c>
      <c r="E15" s="116" t="s">
        <v>723</v>
      </c>
      <c r="F15" s="114" t="s">
        <v>81</v>
      </c>
      <c r="G15" s="361" t="s">
        <v>721</v>
      </c>
      <c r="H15" s="363" t="s">
        <v>722</v>
      </c>
    </row>
    <row r="16" spans="1:8">
      <c r="A16" s="348" t="s">
        <v>418</v>
      </c>
      <c r="B16" s="171" t="s">
        <v>26</v>
      </c>
      <c r="C16" s="124">
        <v>3</v>
      </c>
      <c r="D16" s="114" t="s">
        <v>412</v>
      </c>
      <c r="E16" s="116" t="s">
        <v>723</v>
      </c>
      <c r="F16" s="114" t="s">
        <v>81</v>
      </c>
      <c r="G16" s="361" t="s">
        <v>721</v>
      </c>
      <c r="H16" s="363" t="s">
        <v>722</v>
      </c>
    </row>
    <row r="17" spans="1:8">
      <c r="A17" s="348" t="s">
        <v>418</v>
      </c>
      <c r="B17" s="171" t="s">
        <v>26</v>
      </c>
      <c r="C17" s="124">
        <v>4</v>
      </c>
      <c r="D17" s="229" t="s">
        <v>413</v>
      </c>
      <c r="E17" s="116" t="s">
        <v>723</v>
      </c>
      <c r="F17" s="114" t="s">
        <v>81</v>
      </c>
      <c r="G17" s="361" t="s">
        <v>721</v>
      </c>
      <c r="H17" s="363" t="s">
        <v>722</v>
      </c>
    </row>
    <row r="18" spans="1:8">
      <c r="A18" s="348" t="s">
        <v>418</v>
      </c>
      <c r="B18" s="171" t="s">
        <v>26</v>
      </c>
      <c r="C18" s="124">
        <v>5</v>
      </c>
      <c r="D18" s="114" t="s">
        <v>724</v>
      </c>
      <c r="E18" s="349" t="s">
        <v>300</v>
      </c>
      <c r="F18" s="114" t="s">
        <v>81</v>
      </c>
      <c r="G18" s="361" t="s">
        <v>725</v>
      </c>
      <c r="H18" s="364" t="s">
        <v>726</v>
      </c>
    </row>
    <row r="19" spans="1:8">
      <c r="A19" s="348" t="s">
        <v>418</v>
      </c>
      <c r="B19" s="171" t="s">
        <v>26</v>
      </c>
      <c r="C19" s="124">
        <v>6</v>
      </c>
      <c r="D19" s="114" t="s">
        <v>727</v>
      </c>
      <c r="E19" s="349" t="s">
        <v>300</v>
      </c>
      <c r="F19" s="114" t="s">
        <v>81</v>
      </c>
      <c r="G19" s="361" t="s">
        <v>725</v>
      </c>
      <c r="H19" s="364" t="s">
        <v>726</v>
      </c>
    </row>
    <row r="20" spans="1:8">
      <c r="A20" s="348" t="s">
        <v>418</v>
      </c>
      <c r="B20" s="171" t="s">
        <v>26</v>
      </c>
      <c r="C20" s="124">
        <v>7</v>
      </c>
      <c r="D20" s="229" t="s">
        <v>731</v>
      </c>
      <c r="E20" s="349" t="s">
        <v>300</v>
      </c>
      <c r="F20" s="114" t="s">
        <v>81</v>
      </c>
      <c r="G20" s="361" t="s">
        <v>725</v>
      </c>
      <c r="H20" s="364" t="s">
        <v>726</v>
      </c>
    </row>
    <row r="21" spans="1:8">
      <c r="A21" s="348" t="s">
        <v>418</v>
      </c>
      <c r="B21" s="171" t="s">
        <v>26</v>
      </c>
      <c r="C21" s="124">
        <v>8</v>
      </c>
      <c r="D21" s="229" t="s">
        <v>301</v>
      </c>
      <c r="E21" s="349" t="s">
        <v>302</v>
      </c>
      <c r="F21" s="114" t="s">
        <v>81</v>
      </c>
      <c r="G21" s="361" t="s">
        <v>721</v>
      </c>
      <c r="H21" s="363" t="s">
        <v>722</v>
      </c>
    </row>
    <row r="22" spans="1:8">
      <c r="A22" s="348"/>
      <c r="B22" s="353"/>
      <c r="C22" s="124"/>
      <c r="D22" s="229"/>
      <c r="E22" s="349" t="s">
        <v>303</v>
      </c>
      <c r="F22" s="114" t="s">
        <v>81</v>
      </c>
      <c r="G22" s="361" t="s">
        <v>721</v>
      </c>
      <c r="H22" s="363" t="s">
        <v>722</v>
      </c>
    </row>
    <row r="23" spans="1:8" ht="13.5" thickBot="1">
      <c r="A23" s="348" t="s">
        <v>418</v>
      </c>
      <c r="B23" s="225" t="s">
        <v>26</v>
      </c>
      <c r="C23" s="124">
        <v>9</v>
      </c>
      <c r="D23" s="229" t="s">
        <v>729</v>
      </c>
      <c r="E23" s="349" t="s">
        <v>304</v>
      </c>
      <c r="F23" s="114" t="s">
        <v>81</v>
      </c>
      <c r="G23" s="365" t="s">
        <v>730</v>
      </c>
      <c r="H23" s="363" t="s">
        <v>722</v>
      </c>
    </row>
    <row r="24" spans="1:8">
      <c r="A24" s="343" t="s">
        <v>418</v>
      </c>
      <c r="B24" s="352" t="s">
        <v>24</v>
      </c>
      <c r="C24" s="344">
        <v>1</v>
      </c>
      <c r="D24" s="345" t="s">
        <v>410</v>
      </c>
      <c r="E24" s="346" t="s">
        <v>720</v>
      </c>
      <c r="F24" s="347" t="s">
        <v>81</v>
      </c>
      <c r="G24" s="361" t="s">
        <v>721</v>
      </c>
      <c r="H24" s="362" t="s">
        <v>722</v>
      </c>
    </row>
    <row r="25" spans="1:8">
      <c r="A25" s="348" t="s">
        <v>418</v>
      </c>
      <c r="B25" s="171" t="s">
        <v>24</v>
      </c>
      <c r="C25" s="124">
        <v>2</v>
      </c>
      <c r="D25" s="114" t="s">
        <v>411</v>
      </c>
      <c r="E25" s="116" t="s">
        <v>723</v>
      </c>
      <c r="F25" s="114" t="s">
        <v>81</v>
      </c>
      <c r="G25" s="361" t="s">
        <v>721</v>
      </c>
      <c r="H25" s="363" t="s">
        <v>722</v>
      </c>
    </row>
    <row r="26" spans="1:8">
      <c r="A26" s="348" t="s">
        <v>418</v>
      </c>
      <c r="B26" s="171" t="s">
        <v>24</v>
      </c>
      <c r="C26" s="124">
        <v>3</v>
      </c>
      <c r="D26" s="114" t="s">
        <v>412</v>
      </c>
      <c r="E26" s="116" t="s">
        <v>723</v>
      </c>
      <c r="F26" s="114" t="s">
        <v>81</v>
      </c>
      <c r="G26" s="361" t="s">
        <v>721</v>
      </c>
      <c r="H26" s="363" t="s">
        <v>722</v>
      </c>
    </row>
    <row r="27" spans="1:8">
      <c r="A27" s="348" t="s">
        <v>418</v>
      </c>
      <c r="B27" s="171" t="s">
        <v>24</v>
      </c>
      <c r="C27" s="124">
        <v>4</v>
      </c>
      <c r="D27" s="229" t="s">
        <v>413</v>
      </c>
      <c r="E27" s="116" t="s">
        <v>723</v>
      </c>
      <c r="F27" s="114" t="s">
        <v>81</v>
      </c>
      <c r="G27" s="361" t="s">
        <v>721</v>
      </c>
      <c r="H27" s="363" t="s">
        <v>722</v>
      </c>
    </row>
    <row r="28" spans="1:8">
      <c r="A28" s="348" t="s">
        <v>418</v>
      </c>
      <c r="B28" s="171" t="s">
        <v>24</v>
      </c>
      <c r="C28" s="124">
        <v>5</v>
      </c>
      <c r="D28" s="114" t="s">
        <v>724</v>
      </c>
      <c r="E28" s="349" t="s">
        <v>300</v>
      </c>
      <c r="F28" s="114" t="s">
        <v>81</v>
      </c>
      <c r="G28" s="361" t="s">
        <v>725</v>
      </c>
      <c r="H28" s="364" t="s">
        <v>726</v>
      </c>
    </row>
    <row r="29" spans="1:8">
      <c r="A29" s="348" t="s">
        <v>418</v>
      </c>
      <c r="B29" s="171" t="s">
        <v>24</v>
      </c>
      <c r="C29" s="124">
        <v>6</v>
      </c>
      <c r="D29" s="114" t="s">
        <v>727</v>
      </c>
      <c r="E29" s="349" t="s">
        <v>300</v>
      </c>
      <c r="F29" s="114" t="s">
        <v>81</v>
      </c>
      <c r="G29" s="361" t="s">
        <v>725</v>
      </c>
      <c r="H29" s="364" t="s">
        <v>726</v>
      </c>
    </row>
    <row r="30" spans="1:8">
      <c r="A30" s="348" t="s">
        <v>418</v>
      </c>
      <c r="B30" s="171" t="s">
        <v>24</v>
      </c>
      <c r="C30" s="124">
        <v>7</v>
      </c>
      <c r="D30" s="229" t="s">
        <v>728</v>
      </c>
      <c r="E30" s="349" t="s">
        <v>300</v>
      </c>
      <c r="F30" s="114" t="s">
        <v>81</v>
      </c>
      <c r="G30" s="361" t="s">
        <v>725</v>
      </c>
      <c r="H30" s="364" t="s">
        <v>726</v>
      </c>
    </row>
    <row r="31" spans="1:8">
      <c r="A31" s="348" t="s">
        <v>418</v>
      </c>
      <c r="B31" s="171" t="s">
        <v>24</v>
      </c>
      <c r="C31" s="124">
        <v>8</v>
      </c>
      <c r="D31" s="229" t="s">
        <v>301</v>
      </c>
      <c r="E31" s="349" t="s">
        <v>302</v>
      </c>
      <c r="F31" s="114" t="s">
        <v>81</v>
      </c>
      <c r="G31" s="361" t="s">
        <v>721</v>
      </c>
      <c r="H31" s="363" t="s">
        <v>722</v>
      </c>
    </row>
    <row r="32" spans="1:8">
      <c r="A32" s="348"/>
      <c r="B32" s="171"/>
      <c r="C32" s="124"/>
      <c r="D32" s="229"/>
      <c r="E32" s="349" t="s">
        <v>303</v>
      </c>
      <c r="F32" s="114" t="s">
        <v>81</v>
      </c>
      <c r="G32" s="361" t="s">
        <v>721</v>
      </c>
      <c r="H32" s="363" t="s">
        <v>722</v>
      </c>
    </row>
    <row r="33" spans="1:8" ht="13.5" thickBot="1">
      <c r="A33" s="354" t="s">
        <v>418</v>
      </c>
      <c r="B33" s="225" t="s">
        <v>24</v>
      </c>
      <c r="C33" s="355">
        <v>9</v>
      </c>
      <c r="D33" s="356" t="s">
        <v>729</v>
      </c>
      <c r="E33" s="357" t="s">
        <v>304</v>
      </c>
      <c r="F33" s="358" t="s">
        <v>81</v>
      </c>
      <c r="G33" s="365" t="s">
        <v>730</v>
      </c>
      <c r="H33" s="363" t="s">
        <v>722</v>
      </c>
    </row>
  </sheetData>
  <phoneticPr fontId="33" type="noConversion"/>
  <pageMargins left="0.7" right="0.7" top="0.75" bottom="0.75" header="0.51180555555555551" footer="0.51180555555555551"/>
  <pageSetup paperSize="9" scale="50" firstPageNumber="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8"/>
  <sheetViews>
    <sheetView topLeftCell="A7" zoomScaleNormal="100" zoomScaleSheetLayoutView="100" workbookViewId="0">
      <selection activeCell="C72" sqref="C72"/>
    </sheetView>
  </sheetViews>
  <sheetFormatPr defaultColWidth="5.7109375" defaultRowHeight="19.899999999999999" customHeight="1"/>
  <cols>
    <col min="1" max="1" width="8.7109375" customWidth="1"/>
    <col min="2" max="2" width="18.7109375" style="107" customWidth="1"/>
    <col min="3" max="3" width="40.5703125" style="395" customWidth="1"/>
    <col min="4" max="20" width="5.7109375" style="55" customWidth="1"/>
    <col min="21" max="256" width="5.7109375" style="108"/>
    <col min="257" max="257" width="8.7109375" style="108" customWidth="1"/>
    <col min="258" max="258" width="18.7109375" style="108" customWidth="1"/>
    <col min="259" max="259" width="40.5703125" style="108" customWidth="1"/>
    <col min="260" max="276" width="5.7109375" style="108" customWidth="1"/>
    <col min="277" max="512" width="5.7109375" style="108"/>
    <col min="513" max="513" width="8.7109375" style="108" customWidth="1"/>
    <col min="514" max="514" width="18.7109375" style="108" customWidth="1"/>
    <col min="515" max="515" width="40.5703125" style="108" customWidth="1"/>
    <col min="516" max="532" width="5.7109375" style="108" customWidth="1"/>
    <col min="533" max="768" width="5.7109375" style="108"/>
    <col min="769" max="769" width="8.7109375" style="108" customWidth="1"/>
    <col min="770" max="770" width="18.7109375" style="108" customWidth="1"/>
    <col min="771" max="771" width="40.5703125" style="108" customWidth="1"/>
    <col min="772" max="788" width="5.7109375" style="108" customWidth="1"/>
    <col min="789" max="1024" width="5.7109375" style="108"/>
    <col min="1025" max="1025" width="8.7109375" style="108" customWidth="1"/>
    <col min="1026" max="1026" width="18.7109375" style="108" customWidth="1"/>
    <col min="1027" max="1027" width="40.5703125" style="108" customWidth="1"/>
    <col min="1028" max="1044" width="5.7109375" style="108" customWidth="1"/>
    <col min="1045" max="1280" width="5.7109375" style="108"/>
    <col min="1281" max="1281" width="8.7109375" style="108" customWidth="1"/>
    <col min="1282" max="1282" width="18.7109375" style="108" customWidth="1"/>
    <col min="1283" max="1283" width="40.5703125" style="108" customWidth="1"/>
    <col min="1284" max="1300" width="5.7109375" style="108" customWidth="1"/>
    <col min="1301" max="1536" width="5.7109375" style="108"/>
    <col min="1537" max="1537" width="8.7109375" style="108" customWidth="1"/>
    <col min="1538" max="1538" width="18.7109375" style="108" customWidth="1"/>
    <col min="1539" max="1539" width="40.5703125" style="108" customWidth="1"/>
    <col min="1540" max="1556" width="5.7109375" style="108" customWidth="1"/>
    <col min="1557" max="1792" width="5.7109375" style="108"/>
    <col min="1793" max="1793" width="8.7109375" style="108" customWidth="1"/>
    <col min="1794" max="1794" width="18.7109375" style="108" customWidth="1"/>
    <col min="1795" max="1795" width="40.5703125" style="108" customWidth="1"/>
    <col min="1796" max="1812" width="5.7109375" style="108" customWidth="1"/>
    <col min="1813" max="2048" width="5.7109375" style="108"/>
    <col min="2049" max="2049" width="8.7109375" style="108" customWidth="1"/>
    <col min="2050" max="2050" width="18.7109375" style="108" customWidth="1"/>
    <col min="2051" max="2051" width="40.5703125" style="108" customWidth="1"/>
    <col min="2052" max="2068" width="5.7109375" style="108" customWidth="1"/>
    <col min="2069" max="2304" width="5.7109375" style="108"/>
    <col min="2305" max="2305" width="8.7109375" style="108" customWidth="1"/>
    <col min="2306" max="2306" width="18.7109375" style="108" customWidth="1"/>
    <col min="2307" max="2307" width="40.5703125" style="108" customWidth="1"/>
    <col min="2308" max="2324" width="5.7109375" style="108" customWidth="1"/>
    <col min="2325" max="2560" width="5.7109375" style="108"/>
    <col min="2561" max="2561" width="8.7109375" style="108" customWidth="1"/>
    <col min="2562" max="2562" width="18.7109375" style="108" customWidth="1"/>
    <col min="2563" max="2563" width="40.5703125" style="108" customWidth="1"/>
    <col min="2564" max="2580" width="5.7109375" style="108" customWidth="1"/>
    <col min="2581" max="2816" width="5.7109375" style="108"/>
    <col min="2817" max="2817" width="8.7109375" style="108" customWidth="1"/>
    <col min="2818" max="2818" width="18.7109375" style="108" customWidth="1"/>
    <col min="2819" max="2819" width="40.5703125" style="108" customWidth="1"/>
    <col min="2820" max="2836" width="5.7109375" style="108" customWidth="1"/>
    <col min="2837" max="3072" width="5.7109375" style="108"/>
    <col min="3073" max="3073" width="8.7109375" style="108" customWidth="1"/>
    <col min="3074" max="3074" width="18.7109375" style="108" customWidth="1"/>
    <col min="3075" max="3075" width="40.5703125" style="108" customWidth="1"/>
    <col min="3076" max="3092" width="5.7109375" style="108" customWidth="1"/>
    <col min="3093" max="3328" width="5.7109375" style="108"/>
    <col min="3329" max="3329" width="8.7109375" style="108" customWidth="1"/>
    <col min="3330" max="3330" width="18.7109375" style="108" customWidth="1"/>
    <col min="3331" max="3331" width="40.5703125" style="108" customWidth="1"/>
    <col min="3332" max="3348" width="5.7109375" style="108" customWidth="1"/>
    <col min="3349" max="3584" width="5.7109375" style="108"/>
    <col min="3585" max="3585" width="8.7109375" style="108" customWidth="1"/>
    <col min="3586" max="3586" width="18.7109375" style="108" customWidth="1"/>
    <col min="3587" max="3587" width="40.5703125" style="108" customWidth="1"/>
    <col min="3588" max="3604" width="5.7109375" style="108" customWidth="1"/>
    <col min="3605" max="3840" width="5.7109375" style="108"/>
    <col min="3841" max="3841" width="8.7109375" style="108" customWidth="1"/>
    <col min="3842" max="3842" width="18.7109375" style="108" customWidth="1"/>
    <col min="3843" max="3843" width="40.5703125" style="108" customWidth="1"/>
    <col min="3844" max="3860" width="5.7109375" style="108" customWidth="1"/>
    <col min="3861" max="4096" width="5.7109375" style="108"/>
    <col min="4097" max="4097" width="8.7109375" style="108" customWidth="1"/>
    <col min="4098" max="4098" width="18.7109375" style="108" customWidth="1"/>
    <col min="4099" max="4099" width="40.5703125" style="108" customWidth="1"/>
    <col min="4100" max="4116" width="5.7109375" style="108" customWidth="1"/>
    <col min="4117" max="4352" width="5.7109375" style="108"/>
    <col min="4353" max="4353" width="8.7109375" style="108" customWidth="1"/>
    <col min="4354" max="4354" width="18.7109375" style="108" customWidth="1"/>
    <col min="4355" max="4355" width="40.5703125" style="108" customWidth="1"/>
    <col min="4356" max="4372" width="5.7109375" style="108" customWidth="1"/>
    <col min="4373" max="4608" width="5.7109375" style="108"/>
    <col min="4609" max="4609" width="8.7109375" style="108" customWidth="1"/>
    <col min="4610" max="4610" width="18.7109375" style="108" customWidth="1"/>
    <col min="4611" max="4611" width="40.5703125" style="108" customWidth="1"/>
    <col min="4612" max="4628" width="5.7109375" style="108" customWidth="1"/>
    <col min="4629" max="4864" width="5.7109375" style="108"/>
    <col min="4865" max="4865" width="8.7109375" style="108" customWidth="1"/>
    <col min="4866" max="4866" width="18.7109375" style="108" customWidth="1"/>
    <col min="4867" max="4867" width="40.5703125" style="108" customWidth="1"/>
    <col min="4868" max="4884" width="5.7109375" style="108" customWidth="1"/>
    <col min="4885" max="5120" width="5.7109375" style="108"/>
    <col min="5121" max="5121" width="8.7109375" style="108" customWidth="1"/>
    <col min="5122" max="5122" width="18.7109375" style="108" customWidth="1"/>
    <col min="5123" max="5123" width="40.5703125" style="108" customWidth="1"/>
    <col min="5124" max="5140" width="5.7109375" style="108" customWidth="1"/>
    <col min="5141" max="5376" width="5.7109375" style="108"/>
    <col min="5377" max="5377" width="8.7109375" style="108" customWidth="1"/>
    <col min="5378" max="5378" width="18.7109375" style="108" customWidth="1"/>
    <col min="5379" max="5379" width="40.5703125" style="108" customWidth="1"/>
    <col min="5380" max="5396" width="5.7109375" style="108" customWidth="1"/>
    <col min="5397" max="5632" width="5.7109375" style="108"/>
    <col min="5633" max="5633" width="8.7109375" style="108" customWidth="1"/>
    <col min="5634" max="5634" width="18.7109375" style="108" customWidth="1"/>
    <col min="5635" max="5635" width="40.5703125" style="108" customWidth="1"/>
    <col min="5636" max="5652" width="5.7109375" style="108" customWidth="1"/>
    <col min="5653" max="5888" width="5.7109375" style="108"/>
    <col min="5889" max="5889" width="8.7109375" style="108" customWidth="1"/>
    <col min="5890" max="5890" width="18.7109375" style="108" customWidth="1"/>
    <col min="5891" max="5891" width="40.5703125" style="108" customWidth="1"/>
    <col min="5892" max="5908" width="5.7109375" style="108" customWidth="1"/>
    <col min="5909" max="6144" width="5.7109375" style="108"/>
    <col min="6145" max="6145" width="8.7109375" style="108" customWidth="1"/>
    <col min="6146" max="6146" width="18.7109375" style="108" customWidth="1"/>
    <col min="6147" max="6147" width="40.5703125" style="108" customWidth="1"/>
    <col min="6148" max="6164" width="5.7109375" style="108" customWidth="1"/>
    <col min="6165" max="6400" width="5.7109375" style="108"/>
    <col min="6401" max="6401" width="8.7109375" style="108" customWidth="1"/>
    <col min="6402" max="6402" width="18.7109375" style="108" customWidth="1"/>
    <col min="6403" max="6403" width="40.5703125" style="108" customWidth="1"/>
    <col min="6404" max="6420" width="5.7109375" style="108" customWidth="1"/>
    <col min="6421" max="6656" width="5.7109375" style="108"/>
    <col min="6657" max="6657" width="8.7109375" style="108" customWidth="1"/>
    <col min="6658" max="6658" width="18.7109375" style="108" customWidth="1"/>
    <col min="6659" max="6659" width="40.5703125" style="108" customWidth="1"/>
    <col min="6660" max="6676" width="5.7109375" style="108" customWidth="1"/>
    <col min="6677" max="6912" width="5.7109375" style="108"/>
    <col min="6913" max="6913" width="8.7109375" style="108" customWidth="1"/>
    <col min="6914" max="6914" width="18.7109375" style="108" customWidth="1"/>
    <col min="6915" max="6915" width="40.5703125" style="108" customWidth="1"/>
    <col min="6916" max="6932" width="5.7109375" style="108" customWidth="1"/>
    <col min="6933" max="7168" width="5.7109375" style="108"/>
    <col min="7169" max="7169" width="8.7109375" style="108" customWidth="1"/>
    <col min="7170" max="7170" width="18.7109375" style="108" customWidth="1"/>
    <col min="7171" max="7171" width="40.5703125" style="108" customWidth="1"/>
    <col min="7172" max="7188" width="5.7109375" style="108" customWidth="1"/>
    <col min="7189" max="7424" width="5.7109375" style="108"/>
    <col min="7425" max="7425" width="8.7109375" style="108" customWidth="1"/>
    <col min="7426" max="7426" width="18.7109375" style="108" customWidth="1"/>
    <col min="7427" max="7427" width="40.5703125" style="108" customWidth="1"/>
    <col min="7428" max="7444" width="5.7109375" style="108" customWidth="1"/>
    <col min="7445" max="7680" width="5.7109375" style="108"/>
    <col min="7681" max="7681" width="8.7109375" style="108" customWidth="1"/>
    <col min="7682" max="7682" width="18.7109375" style="108" customWidth="1"/>
    <col min="7683" max="7683" width="40.5703125" style="108" customWidth="1"/>
    <col min="7684" max="7700" width="5.7109375" style="108" customWidth="1"/>
    <col min="7701" max="7936" width="5.7109375" style="108"/>
    <col min="7937" max="7937" width="8.7109375" style="108" customWidth="1"/>
    <col min="7938" max="7938" width="18.7109375" style="108" customWidth="1"/>
    <col min="7939" max="7939" width="40.5703125" style="108" customWidth="1"/>
    <col min="7940" max="7956" width="5.7109375" style="108" customWidth="1"/>
    <col min="7957" max="8192" width="5.7109375" style="108"/>
    <col min="8193" max="8193" width="8.7109375" style="108" customWidth="1"/>
    <col min="8194" max="8194" width="18.7109375" style="108" customWidth="1"/>
    <col min="8195" max="8195" width="40.5703125" style="108" customWidth="1"/>
    <col min="8196" max="8212" width="5.7109375" style="108" customWidth="1"/>
    <col min="8213" max="8448" width="5.7109375" style="108"/>
    <col min="8449" max="8449" width="8.7109375" style="108" customWidth="1"/>
    <col min="8450" max="8450" width="18.7109375" style="108" customWidth="1"/>
    <col min="8451" max="8451" width="40.5703125" style="108" customWidth="1"/>
    <col min="8452" max="8468" width="5.7109375" style="108" customWidth="1"/>
    <col min="8469" max="8704" width="5.7109375" style="108"/>
    <col min="8705" max="8705" width="8.7109375" style="108" customWidth="1"/>
    <col min="8706" max="8706" width="18.7109375" style="108" customWidth="1"/>
    <col min="8707" max="8707" width="40.5703125" style="108" customWidth="1"/>
    <col min="8708" max="8724" width="5.7109375" style="108" customWidth="1"/>
    <col min="8725" max="8960" width="5.7109375" style="108"/>
    <col min="8961" max="8961" width="8.7109375" style="108" customWidth="1"/>
    <col min="8962" max="8962" width="18.7109375" style="108" customWidth="1"/>
    <col min="8963" max="8963" width="40.5703125" style="108" customWidth="1"/>
    <col min="8964" max="8980" width="5.7109375" style="108" customWidth="1"/>
    <col min="8981" max="9216" width="5.7109375" style="108"/>
    <col min="9217" max="9217" width="8.7109375" style="108" customWidth="1"/>
    <col min="9218" max="9218" width="18.7109375" style="108" customWidth="1"/>
    <col min="9219" max="9219" width="40.5703125" style="108" customWidth="1"/>
    <col min="9220" max="9236" width="5.7109375" style="108" customWidth="1"/>
    <col min="9237" max="9472" width="5.7109375" style="108"/>
    <col min="9473" max="9473" width="8.7109375" style="108" customWidth="1"/>
    <col min="9474" max="9474" width="18.7109375" style="108" customWidth="1"/>
    <col min="9475" max="9475" width="40.5703125" style="108" customWidth="1"/>
    <col min="9476" max="9492" width="5.7109375" style="108" customWidth="1"/>
    <col min="9493" max="9728" width="5.7109375" style="108"/>
    <col min="9729" max="9729" width="8.7109375" style="108" customWidth="1"/>
    <col min="9730" max="9730" width="18.7109375" style="108" customWidth="1"/>
    <col min="9731" max="9731" width="40.5703125" style="108" customWidth="1"/>
    <col min="9732" max="9748" width="5.7109375" style="108" customWidth="1"/>
    <col min="9749" max="9984" width="5.7109375" style="108"/>
    <col min="9985" max="9985" width="8.7109375" style="108" customWidth="1"/>
    <col min="9986" max="9986" width="18.7109375" style="108" customWidth="1"/>
    <col min="9987" max="9987" width="40.5703125" style="108" customWidth="1"/>
    <col min="9988" max="10004" width="5.7109375" style="108" customWidth="1"/>
    <col min="10005" max="10240" width="5.7109375" style="108"/>
    <col min="10241" max="10241" width="8.7109375" style="108" customWidth="1"/>
    <col min="10242" max="10242" width="18.7109375" style="108" customWidth="1"/>
    <col min="10243" max="10243" width="40.5703125" style="108" customWidth="1"/>
    <col min="10244" max="10260" width="5.7109375" style="108" customWidth="1"/>
    <col min="10261" max="10496" width="5.7109375" style="108"/>
    <col min="10497" max="10497" width="8.7109375" style="108" customWidth="1"/>
    <col min="10498" max="10498" width="18.7109375" style="108" customWidth="1"/>
    <col min="10499" max="10499" width="40.5703125" style="108" customWidth="1"/>
    <col min="10500" max="10516" width="5.7109375" style="108" customWidth="1"/>
    <col min="10517" max="10752" width="5.7109375" style="108"/>
    <col min="10753" max="10753" width="8.7109375" style="108" customWidth="1"/>
    <col min="10754" max="10754" width="18.7109375" style="108" customWidth="1"/>
    <col min="10755" max="10755" width="40.5703125" style="108" customWidth="1"/>
    <col min="10756" max="10772" width="5.7109375" style="108" customWidth="1"/>
    <col min="10773" max="11008" width="5.7109375" style="108"/>
    <col min="11009" max="11009" width="8.7109375" style="108" customWidth="1"/>
    <col min="11010" max="11010" width="18.7109375" style="108" customWidth="1"/>
    <col min="11011" max="11011" width="40.5703125" style="108" customWidth="1"/>
    <col min="11012" max="11028" width="5.7109375" style="108" customWidth="1"/>
    <col min="11029" max="11264" width="5.7109375" style="108"/>
    <col min="11265" max="11265" width="8.7109375" style="108" customWidth="1"/>
    <col min="11266" max="11266" width="18.7109375" style="108" customWidth="1"/>
    <col min="11267" max="11267" width="40.5703125" style="108" customWidth="1"/>
    <col min="11268" max="11284" width="5.7109375" style="108" customWidth="1"/>
    <col min="11285" max="11520" width="5.7109375" style="108"/>
    <col min="11521" max="11521" width="8.7109375" style="108" customWidth="1"/>
    <col min="11522" max="11522" width="18.7109375" style="108" customWidth="1"/>
    <col min="11523" max="11523" width="40.5703125" style="108" customWidth="1"/>
    <col min="11524" max="11540" width="5.7109375" style="108" customWidth="1"/>
    <col min="11541" max="11776" width="5.7109375" style="108"/>
    <col min="11777" max="11777" width="8.7109375" style="108" customWidth="1"/>
    <col min="11778" max="11778" width="18.7109375" style="108" customWidth="1"/>
    <col min="11779" max="11779" width="40.5703125" style="108" customWidth="1"/>
    <col min="11780" max="11796" width="5.7109375" style="108" customWidth="1"/>
    <col min="11797" max="12032" width="5.7109375" style="108"/>
    <col min="12033" max="12033" width="8.7109375" style="108" customWidth="1"/>
    <col min="12034" max="12034" width="18.7109375" style="108" customWidth="1"/>
    <col min="12035" max="12035" width="40.5703125" style="108" customWidth="1"/>
    <col min="12036" max="12052" width="5.7109375" style="108" customWidth="1"/>
    <col min="12053" max="12288" width="5.7109375" style="108"/>
    <col min="12289" max="12289" width="8.7109375" style="108" customWidth="1"/>
    <col min="12290" max="12290" width="18.7109375" style="108" customWidth="1"/>
    <col min="12291" max="12291" width="40.5703125" style="108" customWidth="1"/>
    <col min="12292" max="12308" width="5.7109375" style="108" customWidth="1"/>
    <col min="12309" max="12544" width="5.7109375" style="108"/>
    <col min="12545" max="12545" width="8.7109375" style="108" customWidth="1"/>
    <col min="12546" max="12546" width="18.7109375" style="108" customWidth="1"/>
    <col min="12547" max="12547" width="40.5703125" style="108" customWidth="1"/>
    <col min="12548" max="12564" width="5.7109375" style="108" customWidth="1"/>
    <col min="12565" max="12800" width="5.7109375" style="108"/>
    <col min="12801" max="12801" width="8.7109375" style="108" customWidth="1"/>
    <col min="12802" max="12802" width="18.7109375" style="108" customWidth="1"/>
    <col min="12803" max="12803" width="40.5703125" style="108" customWidth="1"/>
    <col min="12804" max="12820" width="5.7109375" style="108" customWidth="1"/>
    <col min="12821" max="13056" width="5.7109375" style="108"/>
    <col min="13057" max="13057" width="8.7109375" style="108" customWidth="1"/>
    <col min="13058" max="13058" width="18.7109375" style="108" customWidth="1"/>
    <col min="13059" max="13059" width="40.5703125" style="108" customWidth="1"/>
    <col min="13060" max="13076" width="5.7109375" style="108" customWidth="1"/>
    <col min="13077" max="13312" width="5.7109375" style="108"/>
    <col min="13313" max="13313" width="8.7109375" style="108" customWidth="1"/>
    <col min="13314" max="13314" width="18.7109375" style="108" customWidth="1"/>
    <col min="13315" max="13315" width="40.5703125" style="108" customWidth="1"/>
    <col min="13316" max="13332" width="5.7109375" style="108" customWidth="1"/>
    <col min="13333" max="13568" width="5.7109375" style="108"/>
    <col min="13569" max="13569" width="8.7109375" style="108" customWidth="1"/>
    <col min="13570" max="13570" width="18.7109375" style="108" customWidth="1"/>
    <col min="13571" max="13571" width="40.5703125" style="108" customWidth="1"/>
    <col min="13572" max="13588" width="5.7109375" style="108" customWidth="1"/>
    <col min="13589" max="13824" width="5.7109375" style="108"/>
    <col min="13825" max="13825" width="8.7109375" style="108" customWidth="1"/>
    <col min="13826" max="13826" width="18.7109375" style="108" customWidth="1"/>
    <col min="13827" max="13827" width="40.5703125" style="108" customWidth="1"/>
    <col min="13828" max="13844" width="5.7109375" style="108" customWidth="1"/>
    <col min="13845" max="14080" width="5.7109375" style="108"/>
    <col min="14081" max="14081" width="8.7109375" style="108" customWidth="1"/>
    <col min="14082" max="14082" width="18.7109375" style="108" customWidth="1"/>
    <col min="14083" max="14083" width="40.5703125" style="108" customWidth="1"/>
    <col min="14084" max="14100" width="5.7109375" style="108" customWidth="1"/>
    <col min="14101" max="14336" width="5.7109375" style="108"/>
    <col min="14337" max="14337" width="8.7109375" style="108" customWidth="1"/>
    <col min="14338" max="14338" width="18.7109375" style="108" customWidth="1"/>
    <col min="14339" max="14339" width="40.5703125" style="108" customWidth="1"/>
    <col min="14340" max="14356" width="5.7109375" style="108" customWidth="1"/>
    <col min="14357" max="14592" width="5.7109375" style="108"/>
    <col min="14593" max="14593" width="8.7109375" style="108" customWidth="1"/>
    <col min="14594" max="14594" width="18.7109375" style="108" customWidth="1"/>
    <col min="14595" max="14595" width="40.5703125" style="108" customWidth="1"/>
    <col min="14596" max="14612" width="5.7109375" style="108" customWidth="1"/>
    <col min="14613" max="14848" width="5.7109375" style="108"/>
    <col min="14849" max="14849" width="8.7109375" style="108" customWidth="1"/>
    <col min="14850" max="14850" width="18.7109375" style="108" customWidth="1"/>
    <col min="14851" max="14851" width="40.5703125" style="108" customWidth="1"/>
    <col min="14852" max="14868" width="5.7109375" style="108" customWidth="1"/>
    <col min="14869" max="15104" width="5.7109375" style="108"/>
    <col min="15105" max="15105" width="8.7109375" style="108" customWidth="1"/>
    <col min="15106" max="15106" width="18.7109375" style="108" customWidth="1"/>
    <col min="15107" max="15107" width="40.5703125" style="108" customWidth="1"/>
    <col min="15108" max="15124" width="5.7109375" style="108" customWidth="1"/>
    <col min="15125" max="15360" width="5.7109375" style="108"/>
    <col min="15361" max="15361" width="8.7109375" style="108" customWidth="1"/>
    <col min="15362" max="15362" width="18.7109375" style="108" customWidth="1"/>
    <col min="15363" max="15363" width="40.5703125" style="108" customWidth="1"/>
    <col min="15364" max="15380" width="5.7109375" style="108" customWidth="1"/>
    <col min="15381" max="15616" width="5.7109375" style="108"/>
    <col min="15617" max="15617" width="8.7109375" style="108" customWidth="1"/>
    <col min="15618" max="15618" width="18.7109375" style="108" customWidth="1"/>
    <col min="15619" max="15619" width="40.5703125" style="108" customWidth="1"/>
    <col min="15620" max="15636" width="5.7109375" style="108" customWidth="1"/>
    <col min="15637" max="15872" width="5.7109375" style="108"/>
    <col min="15873" max="15873" width="8.7109375" style="108" customWidth="1"/>
    <col min="15874" max="15874" width="18.7109375" style="108" customWidth="1"/>
    <col min="15875" max="15875" width="40.5703125" style="108" customWidth="1"/>
    <col min="15876" max="15892" width="5.7109375" style="108" customWidth="1"/>
    <col min="15893" max="16128" width="5.7109375" style="108"/>
    <col min="16129" max="16129" width="8.7109375" style="108" customWidth="1"/>
    <col min="16130" max="16130" width="18.7109375" style="108" customWidth="1"/>
    <col min="16131" max="16131" width="40.5703125" style="108" customWidth="1"/>
    <col min="16132" max="16148" width="5.7109375" style="108" customWidth="1"/>
    <col min="16149" max="16384" width="5.7109375" style="108"/>
  </cols>
  <sheetData>
    <row r="1" spans="1:22" ht="25.15" customHeight="1" thickBot="1">
      <c r="A1" s="109" t="s">
        <v>324</v>
      </c>
      <c r="B1" s="109"/>
      <c r="C1" s="367"/>
      <c r="D1" s="109"/>
      <c r="E1" s="109"/>
      <c r="F1" s="109"/>
      <c r="G1" s="109"/>
      <c r="H1" s="109"/>
      <c r="I1" s="109"/>
      <c r="J1" s="109"/>
      <c r="K1" s="109"/>
      <c r="L1" s="109"/>
      <c r="M1" s="109"/>
      <c r="N1" s="109"/>
      <c r="O1" s="109"/>
      <c r="P1" s="109"/>
      <c r="Q1" s="110"/>
      <c r="R1" s="975" t="s">
        <v>0</v>
      </c>
      <c r="S1" s="975"/>
      <c r="T1" s="969" t="s">
        <v>9</v>
      </c>
      <c r="U1" s="969"/>
      <c r="V1" s="969"/>
    </row>
    <row r="2" spans="1:22" ht="25.15" customHeight="1" thickBot="1">
      <c r="A2" s="111"/>
      <c r="B2" s="111"/>
      <c r="C2" s="368"/>
      <c r="D2" s="111"/>
      <c r="E2" s="111"/>
      <c r="F2" s="111"/>
      <c r="G2" s="111"/>
      <c r="H2" s="111"/>
      <c r="I2" s="111"/>
      <c r="J2" s="111"/>
      <c r="K2" s="111"/>
      <c r="L2" s="111"/>
      <c r="M2" s="111"/>
      <c r="N2" s="111"/>
      <c r="O2" s="111"/>
      <c r="P2" s="111"/>
      <c r="Q2" s="112"/>
      <c r="R2" s="975" t="s">
        <v>393</v>
      </c>
      <c r="S2" s="975"/>
      <c r="T2" s="970" t="s">
        <v>1262</v>
      </c>
      <c r="U2" s="970"/>
      <c r="V2" s="970"/>
    </row>
    <row r="3" spans="1:22" ht="13.5" customHeight="1" thickBot="1">
      <c r="A3" s="369"/>
      <c r="B3" s="370"/>
      <c r="C3" s="371"/>
      <c r="D3" s="372"/>
      <c r="E3" s="373"/>
      <c r="F3" s="968" t="s">
        <v>305</v>
      </c>
      <c r="G3" s="968"/>
      <c r="H3" s="968"/>
      <c r="I3" s="968"/>
      <c r="J3" s="968"/>
      <c r="K3" s="968"/>
      <c r="L3" s="968"/>
      <c r="M3" s="968"/>
      <c r="N3" s="968"/>
      <c r="O3" s="968"/>
      <c r="P3" s="968"/>
      <c r="Q3" s="968"/>
      <c r="R3" s="968"/>
      <c r="S3" s="968"/>
      <c r="T3" s="968"/>
      <c r="U3" s="968"/>
      <c r="V3" s="968"/>
    </row>
    <row r="4" spans="1:22" ht="150" customHeight="1" thickBot="1">
      <c r="A4" s="374" t="s">
        <v>1</v>
      </c>
      <c r="B4" s="375" t="s">
        <v>306</v>
      </c>
      <c r="C4" s="376" t="s">
        <v>307</v>
      </c>
      <c r="D4" s="973" t="s">
        <v>732</v>
      </c>
      <c r="E4" s="974"/>
      <c r="F4" s="377" t="s">
        <v>188</v>
      </c>
      <c r="G4" s="378" t="s">
        <v>308</v>
      </c>
      <c r="H4" s="377" t="s">
        <v>309</v>
      </c>
      <c r="I4" s="378" t="s">
        <v>310</v>
      </c>
      <c r="J4" s="379" t="s">
        <v>311</v>
      </c>
      <c r="K4" s="379" t="s">
        <v>312</v>
      </c>
      <c r="L4" s="377" t="s">
        <v>313</v>
      </c>
      <c r="M4" s="380" t="s">
        <v>314</v>
      </c>
      <c r="N4" s="380" t="s">
        <v>315</v>
      </c>
      <c r="O4" s="381" t="s">
        <v>316</v>
      </c>
      <c r="P4" s="377" t="s">
        <v>317</v>
      </c>
      <c r="Q4" s="380" t="s">
        <v>165</v>
      </c>
      <c r="R4" s="380" t="s">
        <v>166</v>
      </c>
      <c r="S4" s="381" t="s">
        <v>318</v>
      </c>
      <c r="T4" s="382" t="s">
        <v>319</v>
      </c>
      <c r="U4" s="795" t="s">
        <v>1378</v>
      </c>
      <c r="V4" s="382" t="s">
        <v>320</v>
      </c>
    </row>
    <row r="5" spans="1:22" ht="56.25" customHeight="1">
      <c r="A5" s="383" t="s">
        <v>418</v>
      </c>
      <c r="B5" s="384" t="s">
        <v>733</v>
      </c>
      <c r="C5" s="385" t="s">
        <v>734</v>
      </c>
      <c r="D5" s="972" t="s">
        <v>735</v>
      </c>
      <c r="E5" s="972"/>
      <c r="F5" s="386"/>
      <c r="G5" s="386"/>
      <c r="H5" s="386" t="s">
        <v>10</v>
      </c>
      <c r="I5" s="386"/>
      <c r="J5" s="386"/>
      <c r="K5" s="386" t="s">
        <v>10</v>
      </c>
      <c r="L5" s="386" t="s">
        <v>10</v>
      </c>
      <c r="M5" s="386" t="s">
        <v>10</v>
      </c>
      <c r="N5" s="386"/>
      <c r="O5" s="386"/>
      <c r="P5" s="386" t="s">
        <v>10</v>
      </c>
      <c r="Q5" s="386" t="s">
        <v>10</v>
      </c>
      <c r="R5" s="386"/>
      <c r="S5" s="386"/>
      <c r="T5" s="386"/>
      <c r="U5" s="796"/>
      <c r="V5" s="387"/>
    </row>
    <row r="6" spans="1:22" ht="45" customHeight="1">
      <c r="A6" s="388" t="s">
        <v>418</v>
      </c>
      <c r="B6" s="389" t="s">
        <v>733</v>
      </c>
      <c r="C6" s="390" t="s">
        <v>736</v>
      </c>
      <c r="D6" s="971" t="s">
        <v>737</v>
      </c>
      <c r="E6" s="971"/>
      <c r="F6" s="391"/>
      <c r="G6" s="391"/>
      <c r="H6" s="391" t="s">
        <v>10</v>
      </c>
      <c r="I6" s="391"/>
      <c r="J6" s="391"/>
      <c r="K6" s="391" t="s">
        <v>10</v>
      </c>
      <c r="L6" s="391" t="s">
        <v>10</v>
      </c>
      <c r="M6" s="391" t="s">
        <v>10</v>
      </c>
      <c r="N6" s="391"/>
      <c r="O6" s="391"/>
      <c r="P6" s="391" t="s">
        <v>10</v>
      </c>
      <c r="Q6" s="391" t="s">
        <v>10</v>
      </c>
      <c r="R6" s="391"/>
      <c r="S6" s="391"/>
      <c r="T6" s="391"/>
      <c r="U6" s="796"/>
      <c r="V6" s="392"/>
    </row>
    <row r="7" spans="1:22" ht="12.75">
      <c r="A7" s="388" t="s">
        <v>418</v>
      </c>
      <c r="B7" s="389" t="s">
        <v>738</v>
      </c>
      <c r="C7" s="390" t="s">
        <v>739</v>
      </c>
      <c r="D7" s="971" t="s">
        <v>740</v>
      </c>
      <c r="E7" s="971"/>
      <c r="F7" s="391"/>
      <c r="G7" s="391"/>
      <c r="H7" s="391" t="s">
        <v>10</v>
      </c>
      <c r="I7" s="391"/>
      <c r="J7" s="391"/>
      <c r="K7" s="391"/>
      <c r="L7" s="391" t="s">
        <v>138</v>
      </c>
      <c r="M7" s="391" t="s">
        <v>138</v>
      </c>
      <c r="N7" s="391"/>
      <c r="O7" s="391"/>
      <c r="P7" s="391"/>
      <c r="Q7" s="391"/>
      <c r="R7" s="391"/>
      <c r="S7" s="391"/>
      <c r="T7" s="391"/>
      <c r="U7" s="796"/>
      <c r="V7" s="392"/>
    </row>
    <row r="8" spans="1:22" ht="12.75">
      <c r="A8" s="388" t="s">
        <v>418</v>
      </c>
      <c r="B8" s="389" t="s">
        <v>741</v>
      </c>
      <c r="C8" s="390" t="s">
        <v>734</v>
      </c>
      <c r="D8" s="971" t="s">
        <v>740</v>
      </c>
      <c r="E8" s="971"/>
      <c r="F8" s="391"/>
      <c r="G8" s="391"/>
      <c r="H8" s="391" t="s">
        <v>10</v>
      </c>
      <c r="I8" s="391"/>
      <c r="J8" s="391"/>
      <c r="K8" s="391" t="s">
        <v>10</v>
      </c>
      <c r="L8" s="391" t="s">
        <v>10</v>
      </c>
      <c r="M8" s="391" t="s">
        <v>10</v>
      </c>
      <c r="N8" s="391"/>
      <c r="O8" s="391"/>
      <c r="P8" s="391" t="s">
        <v>10</v>
      </c>
      <c r="Q8" s="391" t="s">
        <v>10</v>
      </c>
      <c r="R8" s="391"/>
      <c r="S8" s="391" t="s">
        <v>10</v>
      </c>
      <c r="T8" s="391"/>
      <c r="U8" s="796"/>
      <c r="V8" s="392"/>
    </row>
    <row r="9" spans="1:22" ht="12.75">
      <c r="A9" s="388" t="s">
        <v>418</v>
      </c>
      <c r="B9" s="389" t="s">
        <v>741</v>
      </c>
      <c r="C9" s="390" t="s">
        <v>742</v>
      </c>
      <c r="D9" s="971" t="s">
        <v>743</v>
      </c>
      <c r="E9" s="971"/>
      <c r="F9" s="391"/>
      <c r="G9" s="391" t="s">
        <v>10</v>
      </c>
      <c r="H9" s="391" t="s">
        <v>10</v>
      </c>
      <c r="I9" s="391" t="s">
        <v>10</v>
      </c>
      <c r="J9" s="391" t="s">
        <v>10</v>
      </c>
      <c r="K9" s="391" t="s">
        <v>10</v>
      </c>
      <c r="L9" s="391" t="s">
        <v>10</v>
      </c>
      <c r="M9" s="391" t="s">
        <v>10</v>
      </c>
      <c r="N9" s="391" t="s">
        <v>10</v>
      </c>
      <c r="O9" s="391" t="s">
        <v>10</v>
      </c>
      <c r="P9" s="391" t="s">
        <v>10</v>
      </c>
      <c r="Q9" s="391" t="s">
        <v>10</v>
      </c>
      <c r="R9" s="391"/>
      <c r="S9" s="391" t="s">
        <v>10</v>
      </c>
      <c r="T9" s="391"/>
      <c r="U9" s="796"/>
      <c r="V9" s="392"/>
    </row>
    <row r="10" spans="1:22" ht="12.75">
      <c r="A10" s="388" t="s">
        <v>418</v>
      </c>
      <c r="B10" s="389" t="s">
        <v>741</v>
      </c>
      <c r="C10" s="390" t="s">
        <v>744</v>
      </c>
      <c r="D10" s="971" t="s">
        <v>740</v>
      </c>
      <c r="E10" s="971"/>
      <c r="F10" s="391"/>
      <c r="G10" s="391"/>
      <c r="H10" s="391" t="s">
        <v>10</v>
      </c>
      <c r="I10" s="391" t="s">
        <v>10</v>
      </c>
      <c r="J10" s="391"/>
      <c r="K10" s="391" t="s">
        <v>10</v>
      </c>
      <c r="L10" s="391" t="s">
        <v>10</v>
      </c>
      <c r="M10" s="391"/>
      <c r="N10" s="391" t="s">
        <v>10</v>
      </c>
      <c r="O10" s="391"/>
      <c r="P10" s="391" t="s">
        <v>10</v>
      </c>
      <c r="Q10" s="391" t="s">
        <v>10</v>
      </c>
      <c r="R10" s="391"/>
      <c r="S10" s="391" t="s">
        <v>10</v>
      </c>
      <c r="T10" s="391"/>
      <c r="U10" s="796"/>
      <c r="V10" s="392"/>
    </row>
    <row r="11" spans="1:22" ht="12.75">
      <c r="A11" s="388" t="s">
        <v>418</v>
      </c>
      <c r="B11" s="389" t="s">
        <v>741</v>
      </c>
      <c r="C11" s="390" t="s">
        <v>745</v>
      </c>
      <c r="D11" s="971" t="s">
        <v>740</v>
      </c>
      <c r="E11" s="971"/>
      <c r="F11" s="391"/>
      <c r="G11" s="391"/>
      <c r="H11" s="391" t="s">
        <v>10</v>
      </c>
      <c r="I11" s="391" t="s">
        <v>10</v>
      </c>
      <c r="J11" s="391"/>
      <c r="K11" s="391" t="s">
        <v>10</v>
      </c>
      <c r="L11" s="391" t="s">
        <v>10</v>
      </c>
      <c r="M11" s="391"/>
      <c r="N11" s="391" t="s">
        <v>10</v>
      </c>
      <c r="O11" s="391"/>
      <c r="P11" s="391" t="s">
        <v>10</v>
      </c>
      <c r="Q11" s="391" t="s">
        <v>10</v>
      </c>
      <c r="R11" s="391"/>
      <c r="S11" s="391" t="s">
        <v>10</v>
      </c>
      <c r="T11" s="391"/>
      <c r="U11" s="796"/>
      <c r="V11" s="392"/>
    </row>
    <row r="12" spans="1:22" s="393" customFormat="1" ht="12.75">
      <c r="A12" s="388" t="s">
        <v>418</v>
      </c>
      <c r="B12" s="389" t="s">
        <v>741</v>
      </c>
      <c r="C12" s="390" t="s">
        <v>746</v>
      </c>
      <c r="D12" s="971" t="s">
        <v>740</v>
      </c>
      <c r="E12" s="971"/>
      <c r="F12" s="391"/>
      <c r="G12" s="391"/>
      <c r="H12" s="391" t="s">
        <v>10</v>
      </c>
      <c r="I12" s="391" t="s">
        <v>10</v>
      </c>
      <c r="J12" s="391"/>
      <c r="K12" s="391" t="s">
        <v>10</v>
      </c>
      <c r="L12" s="391" t="s">
        <v>10</v>
      </c>
      <c r="M12" s="391"/>
      <c r="N12" s="391" t="s">
        <v>10</v>
      </c>
      <c r="O12" s="391"/>
      <c r="P12" s="391" t="s">
        <v>10</v>
      </c>
      <c r="Q12" s="391"/>
      <c r="R12" s="391"/>
      <c r="S12" s="391"/>
      <c r="T12" s="391"/>
      <c r="U12" s="797"/>
      <c r="V12" s="392"/>
    </row>
    <row r="13" spans="1:22" ht="12.75">
      <c r="A13" s="388" t="s">
        <v>418</v>
      </c>
      <c r="B13" s="389" t="s">
        <v>741</v>
      </c>
      <c r="C13" s="390" t="s">
        <v>747</v>
      </c>
      <c r="D13" s="971" t="s">
        <v>740</v>
      </c>
      <c r="E13" s="971"/>
      <c r="F13" s="391"/>
      <c r="G13" s="391"/>
      <c r="H13" s="391" t="s">
        <v>10</v>
      </c>
      <c r="I13" s="391" t="s">
        <v>10</v>
      </c>
      <c r="J13" s="391"/>
      <c r="K13" s="391" t="s">
        <v>10</v>
      </c>
      <c r="L13" s="391" t="s">
        <v>10</v>
      </c>
      <c r="M13" s="391"/>
      <c r="N13" s="391" t="s">
        <v>10</v>
      </c>
      <c r="O13" s="391"/>
      <c r="P13" s="391" t="s">
        <v>10</v>
      </c>
      <c r="Q13" s="391" t="s">
        <v>10</v>
      </c>
      <c r="R13" s="391"/>
      <c r="S13" s="391" t="s">
        <v>10</v>
      </c>
      <c r="T13" s="391"/>
      <c r="U13" s="798"/>
      <c r="V13" s="392"/>
    </row>
    <row r="14" spans="1:22" ht="12.75">
      <c r="A14" s="388" t="s">
        <v>418</v>
      </c>
      <c r="B14" s="389" t="s">
        <v>741</v>
      </c>
      <c r="C14" s="390" t="s">
        <v>748</v>
      </c>
      <c r="D14" s="971" t="s">
        <v>749</v>
      </c>
      <c r="E14" s="971"/>
      <c r="F14" s="391"/>
      <c r="G14" s="391" t="s">
        <v>10</v>
      </c>
      <c r="H14" s="391" t="s">
        <v>10</v>
      </c>
      <c r="I14" s="391" t="s">
        <v>10</v>
      </c>
      <c r="J14" s="391" t="s">
        <v>10</v>
      </c>
      <c r="K14" s="391" t="s">
        <v>10</v>
      </c>
      <c r="L14" s="391" t="s">
        <v>10</v>
      </c>
      <c r="M14" s="391" t="s">
        <v>10</v>
      </c>
      <c r="N14" s="391" t="s">
        <v>10</v>
      </c>
      <c r="O14" s="391" t="s">
        <v>10</v>
      </c>
      <c r="P14" s="391" t="s">
        <v>10</v>
      </c>
      <c r="Q14" s="391" t="s">
        <v>10</v>
      </c>
      <c r="R14" s="391"/>
      <c r="S14" s="391" t="s">
        <v>10</v>
      </c>
      <c r="T14" s="391"/>
      <c r="U14" s="800"/>
      <c r="V14" s="392"/>
    </row>
    <row r="15" spans="1:22" ht="12.75">
      <c r="A15" s="388" t="s">
        <v>418</v>
      </c>
      <c r="B15" s="389" t="s">
        <v>741</v>
      </c>
      <c r="C15" s="390" t="s">
        <v>736</v>
      </c>
      <c r="D15" s="971" t="s">
        <v>750</v>
      </c>
      <c r="E15" s="971"/>
      <c r="F15" s="391"/>
      <c r="G15" s="391"/>
      <c r="H15" s="391" t="s">
        <v>10</v>
      </c>
      <c r="I15" s="391"/>
      <c r="J15" s="391"/>
      <c r="K15" s="391" t="s">
        <v>10</v>
      </c>
      <c r="L15" s="391" t="s">
        <v>10</v>
      </c>
      <c r="M15" s="391" t="s">
        <v>10</v>
      </c>
      <c r="N15" s="391"/>
      <c r="O15" s="391"/>
      <c r="P15" s="391" t="s">
        <v>10</v>
      </c>
      <c r="Q15" s="391" t="s">
        <v>10</v>
      </c>
      <c r="R15" s="391"/>
      <c r="S15" s="391" t="s">
        <v>10</v>
      </c>
      <c r="T15" s="391"/>
      <c r="U15" s="801"/>
      <c r="V15" s="799"/>
    </row>
    <row r="16" spans="1:22" ht="12.75">
      <c r="A16" s="388" t="s">
        <v>418</v>
      </c>
      <c r="B16" s="389" t="s">
        <v>1314</v>
      </c>
      <c r="C16" s="390" t="s">
        <v>1315</v>
      </c>
      <c r="D16" s="971" t="s">
        <v>750</v>
      </c>
      <c r="E16" s="971"/>
      <c r="F16" s="391" t="s">
        <v>10</v>
      </c>
      <c r="G16" s="391"/>
      <c r="H16" s="391"/>
      <c r="I16" s="391"/>
      <c r="J16" s="391"/>
      <c r="K16" s="391"/>
      <c r="L16" s="391"/>
      <c r="M16" s="391"/>
      <c r="N16" s="391"/>
      <c r="O16" s="391"/>
      <c r="P16" s="391"/>
      <c r="Q16" s="391"/>
      <c r="R16" s="391"/>
      <c r="S16" s="391"/>
      <c r="T16" s="391"/>
      <c r="U16" s="801"/>
      <c r="V16" s="799"/>
    </row>
    <row r="17" spans="1:22" s="394" customFormat="1" ht="12.75">
      <c r="A17" s="388" t="s">
        <v>418</v>
      </c>
      <c r="B17" s="389" t="s">
        <v>751</v>
      </c>
      <c r="C17" s="390" t="s">
        <v>752</v>
      </c>
      <c r="D17" s="971" t="s">
        <v>753</v>
      </c>
      <c r="E17" s="971"/>
      <c r="F17" s="391"/>
      <c r="G17" s="391"/>
      <c r="H17" s="391" t="s">
        <v>10</v>
      </c>
      <c r="I17" s="391"/>
      <c r="J17" s="391"/>
      <c r="K17" s="391"/>
      <c r="L17" s="391"/>
      <c r="M17" s="391"/>
      <c r="N17" s="391"/>
      <c r="O17" s="391"/>
      <c r="P17" s="391"/>
      <c r="Q17" s="391"/>
      <c r="R17" s="391"/>
      <c r="S17" s="391"/>
      <c r="T17" s="391"/>
      <c r="U17" s="801"/>
      <c r="V17" s="799"/>
    </row>
    <row r="18" spans="1:22" s="394" customFormat="1" ht="12.75">
      <c r="A18" s="388" t="s">
        <v>418</v>
      </c>
      <c r="B18" s="389" t="s">
        <v>751</v>
      </c>
      <c r="C18" s="390" t="s">
        <v>754</v>
      </c>
      <c r="D18" s="971" t="s">
        <v>584</v>
      </c>
      <c r="E18" s="971"/>
      <c r="F18" s="391"/>
      <c r="G18" s="391"/>
      <c r="H18" s="391" t="s">
        <v>10</v>
      </c>
      <c r="I18" s="391"/>
      <c r="J18" s="391"/>
      <c r="K18" s="391"/>
      <c r="L18" s="391"/>
      <c r="M18" s="391"/>
      <c r="N18" s="391"/>
      <c r="O18" s="391"/>
      <c r="P18" s="391"/>
      <c r="Q18" s="391"/>
      <c r="R18" s="391"/>
      <c r="S18" s="391"/>
      <c r="T18" s="391"/>
      <c r="U18" s="801"/>
      <c r="V18" s="799"/>
    </row>
    <row r="19" spans="1:22" s="394" customFormat="1" ht="12.75">
      <c r="A19" s="388" t="s">
        <v>418</v>
      </c>
      <c r="B19" s="389" t="s">
        <v>751</v>
      </c>
      <c r="C19" s="390" t="s">
        <v>755</v>
      </c>
      <c r="D19" s="971" t="s">
        <v>224</v>
      </c>
      <c r="E19" s="971"/>
      <c r="F19" s="391"/>
      <c r="G19" s="391"/>
      <c r="H19" s="391" t="s">
        <v>10</v>
      </c>
      <c r="I19" s="391"/>
      <c r="J19" s="391"/>
      <c r="K19" s="391"/>
      <c r="L19" s="391"/>
      <c r="M19" s="391"/>
      <c r="N19" s="391"/>
      <c r="O19" s="391"/>
      <c r="P19" s="391"/>
      <c r="Q19" s="391"/>
      <c r="R19" s="391"/>
      <c r="S19" s="391"/>
      <c r="T19" s="391"/>
      <c r="U19" s="801"/>
      <c r="V19" s="799"/>
    </row>
    <row r="20" spans="1:22" s="394" customFormat="1" ht="12.75">
      <c r="A20" s="388" t="s">
        <v>418</v>
      </c>
      <c r="B20" s="389" t="s">
        <v>751</v>
      </c>
      <c r="C20" s="390" t="s">
        <v>756</v>
      </c>
      <c r="D20" s="971" t="s">
        <v>224</v>
      </c>
      <c r="E20" s="971"/>
      <c r="F20" s="391"/>
      <c r="G20" s="391"/>
      <c r="H20" s="391" t="s">
        <v>10</v>
      </c>
      <c r="I20" s="391"/>
      <c r="J20" s="391"/>
      <c r="K20" s="391"/>
      <c r="L20" s="391"/>
      <c r="M20" s="391"/>
      <c r="N20" s="391"/>
      <c r="O20" s="391"/>
      <c r="P20" s="391"/>
      <c r="Q20" s="391"/>
      <c r="R20" s="391"/>
      <c r="S20" s="391"/>
      <c r="T20" s="391"/>
      <c r="U20" s="391"/>
      <c r="V20" s="799"/>
    </row>
    <row r="21" spans="1:22" s="8" customFormat="1" ht="12.75">
      <c r="A21" s="388" t="s">
        <v>418</v>
      </c>
      <c r="B21" s="389" t="s">
        <v>1185</v>
      </c>
      <c r="C21" s="390" t="s">
        <v>1316</v>
      </c>
      <c r="D21" s="971" t="s">
        <v>750</v>
      </c>
      <c r="E21" s="971"/>
      <c r="F21" s="391"/>
      <c r="G21" s="391"/>
      <c r="H21" s="391" t="s">
        <v>10</v>
      </c>
      <c r="I21" s="391"/>
      <c r="J21" s="391"/>
      <c r="K21" s="391"/>
      <c r="L21" s="391"/>
      <c r="M21" s="391"/>
      <c r="N21" s="391"/>
      <c r="O21" s="391"/>
      <c r="P21" s="391"/>
      <c r="Q21" s="391"/>
      <c r="R21" s="391"/>
      <c r="S21" s="391"/>
      <c r="T21" s="391"/>
      <c r="U21" s="391"/>
      <c r="V21" s="799"/>
    </row>
    <row r="22" spans="1:22" ht="12.75">
      <c r="A22" s="388" t="s">
        <v>418</v>
      </c>
      <c r="B22" s="389" t="s">
        <v>757</v>
      </c>
      <c r="C22" s="390" t="s">
        <v>758</v>
      </c>
      <c r="D22" s="971" t="s">
        <v>167</v>
      </c>
      <c r="E22" s="971"/>
      <c r="F22" s="391"/>
      <c r="G22" s="391"/>
      <c r="H22" s="391" t="s">
        <v>10</v>
      </c>
      <c r="I22" s="391" t="s">
        <v>10</v>
      </c>
      <c r="J22" s="391"/>
      <c r="K22" s="391"/>
      <c r="L22" s="391" t="s">
        <v>10</v>
      </c>
      <c r="M22" s="391"/>
      <c r="N22" s="391" t="s">
        <v>10</v>
      </c>
      <c r="O22" s="391"/>
      <c r="P22" s="391" t="s">
        <v>10</v>
      </c>
      <c r="Q22" s="391" t="s">
        <v>10</v>
      </c>
      <c r="R22" s="391"/>
      <c r="S22" s="391" t="s">
        <v>10</v>
      </c>
      <c r="T22" s="391"/>
      <c r="U22" s="391"/>
      <c r="V22" s="799"/>
    </row>
    <row r="23" spans="1:22" s="8" customFormat="1" ht="12.75">
      <c r="A23" s="388" t="s">
        <v>418</v>
      </c>
      <c r="B23" s="794" t="s">
        <v>1319</v>
      </c>
      <c r="C23" s="390" t="s">
        <v>759</v>
      </c>
      <c r="D23" s="971" t="s">
        <v>760</v>
      </c>
      <c r="E23" s="971"/>
      <c r="F23" s="391"/>
      <c r="G23" s="391"/>
      <c r="H23" s="391" t="s">
        <v>10</v>
      </c>
      <c r="I23" s="391"/>
      <c r="J23" s="391"/>
      <c r="K23" s="391"/>
      <c r="L23" s="391"/>
      <c r="M23" s="391"/>
      <c r="N23" s="391"/>
      <c r="O23" s="391"/>
      <c r="P23" s="391"/>
      <c r="Q23" s="391"/>
      <c r="R23" s="391"/>
      <c r="S23" s="391"/>
      <c r="T23" s="391"/>
      <c r="U23" s="391"/>
      <c r="V23" s="799"/>
    </row>
    <row r="24" spans="1:22" s="8" customFormat="1" ht="12.75">
      <c r="A24" s="388" t="s">
        <v>418</v>
      </c>
      <c r="B24" s="794" t="s">
        <v>1319</v>
      </c>
      <c r="C24" s="390" t="s">
        <v>761</v>
      </c>
      <c r="D24" s="971" t="s">
        <v>760</v>
      </c>
      <c r="E24" s="971"/>
      <c r="F24" s="391"/>
      <c r="G24" s="391"/>
      <c r="H24" s="391" t="s">
        <v>10</v>
      </c>
      <c r="I24" s="391"/>
      <c r="J24" s="391"/>
      <c r="K24" s="391"/>
      <c r="L24" s="391" t="s">
        <v>10</v>
      </c>
      <c r="M24" s="391" t="s">
        <v>10</v>
      </c>
      <c r="N24" s="391"/>
      <c r="O24" s="391"/>
      <c r="P24" s="391" t="s">
        <v>10</v>
      </c>
      <c r="Q24" s="391" t="s">
        <v>10</v>
      </c>
      <c r="R24" s="391"/>
      <c r="S24" s="391" t="s">
        <v>10</v>
      </c>
      <c r="T24" s="391"/>
      <c r="U24" s="391"/>
      <c r="V24" s="799"/>
    </row>
    <row r="25" spans="1:22" s="8" customFormat="1" ht="12.75">
      <c r="A25" s="388" t="s">
        <v>418</v>
      </c>
      <c r="B25" s="794" t="s">
        <v>1319</v>
      </c>
      <c r="C25" s="390" t="s">
        <v>762</v>
      </c>
      <c r="D25" s="971" t="s">
        <v>760</v>
      </c>
      <c r="E25" s="971"/>
      <c r="F25" s="391"/>
      <c r="G25" s="391"/>
      <c r="H25" s="391" t="s">
        <v>10</v>
      </c>
      <c r="I25" s="391"/>
      <c r="J25" s="391"/>
      <c r="K25" s="391"/>
      <c r="L25" s="391"/>
      <c r="M25" s="391"/>
      <c r="N25" s="391"/>
      <c r="O25" s="391"/>
      <c r="P25" s="391"/>
      <c r="Q25" s="391"/>
      <c r="R25" s="391"/>
      <c r="S25" s="391"/>
      <c r="T25" s="391"/>
      <c r="U25" s="391"/>
      <c r="V25" s="799"/>
    </row>
    <row r="26" spans="1:22" s="8" customFormat="1" ht="12.75">
      <c r="A26" s="388" t="s">
        <v>418</v>
      </c>
      <c r="B26" s="794" t="s">
        <v>1319</v>
      </c>
      <c r="C26" s="390" t="s">
        <v>763</v>
      </c>
      <c r="D26" s="971" t="s">
        <v>760</v>
      </c>
      <c r="E26" s="971"/>
      <c r="F26" s="391"/>
      <c r="G26" s="391"/>
      <c r="H26" s="391" t="s">
        <v>10</v>
      </c>
      <c r="I26" s="391"/>
      <c r="J26" s="391"/>
      <c r="K26" s="391"/>
      <c r="L26" s="391" t="s">
        <v>10</v>
      </c>
      <c r="M26" s="391" t="s">
        <v>10</v>
      </c>
      <c r="N26" s="391"/>
      <c r="O26" s="391"/>
      <c r="P26" s="391" t="s">
        <v>10</v>
      </c>
      <c r="Q26" s="391"/>
      <c r="R26" s="391"/>
      <c r="S26" s="391"/>
      <c r="T26" s="391"/>
      <c r="U26" s="391"/>
      <c r="V26" s="799"/>
    </row>
    <row r="27" spans="1:22" s="8" customFormat="1" ht="12.75">
      <c r="A27" s="388" t="s">
        <v>418</v>
      </c>
      <c r="B27" s="389" t="s">
        <v>1186</v>
      </c>
      <c r="C27" s="390" t="s">
        <v>1318</v>
      </c>
      <c r="D27" s="971" t="s">
        <v>750</v>
      </c>
      <c r="E27" s="971"/>
      <c r="F27" s="391" t="s">
        <v>10</v>
      </c>
      <c r="G27" s="391"/>
      <c r="H27" s="391" t="s">
        <v>10</v>
      </c>
      <c r="I27" s="391" t="s">
        <v>10</v>
      </c>
      <c r="J27" s="391"/>
      <c r="K27" s="391"/>
      <c r="L27" s="391" t="s">
        <v>10</v>
      </c>
      <c r="M27" s="391" t="s">
        <v>10</v>
      </c>
      <c r="N27" s="391" t="s">
        <v>10</v>
      </c>
      <c r="O27" s="391" t="s">
        <v>10</v>
      </c>
      <c r="P27" s="391" t="s">
        <v>10</v>
      </c>
      <c r="Q27" s="391"/>
      <c r="R27" s="391"/>
      <c r="S27" s="391"/>
      <c r="T27" s="391"/>
      <c r="U27" s="391"/>
      <c r="V27" s="799"/>
    </row>
    <row r="28" spans="1:22" ht="12.75">
      <c r="A28" s="388" t="s">
        <v>418</v>
      </c>
      <c r="B28" s="794" t="s">
        <v>1319</v>
      </c>
      <c r="C28" s="390" t="s">
        <v>734</v>
      </c>
      <c r="D28" s="971" t="s">
        <v>764</v>
      </c>
      <c r="E28" s="971"/>
      <c r="F28" s="391"/>
      <c r="G28" s="391"/>
      <c r="H28" s="391" t="s">
        <v>10</v>
      </c>
      <c r="I28" s="391"/>
      <c r="J28" s="391"/>
      <c r="K28" s="391" t="s">
        <v>10</v>
      </c>
      <c r="L28" s="391" t="s">
        <v>10</v>
      </c>
      <c r="M28" s="391" t="s">
        <v>10</v>
      </c>
      <c r="N28" s="391"/>
      <c r="O28" s="391"/>
      <c r="P28" s="391" t="s">
        <v>10</v>
      </c>
      <c r="Q28" s="391" t="s">
        <v>10</v>
      </c>
      <c r="R28" s="391"/>
      <c r="S28" s="391" t="s">
        <v>10</v>
      </c>
      <c r="T28" s="391"/>
      <c r="U28" s="391"/>
      <c r="V28" s="799"/>
    </row>
    <row r="29" spans="1:22" ht="21.75" customHeight="1">
      <c r="A29" s="388" t="s">
        <v>418</v>
      </c>
      <c r="B29" s="794" t="s">
        <v>1319</v>
      </c>
      <c r="C29" s="390" t="s">
        <v>765</v>
      </c>
      <c r="D29" s="971" t="s">
        <v>766</v>
      </c>
      <c r="E29" s="971"/>
      <c r="F29" s="391"/>
      <c r="G29" s="391"/>
      <c r="H29" s="391" t="s">
        <v>10</v>
      </c>
      <c r="I29" s="391"/>
      <c r="J29" s="391"/>
      <c r="K29" s="391"/>
      <c r="L29" s="391"/>
      <c r="M29" s="391"/>
      <c r="N29" s="391"/>
      <c r="O29" s="391"/>
      <c r="P29" s="391"/>
      <c r="Q29" s="391"/>
      <c r="R29" s="391"/>
      <c r="S29" s="391"/>
      <c r="T29" s="391"/>
      <c r="U29" s="391"/>
      <c r="V29" s="799"/>
    </row>
    <row r="30" spans="1:22" ht="12.75">
      <c r="A30" s="388" t="s">
        <v>418</v>
      </c>
      <c r="B30" s="794" t="s">
        <v>321</v>
      </c>
      <c r="C30" s="390" t="s">
        <v>767</v>
      </c>
      <c r="D30" s="971" t="s">
        <v>224</v>
      </c>
      <c r="E30" s="971"/>
      <c r="F30" s="391"/>
      <c r="G30" s="391" t="s">
        <v>10</v>
      </c>
      <c r="H30" s="391" t="s">
        <v>10</v>
      </c>
      <c r="I30" s="391" t="s">
        <v>10</v>
      </c>
      <c r="J30" s="391" t="s">
        <v>10</v>
      </c>
      <c r="K30" s="391"/>
      <c r="L30" s="391" t="s">
        <v>10</v>
      </c>
      <c r="M30" s="391"/>
      <c r="N30" s="391" t="s">
        <v>10</v>
      </c>
      <c r="O30" s="391"/>
      <c r="P30" s="391"/>
      <c r="Q30" s="391" t="s">
        <v>10</v>
      </c>
      <c r="R30" s="391"/>
      <c r="S30" s="391" t="s">
        <v>10</v>
      </c>
      <c r="T30" s="391"/>
      <c r="U30" s="391"/>
      <c r="V30" s="799"/>
    </row>
    <row r="31" spans="1:22" s="393" customFormat="1" ht="12.75">
      <c r="A31" s="388" t="s">
        <v>418</v>
      </c>
      <c r="B31" s="389" t="s">
        <v>768</v>
      </c>
      <c r="C31" s="390" t="s">
        <v>769</v>
      </c>
      <c r="D31" s="971" t="s">
        <v>224</v>
      </c>
      <c r="E31" s="971"/>
      <c r="F31" s="391"/>
      <c r="G31" s="391"/>
      <c r="H31" s="391" t="s">
        <v>10</v>
      </c>
      <c r="I31" s="391"/>
      <c r="J31" s="391" t="s">
        <v>10</v>
      </c>
      <c r="K31" s="391"/>
      <c r="L31" s="391"/>
      <c r="M31" s="391"/>
      <c r="N31" s="391"/>
      <c r="O31" s="391"/>
      <c r="P31" s="391"/>
      <c r="Q31" s="391"/>
      <c r="R31" s="391"/>
      <c r="S31" s="391" t="s">
        <v>10</v>
      </c>
      <c r="T31" s="391"/>
      <c r="U31" s="391"/>
      <c r="V31" s="799"/>
    </row>
    <row r="32" spans="1:22" ht="12.75">
      <c r="A32" s="388" t="s">
        <v>418</v>
      </c>
      <c r="B32" s="389" t="s">
        <v>770</v>
      </c>
      <c r="C32" s="390" t="s">
        <v>771</v>
      </c>
      <c r="D32" s="971" t="s">
        <v>772</v>
      </c>
      <c r="E32" s="971"/>
      <c r="F32" s="391"/>
      <c r="G32" s="391"/>
      <c r="H32" s="391" t="s">
        <v>10</v>
      </c>
      <c r="I32" s="391"/>
      <c r="J32" s="391" t="s">
        <v>10</v>
      </c>
      <c r="K32" s="391"/>
      <c r="L32" s="391" t="s">
        <v>10</v>
      </c>
      <c r="M32" s="391"/>
      <c r="N32" s="391"/>
      <c r="O32" s="391"/>
      <c r="P32" s="391"/>
      <c r="Q32" s="391" t="s">
        <v>10</v>
      </c>
      <c r="R32" s="391"/>
      <c r="S32" s="391" t="s">
        <v>10</v>
      </c>
      <c r="T32" s="391"/>
      <c r="U32" s="391"/>
      <c r="V32" s="799"/>
    </row>
    <row r="33" spans="1:22" ht="12.75">
      <c r="A33" s="388" t="s">
        <v>418</v>
      </c>
      <c r="B33" s="389" t="s">
        <v>321</v>
      </c>
      <c r="C33" s="390" t="s">
        <v>773</v>
      </c>
      <c r="D33" s="971" t="s">
        <v>224</v>
      </c>
      <c r="E33" s="971"/>
      <c r="F33" s="391" t="s">
        <v>10</v>
      </c>
      <c r="G33" s="391"/>
      <c r="H33" s="391" t="s">
        <v>10</v>
      </c>
      <c r="I33" s="391"/>
      <c r="J33" s="391" t="s">
        <v>10</v>
      </c>
      <c r="K33" s="391" t="s">
        <v>10</v>
      </c>
      <c r="L33" s="391" t="s">
        <v>10</v>
      </c>
      <c r="M33" s="391" t="s">
        <v>10</v>
      </c>
      <c r="N33" s="391"/>
      <c r="O33" s="391"/>
      <c r="P33" s="391"/>
      <c r="Q33" s="391" t="s">
        <v>10</v>
      </c>
      <c r="R33" s="391"/>
      <c r="S33" s="391" t="s">
        <v>10</v>
      </c>
      <c r="T33" s="391"/>
      <c r="U33" s="391"/>
      <c r="V33" s="799"/>
    </row>
    <row r="34" spans="1:22" s="393" customFormat="1" ht="12.75">
      <c r="A34" s="388" t="s">
        <v>418</v>
      </c>
      <c r="B34" s="389" t="s">
        <v>321</v>
      </c>
      <c r="C34" s="390" t="s">
        <v>742</v>
      </c>
      <c r="D34" s="971" t="s">
        <v>774</v>
      </c>
      <c r="E34" s="971"/>
      <c r="F34" s="391"/>
      <c r="G34" s="391" t="s">
        <v>775</v>
      </c>
      <c r="H34" s="391" t="s">
        <v>10</v>
      </c>
      <c r="I34" s="391" t="s">
        <v>10</v>
      </c>
      <c r="J34" s="391"/>
      <c r="K34" s="391" t="s">
        <v>10</v>
      </c>
      <c r="L34" s="391" t="s">
        <v>10</v>
      </c>
      <c r="M34" s="391" t="s">
        <v>10</v>
      </c>
      <c r="N34" s="391" t="s">
        <v>10</v>
      </c>
      <c r="O34" s="391" t="s">
        <v>10</v>
      </c>
      <c r="P34" s="391" t="s">
        <v>10</v>
      </c>
      <c r="Q34" s="391" t="s">
        <v>10</v>
      </c>
      <c r="R34" s="391"/>
      <c r="S34" s="391" t="s">
        <v>10</v>
      </c>
      <c r="T34" s="391"/>
      <c r="U34" s="391"/>
      <c r="V34" s="799"/>
    </row>
    <row r="35" spans="1:22" ht="12.75">
      <c r="A35" s="388" t="s">
        <v>418</v>
      </c>
      <c r="B35" s="389" t="s">
        <v>321</v>
      </c>
      <c r="C35" s="390" t="s">
        <v>776</v>
      </c>
      <c r="D35" s="971" t="s">
        <v>224</v>
      </c>
      <c r="E35" s="971"/>
      <c r="F35" s="391"/>
      <c r="G35" s="391"/>
      <c r="H35" s="391" t="s">
        <v>10</v>
      </c>
      <c r="I35" s="391" t="s">
        <v>10</v>
      </c>
      <c r="J35" s="391"/>
      <c r="K35" s="391" t="s">
        <v>10</v>
      </c>
      <c r="L35" s="391" t="s">
        <v>10</v>
      </c>
      <c r="M35" s="391" t="s">
        <v>10</v>
      </c>
      <c r="N35" s="391" t="s">
        <v>10</v>
      </c>
      <c r="O35" s="391" t="s">
        <v>10</v>
      </c>
      <c r="P35" s="391" t="s">
        <v>10</v>
      </c>
      <c r="Q35" s="391" t="s">
        <v>10</v>
      </c>
      <c r="R35" s="391"/>
      <c r="S35" s="391" t="s">
        <v>10</v>
      </c>
      <c r="T35" s="391"/>
      <c r="U35" s="391"/>
      <c r="V35" s="799"/>
    </row>
    <row r="36" spans="1:22" ht="12.75">
      <c r="A36" s="388" t="s">
        <v>418</v>
      </c>
      <c r="B36" s="389" t="s">
        <v>321</v>
      </c>
      <c r="C36" s="390" t="s">
        <v>777</v>
      </c>
      <c r="D36" s="971" t="s">
        <v>224</v>
      </c>
      <c r="E36" s="971"/>
      <c r="F36" s="391"/>
      <c r="G36" s="391"/>
      <c r="H36" s="391" t="s">
        <v>10</v>
      </c>
      <c r="I36" s="391" t="s">
        <v>10</v>
      </c>
      <c r="J36" s="391"/>
      <c r="K36" s="391" t="s">
        <v>10</v>
      </c>
      <c r="L36" s="391"/>
      <c r="M36" s="391"/>
      <c r="N36" s="391" t="s">
        <v>10</v>
      </c>
      <c r="O36" s="391" t="s">
        <v>10</v>
      </c>
      <c r="P36" s="391" t="s">
        <v>10</v>
      </c>
      <c r="Q36" s="391" t="s">
        <v>10</v>
      </c>
      <c r="R36" s="391"/>
      <c r="S36" s="391" t="s">
        <v>10</v>
      </c>
      <c r="T36" s="391"/>
      <c r="U36" s="391"/>
      <c r="V36" s="799"/>
    </row>
    <row r="37" spans="1:22" ht="12.75">
      <c r="A37" s="388" t="s">
        <v>418</v>
      </c>
      <c r="B37" s="389" t="s">
        <v>321</v>
      </c>
      <c r="C37" s="390" t="s">
        <v>778</v>
      </c>
      <c r="D37" s="971" t="s">
        <v>772</v>
      </c>
      <c r="E37" s="971"/>
      <c r="F37" s="391"/>
      <c r="G37" s="391"/>
      <c r="H37" s="391" t="s">
        <v>10</v>
      </c>
      <c r="I37" s="391" t="s">
        <v>10</v>
      </c>
      <c r="J37" s="391"/>
      <c r="K37" s="391" t="s">
        <v>10</v>
      </c>
      <c r="L37" s="391" t="s">
        <v>10</v>
      </c>
      <c r="M37" s="391" t="s">
        <v>10</v>
      </c>
      <c r="N37" s="391" t="s">
        <v>10</v>
      </c>
      <c r="O37" s="391" t="s">
        <v>10</v>
      </c>
      <c r="P37" s="391" t="s">
        <v>10</v>
      </c>
      <c r="Q37" s="391" t="s">
        <v>10</v>
      </c>
      <c r="R37" s="391"/>
      <c r="S37" s="391" t="s">
        <v>10</v>
      </c>
      <c r="T37" s="391"/>
      <c r="U37" s="391"/>
      <c r="V37" s="799"/>
    </row>
    <row r="38" spans="1:22" ht="12.75">
      <c r="A38" s="388" t="s">
        <v>418</v>
      </c>
      <c r="B38" s="389" t="s">
        <v>321</v>
      </c>
      <c r="C38" s="390" t="s">
        <v>745</v>
      </c>
      <c r="D38" s="971" t="s">
        <v>224</v>
      </c>
      <c r="E38" s="971"/>
      <c r="F38" s="391" t="s">
        <v>10</v>
      </c>
      <c r="G38" s="391" t="s">
        <v>10</v>
      </c>
      <c r="H38" s="391" t="s">
        <v>10</v>
      </c>
      <c r="I38" s="391" t="s">
        <v>10</v>
      </c>
      <c r="J38" s="391" t="s">
        <v>10</v>
      </c>
      <c r="K38" s="391" t="s">
        <v>10</v>
      </c>
      <c r="L38" s="391" t="s">
        <v>10</v>
      </c>
      <c r="M38" s="391" t="s">
        <v>10</v>
      </c>
      <c r="N38" s="391" t="s">
        <v>10</v>
      </c>
      <c r="O38" s="391" t="s">
        <v>10</v>
      </c>
      <c r="P38" s="391" t="s">
        <v>10</v>
      </c>
      <c r="Q38" s="391" t="s">
        <v>10</v>
      </c>
      <c r="R38" s="391"/>
      <c r="S38" s="391" t="s">
        <v>10</v>
      </c>
      <c r="T38" s="391"/>
      <c r="U38" s="391"/>
      <c r="V38" s="799"/>
    </row>
    <row r="39" spans="1:22" ht="12.75">
      <c r="A39" s="388" t="s">
        <v>418</v>
      </c>
      <c r="B39" s="389" t="s">
        <v>321</v>
      </c>
      <c r="C39" s="390" t="s">
        <v>748</v>
      </c>
      <c r="D39" s="971" t="s">
        <v>167</v>
      </c>
      <c r="E39" s="971"/>
      <c r="F39" s="391"/>
      <c r="G39" s="391"/>
      <c r="H39" s="391" t="s">
        <v>10</v>
      </c>
      <c r="I39" s="391"/>
      <c r="J39" s="391"/>
      <c r="K39" s="391" t="s">
        <v>10</v>
      </c>
      <c r="L39" s="391"/>
      <c r="M39" s="391"/>
      <c r="N39" s="391"/>
      <c r="O39" s="391"/>
      <c r="P39" s="391" t="s">
        <v>10</v>
      </c>
      <c r="Q39" s="391" t="s">
        <v>10</v>
      </c>
      <c r="R39" s="391"/>
      <c r="S39" s="391" t="s">
        <v>10</v>
      </c>
      <c r="T39" s="391"/>
      <c r="U39" s="391"/>
      <c r="V39" s="799"/>
    </row>
    <row r="40" spans="1:22" ht="12.75">
      <c r="A40" s="388" t="s">
        <v>418</v>
      </c>
      <c r="B40" s="389" t="s">
        <v>321</v>
      </c>
      <c r="C40" s="390" t="s">
        <v>779</v>
      </c>
      <c r="D40" s="971" t="s">
        <v>772</v>
      </c>
      <c r="E40" s="971"/>
      <c r="F40" s="391" t="s">
        <v>10</v>
      </c>
      <c r="G40" s="391"/>
      <c r="H40" s="391" t="s">
        <v>10</v>
      </c>
      <c r="I40" s="391"/>
      <c r="J40" s="391" t="s">
        <v>10</v>
      </c>
      <c r="K40" s="391" t="s">
        <v>10</v>
      </c>
      <c r="L40" s="391" t="s">
        <v>10</v>
      </c>
      <c r="M40" s="391" t="s">
        <v>10</v>
      </c>
      <c r="N40" s="391"/>
      <c r="O40" s="391"/>
      <c r="P40" s="391" t="s">
        <v>10</v>
      </c>
      <c r="Q40" s="391" t="s">
        <v>10</v>
      </c>
      <c r="R40" s="391"/>
      <c r="S40" s="391" t="s">
        <v>10</v>
      </c>
      <c r="T40" s="391"/>
      <c r="U40" s="391"/>
      <c r="V40" s="799"/>
    </row>
    <row r="41" spans="1:22" s="8" customFormat="1" ht="12.75">
      <c r="A41" s="388" t="s">
        <v>418</v>
      </c>
      <c r="B41" s="794" t="s">
        <v>1450</v>
      </c>
      <c r="C41" s="390" t="s">
        <v>780</v>
      </c>
      <c r="D41" s="971" t="s">
        <v>781</v>
      </c>
      <c r="E41" s="971"/>
      <c r="F41" s="391"/>
      <c r="G41" s="391" t="s">
        <v>10</v>
      </c>
      <c r="H41" s="391" t="s">
        <v>10</v>
      </c>
      <c r="I41" s="391" t="s">
        <v>10</v>
      </c>
      <c r="J41" s="391" t="s">
        <v>10</v>
      </c>
      <c r="K41" s="391"/>
      <c r="L41" s="391" t="s">
        <v>10</v>
      </c>
      <c r="M41" s="391" t="s">
        <v>10</v>
      </c>
      <c r="N41" s="391"/>
      <c r="O41" s="391"/>
      <c r="P41" s="391"/>
      <c r="Q41" s="391" t="s">
        <v>10</v>
      </c>
      <c r="R41" s="391"/>
      <c r="S41" s="391" t="s">
        <v>10</v>
      </c>
      <c r="T41" s="391"/>
      <c r="U41" s="391"/>
      <c r="V41" s="799"/>
    </row>
    <row r="42" spans="1:22" s="8" customFormat="1" ht="12.75">
      <c r="A42" s="388" t="s">
        <v>418</v>
      </c>
      <c r="B42" s="389" t="s">
        <v>1319</v>
      </c>
      <c r="C42" s="390" t="s">
        <v>1320</v>
      </c>
      <c r="D42" s="966" t="s">
        <v>322</v>
      </c>
      <c r="E42" s="967"/>
      <c r="F42" s="391" t="s">
        <v>10</v>
      </c>
      <c r="G42" s="391"/>
      <c r="H42" s="391" t="s">
        <v>10</v>
      </c>
      <c r="I42" s="391" t="s">
        <v>10</v>
      </c>
      <c r="J42" s="391"/>
      <c r="K42" s="391"/>
      <c r="L42" s="391" t="s">
        <v>10</v>
      </c>
      <c r="M42" s="391" t="s">
        <v>10</v>
      </c>
      <c r="N42" s="391" t="s">
        <v>10</v>
      </c>
      <c r="O42" s="391" t="s">
        <v>10</v>
      </c>
      <c r="P42" s="391" t="s">
        <v>10</v>
      </c>
      <c r="Q42" s="391"/>
      <c r="R42" s="391"/>
      <c r="S42" s="391"/>
      <c r="T42" s="391"/>
      <c r="U42" s="391"/>
      <c r="V42" s="799"/>
    </row>
    <row r="43" spans="1:22" s="8" customFormat="1" ht="12.75">
      <c r="A43" s="388" t="s">
        <v>418</v>
      </c>
      <c r="B43" s="389" t="s">
        <v>782</v>
      </c>
      <c r="C43" s="390" t="s">
        <v>758</v>
      </c>
      <c r="D43" s="971" t="s">
        <v>781</v>
      </c>
      <c r="E43" s="971"/>
      <c r="F43" s="391" t="s">
        <v>10</v>
      </c>
      <c r="G43" s="391"/>
      <c r="H43" s="391" t="s">
        <v>10</v>
      </c>
      <c r="I43" s="391" t="s">
        <v>10</v>
      </c>
      <c r="J43" s="391"/>
      <c r="K43" s="391"/>
      <c r="L43" s="391" t="s">
        <v>10</v>
      </c>
      <c r="M43" s="391" t="s">
        <v>10</v>
      </c>
      <c r="N43" s="391" t="s">
        <v>10</v>
      </c>
      <c r="O43" s="391" t="s">
        <v>10</v>
      </c>
      <c r="P43" s="391"/>
      <c r="Q43" s="391"/>
      <c r="R43" s="391"/>
      <c r="S43" s="391"/>
      <c r="T43" s="391"/>
      <c r="U43" s="391"/>
      <c r="V43" s="799"/>
    </row>
    <row r="44" spans="1:22" s="8" customFormat="1" ht="12.75">
      <c r="A44" s="388" t="s">
        <v>418</v>
      </c>
      <c r="B44" s="389" t="s">
        <v>782</v>
      </c>
      <c r="C44" s="390" t="s">
        <v>778</v>
      </c>
      <c r="D44" s="971" t="s">
        <v>167</v>
      </c>
      <c r="E44" s="971"/>
      <c r="F44" s="391" t="s">
        <v>10</v>
      </c>
      <c r="G44" s="391"/>
      <c r="H44" s="391" t="s">
        <v>10</v>
      </c>
      <c r="I44" s="391" t="s">
        <v>10</v>
      </c>
      <c r="J44" s="391"/>
      <c r="K44" s="391"/>
      <c r="L44" s="391" t="s">
        <v>10</v>
      </c>
      <c r="M44" s="391" t="s">
        <v>10</v>
      </c>
      <c r="N44" s="391" t="s">
        <v>10</v>
      </c>
      <c r="O44" s="391" t="s">
        <v>10</v>
      </c>
      <c r="P44" s="391"/>
      <c r="Q44" s="391"/>
      <c r="R44" s="391"/>
      <c r="S44" s="391"/>
      <c r="T44" s="391"/>
      <c r="U44" s="391"/>
      <c r="V44" s="799"/>
    </row>
    <row r="45" spans="1:22" s="8" customFormat="1" ht="12.75">
      <c r="A45" s="388" t="s">
        <v>418</v>
      </c>
      <c r="B45" s="389" t="s">
        <v>782</v>
      </c>
      <c r="C45" s="390" t="s">
        <v>745</v>
      </c>
      <c r="D45" s="971" t="s">
        <v>224</v>
      </c>
      <c r="E45" s="971"/>
      <c r="F45" s="391" t="s">
        <v>10</v>
      </c>
      <c r="G45" s="391"/>
      <c r="H45" s="391" t="s">
        <v>10</v>
      </c>
      <c r="I45" s="391" t="s">
        <v>10</v>
      </c>
      <c r="J45" s="391"/>
      <c r="K45" s="391"/>
      <c r="L45" s="391" t="s">
        <v>10</v>
      </c>
      <c r="M45" s="391" t="s">
        <v>10</v>
      </c>
      <c r="N45" s="391" t="s">
        <v>10</v>
      </c>
      <c r="O45" s="391" t="s">
        <v>10</v>
      </c>
      <c r="P45" s="391"/>
      <c r="Q45" s="391"/>
      <c r="R45" s="391"/>
      <c r="S45" s="391"/>
      <c r="T45" s="391"/>
      <c r="U45" s="391"/>
      <c r="V45" s="799"/>
    </row>
    <row r="46" spans="1:22" s="8" customFormat="1" ht="12.75">
      <c r="A46" s="388" t="s">
        <v>418</v>
      </c>
      <c r="B46" s="389" t="s">
        <v>782</v>
      </c>
      <c r="C46" s="390" t="s">
        <v>748</v>
      </c>
      <c r="D46" s="971"/>
      <c r="E46" s="971"/>
      <c r="F46" s="391" t="s">
        <v>10</v>
      </c>
      <c r="G46" s="391"/>
      <c r="H46" s="391" t="s">
        <v>10</v>
      </c>
      <c r="I46" s="391" t="s">
        <v>10</v>
      </c>
      <c r="J46" s="391"/>
      <c r="K46" s="391"/>
      <c r="L46" s="391" t="s">
        <v>10</v>
      </c>
      <c r="M46" s="391" t="s">
        <v>10</v>
      </c>
      <c r="N46" s="391" t="s">
        <v>10</v>
      </c>
      <c r="O46" s="391" t="s">
        <v>10</v>
      </c>
      <c r="P46" s="391"/>
      <c r="Q46" s="391"/>
      <c r="R46" s="391"/>
      <c r="S46" s="391"/>
      <c r="T46" s="391"/>
      <c r="U46" s="391"/>
      <c r="V46" s="799"/>
    </row>
    <row r="47" spans="1:22" s="8" customFormat="1" ht="12.75">
      <c r="A47" s="388" t="s">
        <v>418</v>
      </c>
      <c r="B47" s="389" t="s">
        <v>782</v>
      </c>
      <c r="C47" s="390" t="s">
        <v>742</v>
      </c>
      <c r="D47" s="971" t="s">
        <v>781</v>
      </c>
      <c r="E47" s="971"/>
      <c r="F47" s="391" t="s">
        <v>10</v>
      </c>
      <c r="G47" s="391"/>
      <c r="H47" s="391" t="s">
        <v>10</v>
      </c>
      <c r="I47" s="391" t="s">
        <v>10</v>
      </c>
      <c r="J47" s="391"/>
      <c r="K47" s="391"/>
      <c r="L47" s="391" t="s">
        <v>10</v>
      </c>
      <c r="M47" s="391" t="s">
        <v>10</v>
      </c>
      <c r="N47" s="391" t="s">
        <v>10</v>
      </c>
      <c r="O47" s="391" t="s">
        <v>10</v>
      </c>
      <c r="P47" s="391"/>
      <c r="Q47" s="391"/>
      <c r="R47" s="391"/>
      <c r="S47" s="391"/>
      <c r="T47" s="391"/>
      <c r="U47" s="391"/>
      <c r="V47" s="799"/>
    </row>
    <row r="48" spans="1:22" s="8" customFormat="1" ht="12.75">
      <c r="A48" s="388" t="s">
        <v>418</v>
      </c>
      <c r="B48" s="389" t="s">
        <v>782</v>
      </c>
      <c r="C48" s="390" t="s">
        <v>783</v>
      </c>
      <c r="D48" s="971"/>
      <c r="E48" s="971"/>
      <c r="F48" s="391" t="s">
        <v>10</v>
      </c>
      <c r="G48" s="391"/>
      <c r="H48" s="391" t="s">
        <v>10</v>
      </c>
      <c r="I48" s="391" t="s">
        <v>10</v>
      </c>
      <c r="J48" s="391"/>
      <c r="K48" s="391"/>
      <c r="L48" s="391" t="s">
        <v>10</v>
      </c>
      <c r="M48" s="391" t="s">
        <v>10</v>
      </c>
      <c r="N48" s="391" t="s">
        <v>10</v>
      </c>
      <c r="O48" s="391" t="s">
        <v>10</v>
      </c>
      <c r="P48" s="391"/>
      <c r="Q48" s="391"/>
      <c r="R48" s="391"/>
      <c r="S48" s="391"/>
      <c r="T48" s="391"/>
      <c r="U48" s="391"/>
      <c r="V48" s="799"/>
    </row>
    <row r="49" spans="1:22" s="393" customFormat="1" ht="12.75" customHeight="1">
      <c r="A49" s="388" t="s">
        <v>418</v>
      </c>
      <c r="B49" s="390" t="s">
        <v>1350</v>
      </c>
      <c r="C49" s="390" t="s">
        <v>1351</v>
      </c>
      <c r="D49" s="966"/>
      <c r="E49" s="967"/>
      <c r="F49" s="391"/>
      <c r="G49" s="391"/>
      <c r="H49" s="391"/>
      <c r="I49" s="391"/>
      <c r="J49" s="391"/>
      <c r="K49" s="391"/>
      <c r="L49" s="391"/>
      <c r="M49" s="391"/>
      <c r="N49" s="391"/>
      <c r="O49" s="391"/>
      <c r="P49" s="391"/>
      <c r="Q49" s="391"/>
      <c r="R49" s="391"/>
      <c r="S49" s="391"/>
      <c r="T49" s="391" t="s">
        <v>10</v>
      </c>
      <c r="U49" s="391"/>
      <c r="V49" s="799"/>
    </row>
    <row r="50" spans="1:22" s="393" customFormat="1" ht="12.75" customHeight="1">
      <c r="A50" s="388" t="s">
        <v>418</v>
      </c>
      <c r="B50" s="390" t="s">
        <v>1350</v>
      </c>
      <c r="C50" s="390" t="s">
        <v>1352</v>
      </c>
      <c r="D50" s="664"/>
      <c r="E50" s="665"/>
      <c r="F50" s="391"/>
      <c r="G50" s="391"/>
      <c r="H50" s="391"/>
      <c r="I50" s="391"/>
      <c r="J50" s="391"/>
      <c r="K50" s="391"/>
      <c r="L50" s="391"/>
      <c r="M50" s="391"/>
      <c r="N50" s="391"/>
      <c r="O50" s="391"/>
      <c r="P50" s="391"/>
      <c r="Q50" s="391"/>
      <c r="R50" s="391"/>
      <c r="S50" s="391"/>
      <c r="T50" s="391" t="s">
        <v>10</v>
      </c>
      <c r="U50" s="391"/>
      <c r="V50" s="799"/>
    </row>
    <row r="51" spans="1:22" s="393" customFormat="1" ht="12.75" customHeight="1">
      <c r="A51" s="388" t="s">
        <v>418</v>
      </c>
      <c r="B51" s="390" t="s">
        <v>1350</v>
      </c>
      <c r="C51" s="390" t="s">
        <v>1353</v>
      </c>
      <c r="D51" s="966"/>
      <c r="E51" s="967"/>
      <c r="F51" s="391"/>
      <c r="G51" s="391"/>
      <c r="H51" s="391"/>
      <c r="I51" s="391"/>
      <c r="J51" s="391"/>
      <c r="K51" s="391"/>
      <c r="L51" s="391"/>
      <c r="M51" s="391"/>
      <c r="N51" s="391"/>
      <c r="O51" s="391"/>
      <c r="P51" s="391"/>
      <c r="Q51" s="391"/>
      <c r="R51" s="391"/>
      <c r="S51" s="391"/>
      <c r="T51" s="391" t="s">
        <v>10</v>
      </c>
      <c r="U51" s="391"/>
      <c r="V51" s="799"/>
    </row>
    <row r="52" spans="1:22" s="393" customFormat="1" ht="12.75" customHeight="1">
      <c r="A52" s="388" t="s">
        <v>418</v>
      </c>
      <c r="B52" s="390" t="s">
        <v>1350</v>
      </c>
      <c r="C52" s="390" t="s">
        <v>1354</v>
      </c>
      <c r="D52" s="966"/>
      <c r="E52" s="967"/>
      <c r="F52" s="391"/>
      <c r="G52" s="391"/>
      <c r="H52" s="391"/>
      <c r="I52" s="391"/>
      <c r="J52" s="391"/>
      <c r="K52" s="391"/>
      <c r="L52" s="391"/>
      <c r="M52" s="391"/>
      <c r="N52" s="391"/>
      <c r="O52" s="391"/>
      <c r="P52" s="391"/>
      <c r="Q52" s="391"/>
      <c r="R52" s="391"/>
      <c r="S52" s="391"/>
      <c r="T52" s="391" t="s">
        <v>10</v>
      </c>
      <c r="U52" s="391"/>
      <c r="V52" s="799"/>
    </row>
    <row r="53" spans="1:22" s="393" customFormat="1" ht="12.75" customHeight="1">
      <c r="A53" s="388" t="s">
        <v>418</v>
      </c>
      <c r="B53" s="390" t="s">
        <v>1350</v>
      </c>
      <c r="C53" s="390" t="s">
        <v>1355</v>
      </c>
      <c r="D53" s="966"/>
      <c r="E53" s="967"/>
      <c r="F53" s="391"/>
      <c r="G53" s="391"/>
      <c r="H53" s="391"/>
      <c r="I53" s="391"/>
      <c r="J53" s="391"/>
      <c r="K53" s="391"/>
      <c r="L53" s="391"/>
      <c r="M53" s="391"/>
      <c r="N53" s="391"/>
      <c r="O53" s="391"/>
      <c r="P53" s="391"/>
      <c r="Q53" s="391"/>
      <c r="R53" s="391"/>
      <c r="S53" s="391"/>
      <c r="T53" s="391" t="s">
        <v>10</v>
      </c>
      <c r="U53" s="391"/>
      <c r="V53" s="799"/>
    </row>
    <row r="54" spans="1:22" s="393" customFormat="1" ht="12.75" customHeight="1">
      <c r="A54" s="388" t="s">
        <v>418</v>
      </c>
      <c r="B54" s="390" t="s">
        <v>1350</v>
      </c>
      <c r="C54" s="390" t="s">
        <v>784</v>
      </c>
      <c r="D54" s="966"/>
      <c r="E54" s="967"/>
      <c r="F54" s="391"/>
      <c r="G54" s="391"/>
      <c r="H54" s="391"/>
      <c r="I54" s="391"/>
      <c r="J54" s="391"/>
      <c r="K54" s="391"/>
      <c r="L54" s="391"/>
      <c r="M54" s="391"/>
      <c r="N54" s="391"/>
      <c r="O54" s="391"/>
      <c r="P54" s="391"/>
      <c r="Q54" s="391"/>
      <c r="R54" s="391"/>
      <c r="S54" s="391"/>
      <c r="T54" s="391" t="s">
        <v>10</v>
      </c>
      <c r="U54" s="391"/>
      <c r="V54" s="799"/>
    </row>
    <row r="55" spans="1:22" s="393" customFormat="1" ht="12.75" customHeight="1">
      <c r="A55" s="388" t="s">
        <v>418</v>
      </c>
      <c r="B55" s="390" t="s">
        <v>1350</v>
      </c>
      <c r="C55" s="390" t="s">
        <v>785</v>
      </c>
      <c r="D55" s="966"/>
      <c r="E55" s="967"/>
      <c r="F55" s="391"/>
      <c r="G55" s="391"/>
      <c r="H55" s="391"/>
      <c r="I55" s="391"/>
      <c r="J55" s="391"/>
      <c r="K55" s="391"/>
      <c r="L55" s="391"/>
      <c r="M55" s="391"/>
      <c r="N55" s="391"/>
      <c r="O55" s="391"/>
      <c r="P55" s="391"/>
      <c r="Q55" s="391"/>
      <c r="R55" s="391"/>
      <c r="S55" s="391"/>
      <c r="T55" s="391" t="s">
        <v>10</v>
      </c>
      <c r="U55" s="391"/>
      <c r="V55" s="799"/>
    </row>
    <row r="56" spans="1:22" s="393" customFormat="1" ht="12.75" customHeight="1">
      <c r="A56" s="388" t="s">
        <v>418</v>
      </c>
      <c r="B56" s="390" t="s">
        <v>1350</v>
      </c>
      <c r="C56" s="390" t="s">
        <v>786</v>
      </c>
      <c r="D56" s="966"/>
      <c r="E56" s="967"/>
      <c r="F56" s="391"/>
      <c r="G56" s="391"/>
      <c r="H56" s="391"/>
      <c r="I56" s="391"/>
      <c r="J56" s="391"/>
      <c r="K56" s="391"/>
      <c r="L56" s="391"/>
      <c r="M56" s="391"/>
      <c r="N56" s="391"/>
      <c r="O56" s="391"/>
      <c r="P56" s="391"/>
      <c r="Q56" s="391"/>
      <c r="R56" s="391"/>
      <c r="S56" s="391"/>
      <c r="T56" s="391" t="s">
        <v>10</v>
      </c>
      <c r="U56" s="391"/>
      <c r="V56" s="799"/>
    </row>
    <row r="57" spans="1:22" s="393" customFormat="1" ht="12.75" customHeight="1">
      <c r="A57" s="388" t="s">
        <v>418</v>
      </c>
      <c r="B57" s="390" t="s">
        <v>1350</v>
      </c>
      <c r="C57" s="390" t="s">
        <v>787</v>
      </c>
      <c r="D57" s="966"/>
      <c r="E57" s="967"/>
      <c r="F57" s="391"/>
      <c r="G57" s="391"/>
      <c r="H57" s="391"/>
      <c r="I57" s="391"/>
      <c r="J57" s="391"/>
      <c r="K57" s="391"/>
      <c r="L57" s="391"/>
      <c r="M57" s="391"/>
      <c r="N57" s="391"/>
      <c r="O57" s="391"/>
      <c r="P57" s="391"/>
      <c r="Q57" s="391"/>
      <c r="R57" s="391"/>
      <c r="S57" s="391"/>
      <c r="T57" s="391" t="s">
        <v>10</v>
      </c>
      <c r="U57" s="391"/>
      <c r="V57" s="799"/>
    </row>
    <row r="58" spans="1:22" s="393" customFormat="1" ht="12.75" customHeight="1">
      <c r="A58" s="388" t="s">
        <v>418</v>
      </c>
      <c r="B58" s="390" t="s">
        <v>1350</v>
      </c>
      <c r="C58" s="390" t="s">
        <v>788</v>
      </c>
      <c r="D58" s="966"/>
      <c r="E58" s="967"/>
      <c r="F58" s="391"/>
      <c r="G58" s="391"/>
      <c r="H58" s="391"/>
      <c r="I58" s="391"/>
      <c r="J58" s="391"/>
      <c r="K58" s="391"/>
      <c r="L58" s="391"/>
      <c r="M58" s="391"/>
      <c r="N58" s="391"/>
      <c r="O58" s="391"/>
      <c r="P58" s="391"/>
      <c r="Q58" s="391"/>
      <c r="R58" s="391"/>
      <c r="S58" s="391"/>
      <c r="T58" s="391" t="s">
        <v>10</v>
      </c>
      <c r="U58" s="391"/>
      <c r="V58" s="799"/>
    </row>
    <row r="59" spans="1:22" s="393" customFormat="1" ht="12.75" customHeight="1">
      <c r="A59" s="388" t="s">
        <v>418</v>
      </c>
      <c r="B59" s="390" t="s">
        <v>1350</v>
      </c>
      <c r="C59" s="390" t="s">
        <v>789</v>
      </c>
      <c r="D59" s="966"/>
      <c r="E59" s="967"/>
      <c r="F59" s="391"/>
      <c r="G59" s="391"/>
      <c r="H59" s="391"/>
      <c r="I59" s="391"/>
      <c r="J59" s="391"/>
      <c r="K59" s="391"/>
      <c r="L59" s="391"/>
      <c r="M59" s="391"/>
      <c r="N59" s="391"/>
      <c r="O59" s="391"/>
      <c r="P59" s="391"/>
      <c r="Q59" s="391"/>
      <c r="R59" s="391"/>
      <c r="S59" s="391"/>
      <c r="T59" s="391" t="s">
        <v>10</v>
      </c>
      <c r="U59" s="391"/>
      <c r="V59" s="799"/>
    </row>
    <row r="60" spans="1:22" s="393" customFormat="1" ht="12.75" customHeight="1">
      <c r="A60" s="388" t="s">
        <v>418</v>
      </c>
      <c r="B60" s="390" t="s">
        <v>1350</v>
      </c>
      <c r="C60" s="390" t="s">
        <v>790</v>
      </c>
      <c r="D60" s="966"/>
      <c r="E60" s="967"/>
      <c r="F60" s="391"/>
      <c r="G60" s="391"/>
      <c r="H60" s="391"/>
      <c r="I60" s="391"/>
      <c r="J60" s="391"/>
      <c r="K60" s="391"/>
      <c r="L60" s="391"/>
      <c r="M60" s="391"/>
      <c r="N60" s="391"/>
      <c r="O60" s="391"/>
      <c r="P60" s="391"/>
      <c r="Q60" s="391"/>
      <c r="R60" s="391"/>
      <c r="S60" s="391"/>
      <c r="T60" s="391" t="s">
        <v>10</v>
      </c>
      <c r="U60" s="391"/>
      <c r="V60" s="799"/>
    </row>
    <row r="61" spans="1:22" s="393" customFormat="1" ht="12.75" customHeight="1">
      <c r="A61" s="388" t="s">
        <v>418</v>
      </c>
      <c r="B61" s="390" t="s">
        <v>1350</v>
      </c>
      <c r="C61" s="390" t="s">
        <v>791</v>
      </c>
      <c r="D61" s="966"/>
      <c r="E61" s="967"/>
      <c r="F61" s="391"/>
      <c r="G61" s="391"/>
      <c r="H61" s="391"/>
      <c r="I61" s="391"/>
      <c r="J61" s="391"/>
      <c r="K61" s="391"/>
      <c r="L61" s="391"/>
      <c r="M61" s="391"/>
      <c r="N61" s="391"/>
      <c r="O61" s="391"/>
      <c r="P61" s="391"/>
      <c r="Q61" s="391"/>
      <c r="R61" s="391"/>
      <c r="S61" s="391"/>
      <c r="T61" s="391" t="s">
        <v>10</v>
      </c>
      <c r="U61" s="391"/>
      <c r="V61" s="799"/>
    </row>
    <row r="62" spans="1:22" s="393" customFormat="1" ht="12.75" customHeight="1">
      <c r="A62" s="388" t="s">
        <v>418</v>
      </c>
      <c r="B62" s="390" t="s">
        <v>1350</v>
      </c>
      <c r="C62" s="390" t="s">
        <v>1356</v>
      </c>
      <c r="D62" s="966"/>
      <c r="E62" s="967"/>
      <c r="F62" s="391"/>
      <c r="G62" s="391"/>
      <c r="H62" s="391"/>
      <c r="I62" s="391"/>
      <c r="J62" s="391"/>
      <c r="K62" s="391"/>
      <c r="L62" s="391"/>
      <c r="M62" s="391"/>
      <c r="N62" s="391"/>
      <c r="O62" s="391"/>
      <c r="P62" s="391"/>
      <c r="Q62" s="391"/>
      <c r="R62" s="391"/>
      <c r="S62" s="391"/>
      <c r="T62" s="391" t="s">
        <v>10</v>
      </c>
      <c r="U62" s="391"/>
      <c r="V62" s="799"/>
    </row>
    <row r="63" spans="1:22" s="393" customFormat="1" ht="12.75" customHeight="1">
      <c r="A63" s="388" t="s">
        <v>418</v>
      </c>
      <c r="B63" s="390" t="s">
        <v>1350</v>
      </c>
      <c r="C63" s="390" t="s">
        <v>1357</v>
      </c>
      <c r="D63" s="966"/>
      <c r="E63" s="967"/>
      <c r="F63" s="391"/>
      <c r="G63" s="391"/>
      <c r="H63" s="391"/>
      <c r="I63" s="391"/>
      <c r="J63" s="391"/>
      <c r="K63" s="391"/>
      <c r="L63" s="391"/>
      <c r="M63" s="391"/>
      <c r="N63" s="391"/>
      <c r="O63" s="391"/>
      <c r="P63" s="391"/>
      <c r="Q63" s="391"/>
      <c r="R63" s="391"/>
      <c r="S63" s="391"/>
      <c r="T63" s="391" t="s">
        <v>10</v>
      </c>
      <c r="U63" s="391"/>
      <c r="V63" s="799"/>
    </row>
    <row r="64" spans="1:22" ht="12.75" customHeight="1">
      <c r="A64" s="388" t="s">
        <v>418</v>
      </c>
      <c r="B64" s="390" t="s">
        <v>792</v>
      </c>
      <c r="C64" s="390"/>
      <c r="D64" s="966"/>
      <c r="E64" s="967"/>
      <c r="F64" s="391"/>
      <c r="G64" s="391"/>
      <c r="H64" s="391"/>
      <c r="I64" s="391"/>
      <c r="J64" s="391"/>
      <c r="K64" s="391"/>
      <c r="L64" s="391"/>
      <c r="M64" s="391"/>
      <c r="N64" s="391"/>
      <c r="O64" s="391"/>
      <c r="P64" s="391"/>
      <c r="Q64" s="391"/>
      <c r="R64" s="391"/>
      <c r="S64" s="391"/>
      <c r="T64" s="391"/>
      <c r="U64" s="391" t="s">
        <v>775</v>
      </c>
      <c r="V64" s="799" t="s">
        <v>775</v>
      </c>
    </row>
    <row r="65" spans="1:22" ht="19.899999999999999" customHeight="1">
      <c r="A65" s="854" t="s">
        <v>418</v>
      </c>
      <c r="B65" s="855" t="s">
        <v>1452</v>
      </c>
      <c r="C65" s="855" t="s">
        <v>662</v>
      </c>
      <c r="D65" s="860"/>
      <c r="E65" s="852"/>
      <c r="F65" s="853"/>
      <c r="G65" s="853"/>
      <c r="H65" s="853"/>
      <c r="I65" s="853"/>
      <c r="J65" s="853"/>
      <c r="K65" s="853"/>
      <c r="L65" s="853"/>
      <c r="M65" s="853"/>
      <c r="N65" s="853"/>
      <c r="O65" s="853"/>
      <c r="P65" s="853"/>
      <c r="Q65" s="853"/>
      <c r="R65" s="853"/>
      <c r="S65" s="853"/>
      <c r="T65" s="853" t="s">
        <v>10</v>
      </c>
      <c r="U65" s="861"/>
      <c r="V65" s="799"/>
    </row>
    <row r="66" spans="1:22" ht="19.899999999999999" customHeight="1">
      <c r="A66" s="854" t="s">
        <v>418</v>
      </c>
      <c r="B66" s="855" t="s">
        <v>1452</v>
      </c>
      <c r="C66" s="855" t="s">
        <v>664</v>
      </c>
      <c r="D66" s="860"/>
      <c r="E66" s="852"/>
      <c r="F66" s="853"/>
      <c r="G66" s="853"/>
      <c r="H66" s="853"/>
      <c r="I66" s="853"/>
      <c r="J66" s="853"/>
      <c r="K66" s="853"/>
      <c r="L66" s="853"/>
      <c r="M66" s="853"/>
      <c r="N66" s="853"/>
      <c r="O66" s="853"/>
      <c r="P66" s="853"/>
      <c r="Q66" s="853"/>
      <c r="R66" s="853"/>
      <c r="S66" s="853"/>
      <c r="T66" s="853" t="s">
        <v>10</v>
      </c>
      <c r="U66" s="861"/>
      <c r="V66" s="799"/>
    </row>
    <row r="67" spans="1:22" ht="19.899999999999999" customHeight="1">
      <c r="A67" s="854" t="s">
        <v>418</v>
      </c>
      <c r="B67" s="855" t="s">
        <v>1452</v>
      </c>
      <c r="C67" s="855" t="s">
        <v>667</v>
      </c>
      <c r="D67" s="860"/>
      <c r="E67" s="852"/>
      <c r="F67" s="853"/>
      <c r="G67" s="853"/>
      <c r="H67" s="853"/>
      <c r="I67" s="853"/>
      <c r="J67" s="853"/>
      <c r="K67" s="853"/>
      <c r="L67" s="853"/>
      <c r="M67" s="853"/>
      <c r="N67" s="853"/>
      <c r="O67" s="853"/>
      <c r="P67" s="853"/>
      <c r="Q67" s="853"/>
      <c r="R67" s="853"/>
      <c r="S67" s="853"/>
      <c r="T67" s="853" t="s">
        <v>10</v>
      </c>
      <c r="U67" s="861"/>
      <c r="V67" s="799"/>
    </row>
    <row r="68" spans="1:22" ht="19.899999999999999" customHeight="1">
      <c r="A68" s="854" t="s">
        <v>418</v>
      </c>
      <c r="B68" s="855" t="s">
        <v>1452</v>
      </c>
      <c r="C68" s="855" t="s">
        <v>670</v>
      </c>
      <c r="D68" s="860"/>
      <c r="E68" s="852"/>
      <c r="F68" s="853"/>
      <c r="G68" s="853"/>
      <c r="H68" s="853"/>
      <c r="I68" s="853"/>
      <c r="J68" s="853"/>
      <c r="K68" s="853"/>
      <c r="L68" s="853"/>
      <c r="M68" s="853"/>
      <c r="N68" s="853"/>
      <c r="O68" s="853"/>
      <c r="P68" s="853"/>
      <c r="Q68" s="853"/>
      <c r="R68" s="853"/>
      <c r="S68" s="853"/>
      <c r="T68" s="853" t="s">
        <v>10</v>
      </c>
      <c r="U68" s="861"/>
      <c r="V68" s="799"/>
    </row>
  </sheetData>
  <mergeCells count="65">
    <mergeCell ref="D61:E61"/>
    <mergeCell ref="D62:E62"/>
    <mergeCell ref="D63:E63"/>
    <mergeCell ref="D9:E9"/>
    <mergeCell ref="D8:E8"/>
    <mergeCell ref="D23:E23"/>
    <mergeCell ref="D24:E24"/>
    <mergeCell ref="D25:E25"/>
    <mergeCell ref="D26:E26"/>
    <mergeCell ref="D28:E28"/>
    <mergeCell ref="D29:E29"/>
    <mergeCell ref="D27:E27"/>
    <mergeCell ref="D30:E30"/>
    <mergeCell ref="D31:E31"/>
    <mergeCell ref="D32:E32"/>
    <mergeCell ref="D33:E33"/>
    <mergeCell ref="D6:E6"/>
    <mergeCell ref="D5:E5"/>
    <mergeCell ref="D4:E4"/>
    <mergeCell ref="R1:S1"/>
    <mergeCell ref="R2:S2"/>
    <mergeCell ref="D7:E7"/>
    <mergeCell ref="D11:E11"/>
    <mergeCell ref="D10:E10"/>
    <mergeCell ref="D16:E16"/>
    <mergeCell ref="D22:E22"/>
    <mergeCell ref="D20:E20"/>
    <mergeCell ref="D15:E15"/>
    <mergeCell ref="D17:E17"/>
    <mergeCell ref="D18:E18"/>
    <mergeCell ref="D19:E19"/>
    <mergeCell ref="D21:E21"/>
    <mergeCell ref="D12:E12"/>
    <mergeCell ref="D13:E13"/>
    <mergeCell ref="D14:E14"/>
    <mergeCell ref="D34:E34"/>
    <mergeCell ref="D35:E35"/>
    <mergeCell ref="D36:E36"/>
    <mergeCell ref="D37:E37"/>
    <mergeCell ref="D38:E38"/>
    <mergeCell ref="D45:E45"/>
    <mergeCell ref="D46:E46"/>
    <mergeCell ref="D47:E47"/>
    <mergeCell ref="D48:E48"/>
    <mergeCell ref="D39:E39"/>
    <mergeCell ref="D40:E40"/>
    <mergeCell ref="D41:E41"/>
    <mergeCell ref="D43:E43"/>
    <mergeCell ref="D42:E42"/>
    <mergeCell ref="D60:E60"/>
    <mergeCell ref="D64:E64"/>
    <mergeCell ref="F3:V3"/>
    <mergeCell ref="T1:V1"/>
    <mergeCell ref="T2:V2"/>
    <mergeCell ref="D55:E55"/>
    <mergeCell ref="D56:E56"/>
    <mergeCell ref="D57:E57"/>
    <mergeCell ref="D58:E58"/>
    <mergeCell ref="D59:E59"/>
    <mergeCell ref="D49:E49"/>
    <mergeCell ref="D51:E51"/>
    <mergeCell ref="D52:E52"/>
    <mergeCell ref="D53:E53"/>
    <mergeCell ref="D54:E54"/>
    <mergeCell ref="D44:E44"/>
  </mergeCells>
  <phoneticPr fontId="33" type="noConversion"/>
  <pageMargins left="0.78749999999999998" right="0.78749999999999998" top="1.0527777777777778" bottom="1.0527777777777778" header="0.78749999999999998" footer="0.78749999999999998"/>
  <pageSetup paperSize="9" scale="56"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0:H10"/>
  <sheetViews>
    <sheetView workbookViewId="0">
      <selection activeCell="F10" sqref="F10:H10"/>
    </sheetView>
  </sheetViews>
  <sheetFormatPr defaultRowHeight="12.75"/>
  <sheetData>
    <row r="10" spans="6:8">
      <c r="F10" s="172"/>
      <c r="G10" s="172"/>
      <c r="H10" s="1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
  <sheetViews>
    <sheetView zoomScale="90" zoomScaleNormal="90" zoomScaleSheetLayoutView="100" workbookViewId="0">
      <selection activeCell="C36" sqref="C36"/>
    </sheetView>
  </sheetViews>
  <sheetFormatPr defaultColWidth="9.140625" defaultRowHeight="12.75"/>
  <cols>
    <col min="1" max="1" width="11.5703125" style="653" customWidth="1"/>
    <col min="2" max="2" width="30.7109375" style="653" customWidth="1"/>
    <col min="3" max="3" width="41.85546875" style="653" customWidth="1"/>
    <col min="4" max="4" width="13.7109375" style="653" customWidth="1"/>
    <col min="5" max="8" width="11.5703125" style="653" customWidth="1"/>
    <col min="9" max="9" width="13.140625" style="653" customWidth="1"/>
    <col min="10" max="10" width="17.28515625" style="653" customWidth="1"/>
    <col min="11" max="12" width="11.5703125" style="653" customWidth="1"/>
    <col min="13" max="13" width="12.5703125" style="653" customWidth="1"/>
    <col min="14" max="14" width="11.5703125" style="653" customWidth="1"/>
    <col min="15" max="16384" width="9.140625" style="653"/>
  </cols>
  <sheetData>
    <row r="1" spans="1:14" ht="30" customHeight="1" thickBot="1">
      <c r="A1" s="666" t="s">
        <v>38</v>
      </c>
      <c r="B1" s="666"/>
      <c r="C1" s="666"/>
      <c r="D1" s="666"/>
      <c r="E1" s="666"/>
      <c r="F1" s="666"/>
      <c r="G1" s="666"/>
      <c r="H1" s="22"/>
      <c r="I1"/>
      <c r="J1"/>
      <c r="L1" s="667" t="s">
        <v>0</v>
      </c>
      <c r="M1" s="668" t="s">
        <v>9</v>
      </c>
    </row>
    <row r="2" spans="1:14" ht="30" customHeight="1" thickBot="1">
      <c r="A2" s="669"/>
      <c r="B2" s="669"/>
      <c r="C2" s="669"/>
      <c r="D2" s="669"/>
      <c r="E2" s="669"/>
      <c r="F2" s="669"/>
      <c r="G2" s="669"/>
      <c r="H2" s="23"/>
      <c r="I2"/>
      <c r="J2"/>
      <c r="L2" s="269" t="s">
        <v>393</v>
      </c>
      <c r="M2" s="670">
        <v>2013</v>
      </c>
    </row>
    <row r="3" spans="1:14" ht="88.15" customHeight="1" thickBot="1">
      <c r="A3" s="671" t="s">
        <v>1</v>
      </c>
      <c r="B3" s="672" t="s">
        <v>39</v>
      </c>
      <c r="C3" s="673" t="s">
        <v>395</v>
      </c>
      <c r="D3" s="672" t="s">
        <v>338</v>
      </c>
      <c r="E3" s="674" t="s">
        <v>330</v>
      </c>
      <c r="F3" s="674" t="s">
        <v>325</v>
      </c>
      <c r="G3" s="674" t="s">
        <v>384</v>
      </c>
      <c r="H3" s="674" t="s">
        <v>396</v>
      </c>
      <c r="I3" s="674" t="s">
        <v>397</v>
      </c>
      <c r="J3" s="674" t="s">
        <v>347</v>
      </c>
      <c r="K3" s="259" t="s">
        <v>42</v>
      </c>
      <c r="L3" s="259" t="s">
        <v>43</v>
      </c>
      <c r="M3" s="150" t="s">
        <v>44</v>
      </c>
      <c r="N3" s="655" t="s">
        <v>385</v>
      </c>
    </row>
    <row r="4" spans="1:14" ht="30" customHeight="1">
      <c r="A4" s="652" t="s">
        <v>418</v>
      </c>
      <c r="B4" s="675" t="s">
        <v>45</v>
      </c>
      <c r="C4" s="676" t="s">
        <v>354</v>
      </c>
      <c r="D4" s="677" t="s">
        <v>614</v>
      </c>
      <c r="E4" s="678">
        <v>2012</v>
      </c>
      <c r="F4" s="679">
        <v>10</v>
      </c>
      <c r="G4" s="680">
        <v>4</v>
      </c>
      <c r="H4" s="680">
        <v>2</v>
      </c>
      <c r="I4" s="681">
        <f>H4/$G4</f>
        <v>0.5</v>
      </c>
      <c r="J4" s="682" t="s">
        <v>49</v>
      </c>
      <c r="K4" s="157">
        <v>1</v>
      </c>
      <c r="L4" s="270">
        <f>K4/$G4</f>
        <v>0.25</v>
      </c>
      <c r="M4" s="271">
        <f>K4/H4</f>
        <v>0.5</v>
      </c>
      <c r="N4" s="117"/>
    </row>
    <row r="5" spans="1:14" ht="30" customHeight="1">
      <c r="A5" s="652" t="s">
        <v>418</v>
      </c>
      <c r="B5" s="675" t="s">
        <v>45</v>
      </c>
      <c r="C5" s="676" t="s">
        <v>615</v>
      </c>
      <c r="D5" s="677" t="s">
        <v>614</v>
      </c>
      <c r="E5" s="678">
        <v>2012</v>
      </c>
      <c r="F5" s="679">
        <v>855</v>
      </c>
      <c r="G5" s="680">
        <v>108</v>
      </c>
      <c r="H5" s="680">
        <v>22</v>
      </c>
      <c r="I5" s="681">
        <f t="shared" ref="I5:I27" si="0">H5/$G5</f>
        <v>0.20370370370370369</v>
      </c>
      <c r="J5" s="682" t="s">
        <v>49</v>
      </c>
      <c r="K5" s="157">
        <v>23</v>
      </c>
      <c r="L5" s="270">
        <f>K5/$G5</f>
        <v>0.21296296296296297</v>
      </c>
      <c r="M5" s="271">
        <f>K5/H5</f>
        <v>1.0454545454545454</v>
      </c>
      <c r="N5" s="117"/>
    </row>
    <row r="6" spans="1:14" ht="30" customHeight="1">
      <c r="A6" s="652" t="s">
        <v>418</v>
      </c>
      <c r="B6" s="675" t="s">
        <v>45</v>
      </c>
      <c r="C6" s="683" t="s">
        <v>619</v>
      </c>
      <c r="D6" s="677" t="s">
        <v>614</v>
      </c>
      <c r="E6" s="678">
        <v>2012</v>
      </c>
      <c r="F6" s="679">
        <v>126</v>
      </c>
      <c r="G6" s="680">
        <v>30</v>
      </c>
      <c r="H6" s="680">
        <v>3</v>
      </c>
      <c r="I6" s="681">
        <f t="shared" si="0"/>
        <v>0.1</v>
      </c>
      <c r="J6" s="682" t="s">
        <v>49</v>
      </c>
      <c r="K6" s="157">
        <v>3</v>
      </c>
      <c r="L6" s="270">
        <f>K6/$G6</f>
        <v>0.1</v>
      </c>
      <c r="M6" s="271">
        <f>K6/H6</f>
        <v>1</v>
      </c>
      <c r="N6" s="117"/>
    </row>
    <row r="7" spans="1:14" ht="30" customHeight="1">
      <c r="A7" s="652" t="s">
        <v>418</v>
      </c>
      <c r="B7" s="675" t="s">
        <v>45</v>
      </c>
      <c r="C7" s="676" t="s">
        <v>616</v>
      </c>
      <c r="D7" s="677" t="s">
        <v>617</v>
      </c>
      <c r="E7" s="678">
        <v>2012</v>
      </c>
      <c r="F7" s="679">
        <v>21</v>
      </c>
      <c r="G7" s="680">
        <v>19</v>
      </c>
      <c r="H7" s="680">
        <v>7</v>
      </c>
      <c r="I7" s="681">
        <f t="shared" si="0"/>
        <v>0.36842105263157893</v>
      </c>
      <c r="J7" s="682" t="s">
        <v>49</v>
      </c>
      <c r="K7" s="157">
        <v>7</v>
      </c>
      <c r="L7" s="270">
        <f t="shared" ref="L7:L27" si="1">K7/$G7</f>
        <v>0.36842105263157893</v>
      </c>
      <c r="M7" s="271">
        <f t="shared" ref="M7:M22" si="2">K7/H7</f>
        <v>1</v>
      </c>
      <c r="N7" s="117"/>
    </row>
    <row r="8" spans="1:14" ht="30" customHeight="1">
      <c r="A8" s="652" t="s">
        <v>418</v>
      </c>
      <c r="B8" s="675" t="s">
        <v>45</v>
      </c>
      <c r="C8" s="676" t="s">
        <v>1331</v>
      </c>
      <c r="D8" s="677" t="s">
        <v>617</v>
      </c>
      <c r="E8" s="678">
        <v>2012</v>
      </c>
      <c r="F8" s="679">
        <v>9</v>
      </c>
      <c r="G8" s="680">
        <v>8</v>
      </c>
      <c r="H8" s="680">
        <v>3</v>
      </c>
      <c r="I8" s="681">
        <f t="shared" si="0"/>
        <v>0.375</v>
      </c>
      <c r="J8" s="682" t="s">
        <v>49</v>
      </c>
      <c r="K8" s="157">
        <v>1</v>
      </c>
      <c r="L8" s="270">
        <f t="shared" si="1"/>
        <v>0.125</v>
      </c>
      <c r="M8" s="271">
        <f t="shared" si="2"/>
        <v>0.33333333333333331</v>
      </c>
      <c r="N8" s="117"/>
    </row>
    <row r="9" spans="1:14" ht="30" customHeight="1">
      <c r="A9" s="652" t="s">
        <v>418</v>
      </c>
      <c r="B9" s="675" t="s">
        <v>45</v>
      </c>
      <c r="C9" s="676" t="s">
        <v>615</v>
      </c>
      <c r="D9" s="677" t="s">
        <v>617</v>
      </c>
      <c r="E9" s="678">
        <v>2012</v>
      </c>
      <c r="F9" s="679">
        <v>50</v>
      </c>
      <c r="G9" s="680">
        <v>34</v>
      </c>
      <c r="H9" s="684">
        <v>13</v>
      </c>
      <c r="I9" s="681">
        <f t="shared" si="0"/>
        <v>0.38235294117647056</v>
      </c>
      <c r="J9" s="682" t="s">
        <v>49</v>
      </c>
      <c r="K9" s="157">
        <v>13</v>
      </c>
      <c r="L9" s="270">
        <f t="shared" si="1"/>
        <v>0.38235294117647056</v>
      </c>
      <c r="M9" s="271">
        <f t="shared" si="2"/>
        <v>1</v>
      </c>
      <c r="N9" s="117"/>
    </row>
    <row r="10" spans="1:14" ht="30" customHeight="1">
      <c r="A10" s="652" t="s">
        <v>418</v>
      </c>
      <c r="B10" s="675" t="s">
        <v>45</v>
      </c>
      <c r="C10" s="683" t="s">
        <v>619</v>
      </c>
      <c r="D10" s="677" t="s">
        <v>617</v>
      </c>
      <c r="E10" s="678">
        <v>2012</v>
      </c>
      <c r="F10" s="679">
        <v>44</v>
      </c>
      <c r="G10" s="680">
        <v>34</v>
      </c>
      <c r="H10" s="680">
        <v>12</v>
      </c>
      <c r="I10" s="681">
        <f t="shared" si="0"/>
        <v>0.35294117647058826</v>
      </c>
      <c r="J10" s="682" t="s">
        <v>49</v>
      </c>
      <c r="K10" s="157">
        <v>14</v>
      </c>
      <c r="L10" s="270">
        <f t="shared" si="1"/>
        <v>0.41176470588235292</v>
      </c>
      <c r="M10" s="271">
        <f t="shared" si="2"/>
        <v>1.1666666666666667</v>
      </c>
      <c r="N10" s="117"/>
    </row>
    <row r="11" spans="1:14" ht="30" customHeight="1">
      <c r="A11" s="652" t="s">
        <v>418</v>
      </c>
      <c r="B11" s="675" t="s">
        <v>45</v>
      </c>
      <c r="C11" s="683" t="s">
        <v>616</v>
      </c>
      <c r="D11" s="677" t="s">
        <v>618</v>
      </c>
      <c r="E11" s="678">
        <v>2012</v>
      </c>
      <c r="F11" s="679">
        <v>27</v>
      </c>
      <c r="G11" s="680">
        <v>27</v>
      </c>
      <c r="H11" s="680">
        <v>5</v>
      </c>
      <c r="I11" s="681">
        <f t="shared" si="0"/>
        <v>0.18518518518518517</v>
      </c>
      <c r="J11" s="682" t="s">
        <v>49</v>
      </c>
      <c r="K11" s="157">
        <v>5</v>
      </c>
      <c r="L11" s="270">
        <f t="shared" si="1"/>
        <v>0.18518518518518517</v>
      </c>
      <c r="M11" s="271">
        <f t="shared" si="2"/>
        <v>1</v>
      </c>
      <c r="N11" s="117"/>
    </row>
    <row r="12" spans="1:14" ht="30" customHeight="1">
      <c r="A12" s="652" t="s">
        <v>418</v>
      </c>
      <c r="B12" s="675" t="s">
        <v>45</v>
      </c>
      <c r="C12" s="683" t="s">
        <v>354</v>
      </c>
      <c r="D12" s="677" t="s">
        <v>618</v>
      </c>
      <c r="E12" s="678">
        <v>2012</v>
      </c>
      <c r="F12" s="685">
        <v>127</v>
      </c>
      <c r="G12" s="685">
        <v>122</v>
      </c>
      <c r="H12" s="685">
        <v>54</v>
      </c>
      <c r="I12" s="681">
        <f t="shared" si="0"/>
        <v>0.44262295081967212</v>
      </c>
      <c r="J12" s="682" t="s">
        <v>49</v>
      </c>
      <c r="K12" s="157">
        <v>54</v>
      </c>
      <c r="L12" s="270">
        <f t="shared" si="1"/>
        <v>0.44262295081967212</v>
      </c>
      <c r="M12" s="271">
        <f t="shared" si="2"/>
        <v>1</v>
      </c>
      <c r="N12" s="117"/>
    </row>
    <row r="13" spans="1:14" ht="30" customHeight="1">
      <c r="A13" s="652" t="s">
        <v>418</v>
      </c>
      <c r="B13" s="675" t="s">
        <v>45</v>
      </c>
      <c r="C13" s="683" t="s">
        <v>615</v>
      </c>
      <c r="D13" s="677" t="s">
        <v>618</v>
      </c>
      <c r="E13" s="678">
        <v>2012</v>
      </c>
      <c r="F13" s="685">
        <v>35</v>
      </c>
      <c r="G13" s="685">
        <v>30</v>
      </c>
      <c r="H13" s="685">
        <v>16</v>
      </c>
      <c r="I13" s="681">
        <f t="shared" si="0"/>
        <v>0.53333333333333333</v>
      </c>
      <c r="J13" s="682" t="s">
        <v>49</v>
      </c>
      <c r="K13" s="157">
        <v>16</v>
      </c>
      <c r="L13" s="270">
        <f t="shared" si="1"/>
        <v>0.53333333333333333</v>
      </c>
      <c r="M13" s="271">
        <f t="shared" si="2"/>
        <v>1</v>
      </c>
      <c r="N13" s="117"/>
    </row>
    <row r="14" spans="1:14" ht="30" customHeight="1">
      <c r="A14" s="652" t="s">
        <v>418</v>
      </c>
      <c r="B14" s="675" t="s">
        <v>45</v>
      </c>
      <c r="C14" s="683" t="s">
        <v>619</v>
      </c>
      <c r="D14" s="677" t="s">
        <v>618</v>
      </c>
      <c r="E14" s="678">
        <v>2012</v>
      </c>
      <c r="F14" s="685">
        <v>46</v>
      </c>
      <c r="G14" s="685">
        <v>42</v>
      </c>
      <c r="H14" s="685">
        <v>14</v>
      </c>
      <c r="I14" s="681">
        <f t="shared" si="0"/>
        <v>0.33333333333333331</v>
      </c>
      <c r="J14" s="682" t="s">
        <v>49</v>
      </c>
      <c r="K14" s="157">
        <v>14</v>
      </c>
      <c r="L14" s="270">
        <f t="shared" si="1"/>
        <v>0.33333333333333331</v>
      </c>
      <c r="M14" s="271">
        <f t="shared" si="2"/>
        <v>1</v>
      </c>
      <c r="N14" s="117"/>
    </row>
    <row r="15" spans="1:14" ht="30" customHeight="1">
      <c r="A15" s="652" t="s">
        <v>418</v>
      </c>
      <c r="B15" s="675" t="s">
        <v>45</v>
      </c>
      <c r="C15" s="683" t="s">
        <v>620</v>
      </c>
      <c r="D15" s="677" t="s">
        <v>618</v>
      </c>
      <c r="E15" s="678">
        <v>2012</v>
      </c>
      <c r="F15" s="685">
        <v>11</v>
      </c>
      <c r="G15" s="685">
        <v>11</v>
      </c>
      <c r="H15" s="685">
        <v>5</v>
      </c>
      <c r="I15" s="681">
        <f t="shared" si="0"/>
        <v>0.45454545454545453</v>
      </c>
      <c r="J15" s="682" t="s">
        <v>49</v>
      </c>
      <c r="K15" s="157">
        <v>5</v>
      </c>
      <c r="L15" s="270">
        <f t="shared" si="1"/>
        <v>0.45454545454545453</v>
      </c>
      <c r="M15" s="271">
        <f t="shared" si="2"/>
        <v>1</v>
      </c>
      <c r="N15" s="117"/>
    </row>
    <row r="16" spans="1:14" ht="30" customHeight="1">
      <c r="A16" s="652" t="s">
        <v>418</v>
      </c>
      <c r="B16" s="675" t="s">
        <v>45</v>
      </c>
      <c r="C16" s="683" t="s">
        <v>1332</v>
      </c>
      <c r="D16" s="677" t="s">
        <v>618</v>
      </c>
      <c r="E16" s="678">
        <v>2012</v>
      </c>
      <c r="F16" s="685">
        <v>16</v>
      </c>
      <c r="G16" s="685">
        <v>16</v>
      </c>
      <c r="H16" s="685">
        <v>7</v>
      </c>
      <c r="I16" s="681">
        <f t="shared" si="0"/>
        <v>0.4375</v>
      </c>
      <c r="J16" s="682" t="s">
        <v>49</v>
      </c>
      <c r="K16" s="157">
        <v>7</v>
      </c>
      <c r="L16" s="270">
        <f t="shared" si="1"/>
        <v>0.4375</v>
      </c>
      <c r="M16" s="271">
        <f t="shared" si="2"/>
        <v>1</v>
      </c>
      <c r="N16" s="117"/>
    </row>
    <row r="17" spans="1:14" ht="30" customHeight="1">
      <c r="A17" s="272" t="s">
        <v>418</v>
      </c>
      <c r="B17" s="675" t="s">
        <v>45</v>
      </c>
      <c r="C17" s="683" t="s">
        <v>1331</v>
      </c>
      <c r="D17" s="677" t="s">
        <v>621</v>
      </c>
      <c r="E17" s="678">
        <v>2012</v>
      </c>
      <c r="F17" s="685">
        <v>64</v>
      </c>
      <c r="G17" s="685">
        <v>62</v>
      </c>
      <c r="H17" s="685">
        <v>44</v>
      </c>
      <c r="I17" s="681">
        <f t="shared" si="0"/>
        <v>0.70967741935483875</v>
      </c>
      <c r="J17" s="682" t="s">
        <v>49</v>
      </c>
      <c r="K17" s="157">
        <v>44</v>
      </c>
      <c r="L17" s="270">
        <f t="shared" si="1"/>
        <v>0.70967741935483875</v>
      </c>
      <c r="M17" s="271">
        <f t="shared" si="2"/>
        <v>1</v>
      </c>
      <c r="N17" s="117"/>
    </row>
    <row r="18" spans="1:14" ht="30" customHeight="1">
      <c r="A18" s="272" t="s">
        <v>418</v>
      </c>
      <c r="B18" s="675" t="s">
        <v>45</v>
      </c>
      <c r="C18" s="683" t="s">
        <v>1333</v>
      </c>
      <c r="D18" s="677" t="s">
        <v>621</v>
      </c>
      <c r="E18" s="678">
        <v>2012</v>
      </c>
      <c r="F18" s="685">
        <v>12</v>
      </c>
      <c r="G18" s="685">
        <v>12</v>
      </c>
      <c r="H18" s="685">
        <v>9</v>
      </c>
      <c r="I18" s="681">
        <f t="shared" si="0"/>
        <v>0.75</v>
      </c>
      <c r="J18" s="682" t="s">
        <v>49</v>
      </c>
      <c r="K18" s="157">
        <v>9</v>
      </c>
      <c r="L18" s="270">
        <f t="shared" si="1"/>
        <v>0.75</v>
      </c>
      <c r="M18" s="271">
        <f t="shared" si="2"/>
        <v>1</v>
      </c>
      <c r="N18" s="117"/>
    </row>
    <row r="19" spans="1:14" ht="30" customHeight="1">
      <c r="A19" s="272" t="s">
        <v>418</v>
      </c>
      <c r="B19" s="675" t="s">
        <v>45</v>
      </c>
      <c r="C19" s="683" t="s">
        <v>620</v>
      </c>
      <c r="D19" s="677" t="s">
        <v>621</v>
      </c>
      <c r="E19" s="678">
        <v>2012</v>
      </c>
      <c r="F19" s="685">
        <v>17</v>
      </c>
      <c r="G19" s="685">
        <v>17</v>
      </c>
      <c r="H19" s="685">
        <v>10</v>
      </c>
      <c r="I19" s="681">
        <f t="shared" si="0"/>
        <v>0.58823529411764708</v>
      </c>
      <c r="J19" s="682" t="s">
        <v>49</v>
      </c>
      <c r="K19" s="157">
        <v>10</v>
      </c>
      <c r="L19" s="270">
        <f t="shared" si="1"/>
        <v>0.58823529411764708</v>
      </c>
      <c r="M19" s="271">
        <f t="shared" si="2"/>
        <v>1</v>
      </c>
      <c r="N19" s="117"/>
    </row>
    <row r="20" spans="1:14" ht="30" customHeight="1">
      <c r="A20" s="272" t="s">
        <v>418</v>
      </c>
      <c r="B20" s="675" t="s">
        <v>45</v>
      </c>
      <c r="C20" s="683" t="s">
        <v>1331</v>
      </c>
      <c r="D20" s="677" t="s">
        <v>622</v>
      </c>
      <c r="E20" s="678">
        <v>2012</v>
      </c>
      <c r="F20" s="685">
        <v>38</v>
      </c>
      <c r="G20" s="685">
        <v>38</v>
      </c>
      <c r="H20" s="685">
        <v>29</v>
      </c>
      <c r="I20" s="681">
        <f t="shared" si="0"/>
        <v>0.76315789473684215</v>
      </c>
      <c r="J20" s="682" t="s">
        <v>49</v>
      </c>
      <c r="K20" s="157">
        <v>28</v>
      </c>
      <c r="L20" s="270">
        <f t="shared" si="1"/>
        <v>0.73684210526315785</v>
      </c>
      <c r="M20" s="271">
        <f t="shared" si="2"/>
        <v>0.96551724137931039</v>
      </c>
      <c r="N20" s="117"/>
    </row>
    <row r="21" spans="1:14" ht="30" customHeight="1">
      <c r="A21" s="272" t="s">
        <v>418</v>
      </c>
      <c r="B21" s="675" t="s">
        <v>45</v>
      </c>
      <c r="C21" s="683" t="s">
        <v>354</v>
      </c>
      <c r="D21" s="677" t="s">
        <v>623</v>
      </c>
      <c r="E21" s="678">
        <v>2012</v>
      </c>
      <c r="F21" s="685">
        <v>12</v>
      </c>
      <c r="G21" s="685">
        <v>11</v>
      </c>
      <c r="H21" s="685">
        <v>8</v>
      </c>
      <c r="I21" s="681">
        <f t="shared" si="0"/>
        <v>0.72727272727272729</v>
      </c>
      <c r="J21" s="682" t="s">
        <v>49</v>
      </c>
      <c r="K21" s="157">
        <v>9</v>
      </c>
      <c r="L21" s="270">
        <f t="shared" si="1"/>
        <v>0.81818181818181823</v>
      </c>
      <c r="M21" s="271">
        <f t="shared" si="2"/>
        <v>1.125</v>
      </c>
      <c r="N21" s="117"/>
    </row>
    <row r="22" spans="1:14" ht="30" customHeight="1">
      <c r="A22" s="272" t="s">
        <v>418</v>
      </c>
      <c r="B22" s="675" t="s">
        <v>45</v>
      </c>
      <c r="C22" s="683" t="s">
        <v>1332</v>
      </c>
      <c r="D22" s="677" t="s">
        <v>623</v>
      </c>
      <c r="E22" s="678">
        <v>2012</v>
      </c>
      <c r="F22" s="685">
        <v>17</v>
      </c>
      <c r="G22" s="685">
        <v>16</v>
      </c>
      <c r="H22" s="685">
        <v>13</v>
      </c>
      <c r="I22" s="681">
        <f t="shared" si="0"/>
        <v>0.8125</v>
      </c>
      <c r="J22" s="682" t="s">
        <v>49</v>
      </c>
      <c r="K22" s="157">
        <v>13</v>
      </c>
      <c r="L22" s="270">
        <f t="shared" si="1"/>
        <v>0.8125</v>
      </c>
      <c r="M22" s="271">
        <f t="shared" si="2"/>
        <v>1</v>
      </c>
      <c r="N22" s="117"/>
    </row>
    <row r="23" spans="1:14" ht="30" customHeight="1">
      <c r="A23" s="41" t="s">
        <v>418</v>
      </c>
      <c r="B23" s="675" t="s">
        <v>45</v>
      </c>
      <c r="C23" s="683" t="s">
        <v>1334</v>
      </c>
      <c r="D23" s="677" t="s">
        <v>614</v>
      </c>
      <c r="E23" s="678">
        <v>2012</v>
      </c>
      <c r="F23" s="686">
        <v>487</v>
      </c>
      <c r="G23" s="686">
        <v>487</v>
      </c>
      <c r="H23" s="686">
        <v>0</v>
      </c>
      <c r="I23" s="681">
        <f t="shared" si="0"/>
        <v>0</v>
      </c>
      <c r="J23" s="682" t="s">
        <v>135</v>
      </c>
      <c r="K23" s="41">
        <v>0</v>
      </c>
      <c r="L23" s="687">
        <f t="shared" si="1"/>
        <v>0</v>
      </c>
      <c r="M23" s="688">
        <v>1</v>
      </c>
      <c r="N23" s="117"/>
    </row>
    <row r="24" spans="1:14" ht="30" customHeight="1">
      <c r="A24" s="41" t="s">
        <v>418</v>
      </c>
      <c r="B24" s="675" t="s">
        <v>45</v>
      </c>
      <c r="C24" s="683" t="s">
        <v>1334</v>
      </c>
      <c r="D24" s="677" t="s">
        <v>617</v>
      </c>
      <c r="E24" s="678">
        <v>2012</v>
      </c>
      <c r="F24" s="686">
        <v>6</v>
      </c>
      <c r="G24" s="686">
        <v>6</v>
      </c>
      <c r="H24" s="686">
        <v>0</v>
      </c>
      <c r="I24" s="681">
        <f t="shared" si="0"/>
        <v>0</v>
      </c>
      <c r="J24" s="682" t="s">
        <v>135</v>
      </c>
      <c r="K24" s="41">
        <v>0</v>
      </c>
      <c r="L24" s="687">
        <f t="shared" si="1"/>
        <v>0</v>
      </c>
      <c r="M24" s="688">
        <v>1</v>
      </c>
      <c r="N24" s="117"/>
    </row>
    <row r="25" spans="1:14" ht="30" customHeight="1">
      <c r="A25" s="41" t="s">
        <v>418</v>
      </c>
      <c r="B25" s="675" t="s">
        <v>45</v>
      </c>
      <c r="C25" s="683" t="s">
        <v>1334</v>
      </c>
      <c r="D25" s="677" t="s">
        <v>618</v>
      </c>
      <c r="E25" s="678">
        <v>2012</v>
      </c>
      <c r="F25" s="686">
        <v>15</v>
      </c>
      <c r="G25" s="686">
        <v>15</v>
      </c>
      <c r="H25" s="686">
        <v>0</v>
      </c>
      <c r="I25" s="681">
        <f t="shared" si="0"/>
        <v>0</v>
      </c>
      <c r="J25" s="682" t="s">
        <v>135</v>
      </c>
      <c r="K25" s="41">
        <v>0</v>
      </c>
      <c r="L25" s="687">
        <f t="shared" si="1"/>
        <v>0</v>
      </c>
      <c r="M25" s="688">
        <v>1</v>
      </c>
      <c r="N25" s="117"/>
    </row>
    <row r="26" spans="1:14" ht="30" customHeight="1">
      <c r="A26" s="41" t="s">
        <v>418</v>
      </c>
      <c r="B26" s="675" t="s">
        <v>45</v>
      </c>
      <c r="C26" s="683" t="s">
        <v>1334</v>
      </c>
      <c r="D26" s="677" t="s">
        <v>621</v>
      </c>
      <c r="E26" s="678">
        <v>2012</v>
      </c>
      <c r="F26" s="686">
        <v>5</v>
      </c>
      <c r="G26" s="686">
        <v>5</v>
      </c>
      <c r="H26" s="686">
        <v>0</v>
      </c>
      <c r="I26" s="681">
        <f t="shared" si="0"/>
        <v>0</v>
      </c>
      <c r="J26" s="682" t="s">
        <v>135</v>
      </c>
      <c r="K26" s="41">
        <v>0</v>
      </c>
      <c r="L26" s="687">
        <f t="shared" si="1"/>
        <v>0</v>
      </c>
      <c r="M26" s="688">
        <v>1</v>
      </c>
      <c r="N26" s="117"/>
    </row>
    <row r="27" spans="1:14" ht="30" customHeight="1">
      <c r="A27" s="41" t="s">
        <v>418</v>
      </c>
      <c r="B27" s="675" t="s">
        <v>45</v>
      </c>
      <c r="C27" s="683" t="s">
        <v>1334</v>
      </c>
      <c r="D27" s="677" t="s">
        <v>622</v>
      </c>
      <c r="E27" s="678">
        <v>2012</v>
      </c>
      <c r="F27" s="686">
        <v>2</v>
      </c>
      <c r="G27" s="686">
        <v>2</v>
      </c>
      <c r="H27" s="686">
        <v>0</v>
      </c>
      <c r="I27" s="681">
        <f t="shared" si="0"/>
        <v>0</v>
      </c>
      <c r="J27" s="682" t="s">
        <v>135</v>
      </c>
      <c r="K27" s="41">
        <v>0</v>
      </c>
      <c r="L27" s="687">
        <f t="shared" si="1"/>
        <v>0</v>
      </c>
      <c r="M27" s="688">
        <v>1</v>
      </c>
      <c r="N27" s="117"/>
    </row>
    <row r="28" spans="1:14" ht="30" customHeight="1">
      <c r="A28" s="41" t="s">
        <v>418</v>
      </c>
      <c r="B28" s="675" t="s">
        <v>45</v>
      </c>
      <c r="C28" s="683" t="s">
        <v>1334</v>
      </c>
      <c r="D28" s="677" t="s">
        <v>623</v>
      </c>
      <c r="E28" s="678">
        <v>2012</v>
      </c>
      <c r="F28" s="686">
        <v>0</v>
      </c>
      <c r="G28" s="686">
        <v>0</v>
      </c>
      <c r="H28" s="686"/>
      <c r="I28" s="681"/>
      <c r="J28" s="682" t="s">
        <v>135</v>
      </c>
      <c r="K28" s="41"/>
      <c r="L28" s="687"/>
      <c r="M28" s="688"/>
      <c r="N28" s="117"/>
    </row>
    <row r="29" spans="1:14" ht="15" customHeight="1">
      <c r="A29" s="689" t="s">
        <v>398</v>
      </c>
      <c r="B29"/>
      <c r="C29" s="690"/>
      <c r="D29" s="690"/>
      <c r="E29" s="690"/>
      <c r="F29" s="690"/>
      <c r="G29" s="690"/>
      <c r="H29" s="690"/>
      <c r="I29" s="690"/>
      <c r="J29" s="690"/>
      <c r="K29" s="690"/>
      <c r="L29" s="690"/>
      <c r="M29" s="690"/>
    </row>
    <row r="30" spans="1:14" ht="15" customHeight="1">
      <c r="A30" s="689" t="s">
        <v>50</v>
      </c>
      <c r="B30"/>
      <c r="C30" s="690"/>
      <c r="D30" s="690"/>
      <c r="E30" s="690"/>
      <c r="F30" s="690"/>
      <c r="G30" s="690"/>
      <c r="H30" s="690"/>
      <c r="I30" s="690"/>
      <c r="J30" s="690"/>
      <c r="K30" s="690"/>
      <c r="L30" s="690"/>
      <c r="M30" s="690"/>
    </row>
    <row r="31" spans="1:14">
      <c r="A31" s="689" t="s">
        <v>289</v>
      </c>
      <c r="B31"/>
    </row>
    <row r="32" spans="1:14" ht="15" customHeight="1">
      <c r="A32" s="689" t="s">
        <v>390</v>
      </c>
      <c r="B32"/>
      <c r="C32" s="690"/>
      <c r="D32" s="690"/>
      <c r="E32" s="690"/>
      <c r="F32" s="690"/>
      <c r="G32" s="690"/>
      <c r="H32" s="690"/>
      <c r="I32" s="690"/>
      <c r="J32" s="690"/>
    </row>
    <row r="33" spans="2:3">
      <c r="B33"/>
      <c r="C33" s="691"/>
    </row>
    <row r="34" spans="2:3">
      <c r="C34" s="691"/>
    </row>
    <row r="35" spans="2:3">
      <c r="C35" s="691"/>
    </row>
    <row r="36" spans="2:3">
      <c r="C36" s="691"/>
    </row>
    <row r="37" spans="2:3">
      <c r="C37" s="691"/>
    </row>
    <row r="38" spans="2:3">
      <c r="C38" s="22"/>
    </row>
  </sheetData>
  <pageMargins left="0.78740157480314965" right="0.78740157480314965" top="1.0629921259842521" bottom="1.0629921259842521" header="0.78740157480314965" footer="0.78740157480314965"/>
  <pageSetup paperSize="9" scale="59"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9"/>
  <sheetViews>
    <sheetView view="pageBreakPreview" zoomScale="90" zoomScaleSheetLayoutView="90" workbookViewId="0">
      <selection activeCell="D8" sqref="D8:D9"/>
    </sheetView>
  </sheetViews>
  <sheetFormatPr defaultColWidth="9.140625" defaultRowHeight="45" customHeight="1"/>
  <cols>
    <col min="1" max="1" width="6.7109375" style="653" customWidth="1"/>
    <col min="2" max="2" width="44.140625" style="653" customWidth="1"/>
    <col min="3" max="3" width="10.7109375" style="653" customWidth="1"/>
    <col min="4" max="4" width="20.5703125" style="653" customWidth="1"/>
    <col min="5" max="5" width="17.7109375" style="653" customWidth="1"/>
    <col min="6" max="6" width="20.7109375" style="653" customWidth="1"/>
    <col min="7" max="7" width="22.28515625" style="653" customWidth="1"/>
    <col min="8" max="8" width="23.140625" style="653" customWidth="1"/>
    <col min="9" max="9" width="20.5703125" style="653" customWidth="1"/>
    <col min="10" max="16384" width="9.140625" style="653"/>
  </cols>
  <sheetData>
    <row r="1" spans="1:9" ht="30" customHeight="1">
      <c r="A1" s="666" t="s">
        <v>51</v>
      </c>
      <c r="B1" s="22"/>
      <c r="C1" s="666"/>
      <c r="D1" s="666"/>
      <c r="E1" s="666"/>
      <c r="F1" s="666"/>
      <c r="G1" s="25"/>
      <c r="H1" s="692" t="s">
        <v>0</v>
      </c>
      <c r="I1" s="668" t="s">
        <v>9</v>
      </c>
    </row>
    <row r="2" spans="1:9" ht="30" customHeight="1" thickBot="1">
      <c r="A2" s="23"/>
      <c r="B2" s="669"/>
      <c r="C2" s="669"/>
      <c r="D2" s="669"/>
      <c r="E2" s="669"/>
      <c r="F2" s="669"/>
      <c r="G2" s="28"/>
      <c r="H2" s="269" t="s">
        <v>393</v>
      </c>
      <c r="I2" s="670">
        <v>2013</v>
      </c>
    </row>
    <row r="3" spans="1:9" ht="63.95" customHeight="1" thickBot="1">
      <c r="A3" s="29" t="s">
        <v>1</v>
      </c>
      <c r="B3" s="29" t="s">
        <v>39</v>
      </c>
      <c r="C3" s="30" t="s">
        <v>330</v>
      </c>
      <c r="D3" s="30" t="s">
        <v>52</v>
      </c>
      <c r="E3" s="656" t="s">
        <v>53</v>
      </c>
      <c r="F3" s="259" t="s">
        <v>54</v>
      </c>
      <c r="G3" s="30" t="s">
        <v>55</v>
      </c>
      <c r="H3" s="656" t="s">
        <v>56</v>
      </c>
      <c r="I3" s="859" t="s">
        <v>1451</v>
      </c>
    </row>
    <row r="4" spans="1:9" ht="36" customHeight="1">
      <c r="A4" s="885" t="s">
        <v>418</v>
      </c>
      <c r="B4" s="878" t="s">
        <v>45</v>
      </c>
      <c r="C4" s="880">
        <v>2012</v>
      </c>
      <c r="D4" s="882" t="s">
        <v>1335</v>
      </c>
      <c r="E4" s="890">
        <v>9</v>
      </c>
      <c r="F4" s="874">
        <v>9</v>
      </c>
      <c r="G4" s="274" t="s">
        <v>1336</v>
      </c>
      <c r="H4" s="41">
        <v>3</v>
      </c>
      <c r="I4" s="858">
        <v>3</v>
      </c>
    </row>
    <row r="5" spans="1:9" ht="36" customHeight="1">
      <c r="A5" s="886"/>
      <c r="B5" s="887"/>
      <c r="C5" s="888"/>
      <c r="D5" s="889"/>
      <c r="E5" s="890"/>
      <c r="F5" s="884"/>
      <c r="G5" s="274" t="s">
        <v>624</v>
      </c>
      <c r="H5" s="41">
        <v>6</v>
      </c>
      <c r="I5" s="858">
        <v>5</v>
      </c>
    </row>
    <row r="6" spans="1:9" ht="36" customHeight="1">
      <c r="A6" s="885" t="s">
        <v>418</v>
      </c>
      <c r="B6" s="878" t="s">
        <v>45</v>
      </c>
      <c r="C6" s="880">
        <v>2012</v>
      </c>
      <c r="D6" s="882" t="s">
        <v>625</v>
      </c>
      <c r="E6" s="890">
        <v>64</v>
      </c>
      <c r="F6" s="874">
        <v>64</v>
      </c>
      <c r="G6" s="274" t="s">
        <v>626</v>
      </c>
      <c r="H6" s="41">
        <v>6</v>
      </c>
      <c r="I6" s="858">
        <v>6</v>
      </c>
    </row>
    <row r="7" spans="1:9" ht="36" customHeight="1">
      <c r="A7" s="886"/>
      <c r="B7" s="887"/>
      <c r="C7" s="888"/>
      <c r="D7" s="889"/>
      <c r="E7" s="890"/>
      <c r="F7" s="884"/>
      <c r="G7" s="274" t="s">
        <v>627</v>
      </c>
      <c r="H7" s="41">
        <v>58</v>
      </c>
      <c r="I7" s="858">
        <v>54</v>
      </c>
    </row>
    <row r="8" spans="1:9" ht="36" customHeight="1">
      <c r="A8" s="885" t="s">
        <v>418</v>
      </c>
      <c r="B8" s="878" t="s">
        <v>45</v>
      </c>
      <c r="C8" s="880">
        <v>2012</v>
      </c>
      <c r="D8" s="882" t="s">
        <v>1337</v>
      </c>
      <c r="E8" s="890">
        <v>12</v>
      </c>
      <c r="F8" s="874">
        <v>12</v>
      </c>
      <c r="G8" s="273" t="s">
        <v>1338</v>
      </c>
      <c r="H8" s="41">
        <v>8</v>
      </c>
      <c r="I8" s="858">
        <v>8</v>
      </c>
    </row>
    <row r="9" spans="1:9" ht="36" customHeight="1">
      <c r="A9" s="886"/>
      <c r="B9" s="887"/>
      <c r="C9" s="888"/>
      <c r="D9" s="889"/>
      <c r="E9" s="890"/>
      <c r="F9" s="884"/>
      <c r="G9" s="273" t="s">
        <v>1339</v>
      </c>
      <c r="H9" s="41">
        <v>4</v>
      </c>
      <c r="I9" s="858">
        <v>3</v>
      </c>
    </row>
    <row r="10" spans="1:9" ht="36" customHeight="1">
      <c r="A10" s="885" t="s">
        <v>418</v>
      </c>
      <c r="B10" s="878" t="s">
        <v>45</v>
      </c>
      <c r="C10" s="880">
        <v>2012</v>
      </c>
      <c r="D10" s="882" t="s">
        <v>628</v>
      </c>
      <c r="E10" s="890">
        <v>38</v>
      </c>
      <c r="F10" s="874">
        <v>38</v>
      </c>
      <c r="G10" s="274" t="s">
        <v>629</v>
      </c>
      <c r="H10" s="41">
        <v>3</v>
      </c>
      <c r="I10" s="858">
        <v>3</v>
      </c>
    </row>
    <row r="11" spans="1:9" ht="36" customHeight="1">
      <c r="A11" s="886"/>
      <c r="B11" s="887"/>
      <c r="C11" s="888"/>
      <c r="D11" s="889"/>
      <c r="E11" s="890"/>
      <c r="F11" s="884"/>
      <c r="G11" s="274" t="s">
        <v>630</v>
      </c>
      <c r="H11" s="41">
        <v>35</v>
      </c>
      <c r="I11" s="858">
        <v>33</v>
      </c>
    </row>
    <row r="12" spans="1:9" ht="36" customHeight="1">
      <c r="A12" s="876" t="s">
        <v>418</v>
      </c>
      <c r="B12" s="878" t="s">
        <v>45</v>
      </c>
      <c r="C12" s="880">
        <v>2012</v>
      </c>
      <c r="D12" s="882" t="s">
        <v>631</v>
      </c>
      <c r="E12" s="876">
        <v>12</v>
      </c>
      <c r="F12" s="874">
        <v>12</v>
      </c>
      <c r="G12" s="274" t="s">
        <v>634</v>
      </c>
      <c r="H12" s="41">
        <v>11</v>
      </c>
      <c r="I12" s="858">
        <v>8</v>
      </c>
    </row>
    <row r="13" spans="1:9" ht="36" customHeight="1">
      <c r="A13" s="877"/>
      <c r="B13" s="879"/>
      <c r="C13" s="881"/>
      <c r="D13" s="883"/>
      <c r="E13" s="877"/>
      <c r="F13" s="884"/>
      <c r="G13" s="274" t="s">
        <v>635</v>
      </c>
      <c r="H13" s="41">
        <v>1</v>
      </c>
      <c r="I13" s="858">
        <v>1</v>
      </c>
    </row>
    <row r="14" spans="1:9" ht="36" customHeight="1">
      <c r="A14" s="876" t="s">
        <v>418</v>
      </c>
      <c r="B14" s="878" t="s">
        <v>45</v>
      </c>
      <c r="C14" s="880">
        <v>2012</v>
      </c>
      <c r="D14" s="882" t="s">
        <v>1340</v>
      </c>
      <c r="E14" s="876">
        <v>17</v>
      </c>
      <c r="F14" s="874">
        <v>17</v>
      </c>
      <c r="G14" s="274" t="s">
        <v>632</v>
      </c>
      <c r="H14" s="41">
        <v>5</v>
      </c>
      <c r="I14" s="858">
        <v>5</v>
      </c>
    </row>
    <row r="15" spans="1:9" ht="36" customHeight="1">
      <c r="A15" s="877"/>
      <c r="B15" s="879"/>
      <c r="C15" s="881"/>
      <c r="D15" s="883"/>
      <c r="E15" s="877"/>
      <c r="F15" s="875"/>
      <c r="G15" s="274" t="s">
        <v>633</v>
      </c>
      <c r="H15" s="41">
        <v>12</v>
      </c>
      <c r="I15" s="858">
        <v>11</v>
      </c>
    </row>
    <row r="16" spans="1:9" ht="12.75" customHeight="1">
      <c r="A16" s="5"/>
      <c r="B16" s="5"/>
      <c r="C16" s="5"/>
      <c r="D16" s="5"/>
      <c r="E16" s="5"/>
      <c r="F16" s="149"/>
      <c r="G16" s="5"/>
      <c r="H16" s="5"/>
      <c r="I16" s="149"/>
    </row>
    <row r="17" ht="12.75" customHeight="1"/>
    <row r="18" ht="12.75" customHeight="1"/>
    <row r="19" ht="12.75" customHeight="1"/>
  </sheetData>
  <mergeCells count="36">
    <mergeCell ref="E4:E5"/>
    <mergeCell ref="F4:F5"/>
    <mergeCell ref="A4:A5"/>
    <mergeCell ref="B4:B5"/>
    <mergeCell ref="C4:C5"/>
    <mergeCell ref="D4:D5"/>
    <mergeCell ref="F6:F7"/>
    <mergeCell ref="A8:A9"/>
    <mergeCell ref="B8:B9"/>
    <mergeCell ref="C8:C9"/>
    <mergeCell ref="D8:D9"/>
    <mergeCell ref="E8:E9"/>
    <mergeCell ref="F8:F9"/>
    <mergeCell ref="A6:A7"/>
    <mergeCell ref="B6:B7"/>
    <mergeCell ref="C6:C7"/>
    <mergeCell ref="D6:D7"/>
    <mergeCell ref="E6:E7"/>
    <mergeCell ref="F10:F11"/>
    <mergeCell ref="A12:A13"/>
    <mergeCell ref="B12:B13"/>
    <mergeCell ref="C12:C13"/>
    <mergeCell ref="D12:D13"/>
    <mergeCell ref="E12:E13"/>
    <mergeCell ref="F12:F13"/>
    <mergeCell ref="A10:A11"/>
    <mergeCell ref="B10:B11"/>
    <mergeCell ref="C10:C11"/>
    <mergeCell ref="D10:D11"/>
    <mergeCell ref="E10:E11"/>
    <mergeCell ref="F14:F15"/>
    <mergeCell ref="A14:A15"/>
    <mergeCell ref="B14:B15"/>
    <mergeCell ref="C14:C15"/>
    <mergeCell ref="D14:D15"/>
    <mergeCell ref="E14:E15"/>
  </mergeCells>
  <phoneticPr fontId="33" type="noConversion"/>
  <pageMargins left="0.70833333333333337" right="0.70833333333333337" top="0.78749999999999998" bottom="0.78749999999999998" header="0.51180555555555551" footer="0.51180555555555551"/>
  <pageSetup paperSize="9" scale="45"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90"/>
  <sheetViews>
    <sheetView zoomScale="90" zoomScaleNormal="90" zoomScaleSheetLayoutView="100" workbookViewId="0">
      <selection activeCell="C377" sqref="C377"/>
    </sheetView>
  </sheetViews>
  <sheetFormatPr defaultColWidth="11.5703125" defaultRowHeight="12.75"/>
  <cols>
    <col min="1" max="1" width="11.5703125" style="694" customWidth="1"/>
    <col min="2" max="2" width="32.28515625" style="694" customWidth="1"/>
    <col min="3" max="3" width="11.5703125" style="694" customWidth="1"/>
    <col min="4" max="4" width="21.42578125" style="694" customWidth="1"/>
    <col min="5" max="5" width="13.140625" style="694" hidden="1" customWidth="1"/>
    <col min="6" max="6" width="13.7109375" style="694" hidden="1" customWidth="1"/>
    <col min="7" max="7" width="28" style="694" customWidth="1"/>
    <col min="8" max="8" width="19.28515625" style="694" customWidth="1"/>
    <col min="9" max="9" width="18" style="694" customWidth="1"/>
    <col min="10" max="10" width="15.42578125" style="694" customWidth="1"/>
    <col min="11" max="11" width="17.28515625" style="694" customWidth="1"/>
    <col min="12" max="12" width="16.85546875" style="694" customWidth="1"/>
    <col min="13" max="13" width="12.85546875" style="694" customWidth="1"/>
    <col min="14" max="16384" width="11.5703125" style="694"/>
  </cols>
  <sheetData>
    <row r="1" spans="1:20" ht="25.5" customHeight="1" thickBot="1">
      <c r="A1" s="128" t="s">
        <v>57</v>
      </c>
      <c r="B1" s="128"/>
      <c r="C1" s="128"/>
      <c r="D1" s="128"/>
      <c r="E1" s="128"/>
      <c r="F1" s="128"/>
      <c r="G1" s="693"/>
      <c r="H1" s="693"/>
      <c r="I1" s="128"/>
      <c r="L1" s="692" t="s">
        <v>0</v>
      </c>
      <c r="M1" s="668" t="s">
        <v>9</v>
      </c>
      <c r="R1" s="694" t="s">
        <v>342</v>
      </c>
    </row>
    <row r="2" spans="1:20" ht="25.5" customHeight="1" thickBot="1">
      <c r="A2" s="129"/>
      <c r="B2" s="129"/>
      <c r="C2" s="129"/>
      <c r="D2" s="129"/>
      <c r="E2" s="129"/>
      <c r="F2" s="129"/>
      <c r="G2" s="695"/>
      <c r="H2" s="696"/>
      <c r="I2" s="129"/>
      <c r="L2" s="269" t="s">
        <v>393</v>
      </c>
      <c r="M2" s="670">
        <v>2013</v>
      </c>
      <c r="R2" s="130" t="s">
        <v>343</v>
      </c>
      <c r="S2" s="131"/>
      <c r="T2" s="130" t="s">
        <v>343</v>
      </c>
    </row>
    <row r="3" spans="1:20" ht="43.9" customHeight="1" thickBot="1">
      <c r="A3" s="132" t="s">
        <v>1</v>
      </c>
      <c r="B3" s="29" t="s">
        <v>39</v>
      </c>
      <c r="C3" s="132" t="s">
        <v>344</v>
      </c>
      <c r="D3" s="132" t="s">
        <v>60</v>
      </c>
      <c r="E3" s="132" t="s">
        <v>330</v>
      </c>
      <c r="F3" s="132" t="s">
        <v>61</v>
      </c>
      <c r="G3" s="133" t="s">
        <v>345</v>
      </c>
      <c r="H3" s="133" t="s">
        <v>346</v>
      </c>
      <c r="I3" s="132" t="s">
        <v>347</v>
      </c>
      <c r="J3" s="153" t="s">
        <v>386</v>
      </c>
      <c r="K3" s="154" t="s">
        <v>387</v>
      </c>
      <c r="L3" s="155" t="s">
        <v>388</v>
      </c>
      <c r="M3" s="697" t="s">
        <v>349</v>
      </c>
      <c r="R3" s="130" t="s">
        <v>350</v>
      </c>
      <c r="S3" s="131"/>
      <c r="T3" s="130" t="s">
        <v>351</v>
      </c>
    </row>
    <row r="4" spans="1:20" ht="25.5" customHeight="1">
      <c r="A4" s="698" t="s">
        <v>418</v>
      </c>
      <c r="B4" s="699" t="s">
        <v>45</v>
      </c>
      <c r="C4" s="698" t="s">
        <v>62</v>
      </c>
      <c r="D4" s="698" t="s">
        <v>63</v>
      </c>
      <c r="E4" s="700">
        <v>2012</v>
      </c>
      <c r="F4" s="699" t="s">
        <v>281</v>
      </c>
      <c r="G4" s="701" t="s">
        <v>354</v>
      </c>
      <c r="H4" s="702" t="s">
        <v>353</v>
      </c>
      <c r="I4" s="703" t="s">
        <v>49</v>
      </c>
      <c r="J4" s="704">
        <v>0.1</v>
      </c>
      <c r="K4" s="705">
        <v>1</v>
      </c>
      <c r="L4" s="706">
        <v>0.12459584293593892</v>
      </c>
      <c r="M4" s="706" t="s">
        <v>226</v>
      </c>
      <c r="O4" s="707"/>
      <c r="R4" s="131" t="s">
        <v>352</v>
      </c>
      <c r="S4" s="131"/>
      <c r="T4" s="131" t="s">
        <v>353</v>
      </c>
    </row>
    <row r="5" spans="1:20" ht="25.5" customHeight="1">
      <c r="A5" s="698" t="s">
        <v>418</v>
      </c>
      <c r="B5" s="699" t="s">
        <v>45</v>
      </c>
      <c r="C5" s="698" t="s">
        <v>62</v>
      </c>
      <c r="D5" s="698" t="s">
        <v>63</v>
      </c>
      <c r="E5" s="700">
        <v>2012</v>
      </c>
      <c r="F5" s="699" t="s">
        <v>281</v>
      </c>
      <c r="G5" s="701" t="s">
        <v>636</v>
      </c>
      <c r="H5" s="702" t="s">
        <v>353</v>
      </c>
      <c r="I5" s="703" t="s">
        <v>49</v>
      </c>
      <c r="J5" s="704">
        <v>2.6000000000000002E-2</v>
      </c>
      <c r="K5" s="705">
        <v>1</v>
      </c>
      <c r="L5" s="706">
        <v>3.4994543893540085E-2</v>
      </c>
      <c r="M5" s="706">
        <v>7.081583232531112E-2</v>
      </c>
      <c r="R5" s="131" t="s">
        <v>354</v>
      </c>
      <c r="S5" s="131"/>
      <c r="T5" s="131" t="s">
        <v>355</v>
      </c>
    </row>
    <row r="6" spans="1:20" ht="25.5" customHeight="1">
      <c r="A6" s="698" t="s">
        <v>418</v>
      </c>
      <c r="B6" s="699" t="s">
        <v>45</v>
      </c>
      <c r="C6" s="698" t="s">
        <v>62</v>
      </c>
      <c r="D6" s="698" t="s">
        <v>63</v>
      </c>
      <c r="E6" s="700">
        <v>2012</v>
      </c>
      <c r="F6" s="699" t="s">
        <v>281</v>
      </c>
      <c r="G6" s="701" t="s">
        <v>367</v>
      </c>
      <c r="H6" s="702" t="s">
        <v>353</v>
      </c>
      <c r="I6" s="703" t="s">
        <v>49</v>
      </c>
      <c r="J6" s="704">
        <v>2.4E-2</v>
      </c>
      <c r="K6" s="705">
        <v>1</v>
      </c>
      <c r="L6" s="706">
        <v>7.670036091973205E-2</v>
      </c>
      <c r="M6" s="706">
        <v>0.21956192669676411</v>
      </c>
      <c r="R6" s="131" t="s">
        <v>1332</v>
      </c>
      <c r="S6" s="131"/>
      <c r="T6" s="131" t="s">
        <v>341</v>
      </c>
    </row>
    <row r="7" spans="1:20" ht="25.5" customHeight="1">
      <c r="A7" s="698" t="s">
        <v>418</v>
      </c>
      <c r="B7" s="699" t="s">
        <v>45</v>
      </c>
      <c r="C7" s="698" t="s">
        <v>62</v>
      </c>
      <c r="D7" s="708" t="s">
        <v>63</v>
      </c>
      <c r="E7" s="700">
        <v>2012</v>
      </c>
      <c r="F7" s="699" t="s">
        <v>281</v>
      </c>
      <c r="G7" s="701" t="s">
        <v>357</v>
      </c>
      <c r="H7" s="702" t="s">
        <v>355</v>
      </c>
      <c r="I7" s="703" t="s">
        <v>49</v>
      </c>
      <c r="J7" s="704">
        <v>0.33399999999999996</v>
      </c>
      <c r="K7" s="705">
        <v>1</v>
      </c>
      <c r="L7" s="706">
        <v>7.9147967211518774E-2</v>
      </c>
      <c r="M7" s="706">
        <v>0.14830999748576493</v>
      </c>
      <c r="R7" s="131" t="s">
        <v>356</v>
      </c>
      <c r="S7" s="131"/>
      <c r="T7" s="131" t="s">
        <v>339</v>
      </c>
    </row>
    <row r="8" spans="1:20" ht="25.5" customHeight="1">
      <c r="A8" s="698" t="s">
        <v>418</v>
      </c>
      <c r="B8" s="699" t="s">
        <v>45</v>
      </c>
      <c r="C8" s="698" t="s">
        <v>62</v>
      </c>
      <c r="D8" s="698" t="s">
        <v>63</v>
      </c>
      <c r="E8" s="700">
        <v>2012</v>
      </c>
      <c r="F8" s="699" t="s">
        <v>281</v>
      </c>
      <c r="G8" s="701" t="s">
        <v>354</v>
      </c>
      <c r="H8" s="702" t="s">
        <v>355</v>
      </c>
      <c r="I8" s="703" t="s">
        <v>49</v>
      </c>
      <c r="J8" s="704">
        <v>0.11199999999999999</v>
      </c>
      <c r="K8" s="705">
        <v>1</v>
      </c>
      <c r="L8" s="706">
        <v>0.23687585249781362</v>
      </c>
      <c r="M8" s="706" t="s">
        <v>226</v>
      </c>
      <c r="R8" s="131" t="s">
        <v>358</v>
      </c>
      <c r="S8" s="131"/>
      <c r="T8" s="131" t="s">
        <v>360</v>
      </c>
    </row>
    <row r="9" spans="1:20" ht="25.5" customHeight="1">
      <c r="A9" s="698" t="s">
        <v>418</v>
      </c>
      <c r="B9" s="699" t="s">
        <v>45</v>
      </c>
      <c r="C9" s="698" t="s">
        <v>62</v>
      </c>
      <c r="D9" s="708" t="s">
        <v>63</v>
      </c>
      <c r="E9" s="700">
        <v>2012</v>
      </c>
      <c r="F9" s="699" t="s">
        <v>281</v>
      </c>
      <c r="G9" s="701" t="s">
        <v>636</v>
      </c>
      <c r="H9" s="702" t="s">
        <v>355</v>
      </c>
      <c r="I9" s="703" t="s">
        <v>49</v>
      </c>
      <c r="J9" s="704">
        <v>0.26</v>
      </c>
      <c r="K9" s="705">
        <v>1</v>
      </c>
      <c r="L9" s="706">
        <v>0.1007464487623386</v>
      </c>
      <c r="M9" s="706">
        <v>0.19146406432435634</v>
      </c>
      <c r="R9" s="131" t="s">
        <v>359</v>
      </c>
      <c r="S9" s="131"/>
      <c r="T9" s="131" t="s">
        <v>340</v>
      </c>
    </row>
    <row r="10" spans="1:20" ht="25.5" customHeight="1">
      <c r="A10" s="698" t="s">
        <v>418</v>
      </c>
      <c r="B10" s="699" t="s">
        <v>45</v>
      </c>
      <c r="C10" s="698" t="s">
        <v>62</v>
      </c>
      <c r="D10" s="708" t="s">
        <v>63</v>
      </c>
      <c r="E10" s="700">
        <v>2012</v>
      </c>
      <c r="F10" s="699" t="s">
        <v>281</v>
      </c>
      <c r="G10" s="701" t="s">
        <v>367</v>
      </c>
      <c r="H10" s="702" t="s">
        <v>355</v>
      </c>
      <c r="I10" s="703" t="s">
        <v>49</v>
      </c>
      <c r="J10" s="704">
        <v>0.318</v>
      </c>
      <c r="K10" s="705">
        <v>1</v>
      </c>
      <c r="L10" s="706">
        <v>7.6803676593898002E-2</v>
      </c>
      <c r="M10" s="706">
        <v>7.3880596954707348E-2</v>
      </c>
      <c r="R10" s="131" t="s">
        <v>361</v>
      </c>
      <c r="S10" s="131"/>
      <c r="T10" s="131"/>
    </row>
    <row r="11" spans="1:20" ht="25.5" customHeight="1">
      <c r="A11" s="698" t="s">
        <v>418</v>
      </c>
      <c r="B11" s="699" t="s">
        <v>45</v>
      </c>
      <c r="C11" s="698" t="s">
        <v>62</v>
      </c>
      <c r="D11" s="708" t="s">
        <v>63</v>
      </c>
      <c r="E11" s="700">
        <v>2012</v>
      </c>
      <c r="F11" s="699" t="s">
        <v>281</v>
      </c>
      <c r="G11" s="701" t="s">
        <v>357</v>
      </c>
      <c r="H11" s="702" t="s">
        <v>341</v>
      </c>
      <c r="I11" s="703" t="s">
        <v>49</v>
      </c>
      <c r="J11" s="704">
        <v>0.18600000000000003</v>
      </c>
      <c r="K11" s="705">
        <v>1</v>
      </c>
      <c r="L11" s="706">
        <v>0.10581417003414137</v>
      </c>
      <c r="M11" s="706">
        <v>0.20632454945494655</v>
      </c>
      <c r="R11" s="131" t="s">
        <v>362</v>
      </c>
      <c r="S11" s="131"/>
      <c r="T11" s="131"/>
    </row>
    <row r="12" spans="1:20" ht="25.5" customHeight="1">
      <c r="A12" s="698" t="s">
        <v>418</v>
      </c>
      <c r="B12" s="699" t="s">
        <v>45</v>
      </c>
      <c r="C12" s="698" t="s">
        <v>62</v>
      </c>
      <c r="D12" s="708" t="s">
        <v>63</v>
      </c>
      <c r="E12" s="700">
        <v>2012</v>
      </c>
      <c r="F12" s="699" t="s">
        <v>281</v>
      </c>
      <c r="G12" s="701" t="s">
        <v>354</v>
      </c>
      <c r="H12" s="702" t="s">
        <v>341</v>
      </c>
      <c r="I12" s="703" t="s">
        <v>49</v>
      </c>
      <c r="J12" s="704">
        <v>0.42599999999999999</v>
      </c>
      <c r="K12" s="705">
        <v>1</v>
      </c>
      <c r="L12" s="706">
        <v>6.1317786550442753E-2</v>
      </c>
      <c r="M12" s="706">
        <v>9.7686924918295115E-2</v>
      </c>
      <c r="R12" s="131" t="s">
        <v>364</v>
      </c>
      <c r="S12" s="131"/>
      <c r="T12" s="131"/>
    </row>
    <row r="13" spans="1:20" ht="25.5" customHeight="1">
      <c r="A13" s="698" t="s">
        <v>418</v>
      </c>
      <c r="B13" s="699" t="s">
        <v>45</v>
      </c>
      <c r="C13" s="698" t="s">
        <v>62</v>
      </c>
      <c r="D13" s="708" t="s">
        <v>63</v>
      </c>
      <c r="E13" s="700">
        <v>2012</v>
      </c>
      <c r="F13" s="699" t="s">
        <v>281</v>
      </c>
      <c r="G13" s="701" t="s">
        <v>636</v>
      </c>
      <c r="H13" s="702" t="s">
        <v>341</v>
      </c>
      <c r="I13" s="703" t="s">
        <v>49</v>
      </c>
      <c r="J13" s="704">
        <v>0.45799999999999996</v>
      </c>
      <c r="K13" s="705">
        <v>1</v>
      </c>
      <c r="L13" s="706">
        <v>0.15677052341227579</v>
      </c>
      <c r="M13" s="706">
        <v>0.21056124465786824</v>
      </c>
      <c r="R13" s="131" t="s">
        <v>365</v>
      </c>
      <c r="S13" s="131"/>
      <c r="T13" s="131"/>
    </row>
    <row r="14" spans="1:20" ht="25.5" customHeight="1">
      <c r="A14" s="698" t="s">
        <v>418</v>
      </c>
      <c r="B14" s="699" t="s">
        <v>45</v>
      </c>
      <c r="C14" s="698" t="s">
        <v>62</v>
      </c>
      <c r="D14" s="708" t="s">
        <v>63</v>
      </c>
      <c r="E14" s="700">
        <v>2012</v>
      </c>
      <c r="F14" s="699" t="s">
        <v>281</v>
      </c>
      <c r="G14" s="701" t="s">
        <v>619</v>
      </c>
      <c r="H14" s="702" t="s">
        <v>341</v>
      </c>
      <c r="I14" s="703" t="s">
        <v>49</v>
      </c>
      <c r="J14" s="704">
        <v>0.30399999999999999</v>
      </c>
      <c r="K14" s="705">
        <v>1</v>
      </c>
      <c r="L14" s="706">
        <v>0.14388741713070255</v>
      </c>
      <c r="M14" s="706">
        <v>0.27091780867967796</v>
      </c>
      <c r="R14" s="131" t="s">
        <v>366</v>
      </c>
      <c r="S14" s="131"/>
      <c r="T14" s="131"/>
    </row>
    <row r="15" spans="1:20" ht="25.5" customHeight="1">
      <c r="A15" s="698" t="s">
        <v>418</v>
      </c>
      <c r="B15" s="699" t="s">
        <v>45</v>
      </c>
      <c r="C15" s="698" t="s">
        <v>62</v>
      </c>
      <c r="D15" s="708" t="s">
        <v>63</v>
      </c>
      <c r="E15" s="700">
        <v>2012</v>
      </c>
      <c r="F15" s="699" t="s">
        <v>281</v>
      </c>
      <c r="G15" s="701" t="s">
        <v>352</v>
      </c>
      <c r="H15" s="702" t="s">
        <v>341</v>
      </c>
      <c r="I15" s="703" t="s">
        <v>49</v>
      </c>
      <c r="J15" s="704">
        <v>0.45399999999999996</v>
      </c>
      <c r="K15" s="705">
        <v>1</v>
      </c>
      <c r="L15" s="706">
        <v>8.5288673804728002E-2</v>
      </c>
      <c r="M15" s="706">
        <v>0.11909801129705365</v>
      </c>
      <c r="R15" s="131" t="s">
        <v>367</v>
      </c>
      <c r="S15" s="131"/>
      <c r="T15" s="131"/>
    </row>
    <row r="16" spans="1:20" ht="25.5" customHeight="1">
      <c r="A16" s="698" t="s">
        <v>418</v>
      </c>
      <c r="B16" s="699" t="s">
        <v>45</v>
      </c>
      <c r="C16" s="698" t="s">
        <v>62</v>
      </c>
      <c r="D16" s="698" t="s">
        <v>63</v>
      </c>
      <c r="E16" s="700">
        <v>2012</v>
      </c>
      <c r="F16" s="699" t="s">
        <v>281</v>
      </c>
      <c r="G16" s="701" t="s">
        <v>1332</v>
      </c>
      <c r="H16" s="702" t="s">
        <v>341</v>
      </c>
      <c r="I16" s="703" t="s">
        <v>49</v>
      </c>
      <c r="J16" s="704">
        <v>0.43799999999999994</v>
      </c>
      <c r="K16" s="705">
        <v>1</v>
      </c>
      <c r="L16" s="706">
        <v>0.14411560467155055</v>
      </c>
      <c r="M16" s="706">
        <v>0.1732521915893537</v>
      </c>
      <c r="R16" s="131"/>
      <c r="S16" s="131"/>
    </row>
    <row r="17" spans="1:19" ht="25.5">
      <c r="A17" s="698" t="s">
        <v>418</v>
      </c>
      <c r="B17" s="699" t="s">
        <v>45</v>
      </c>
      <c r="C17" s="698" t="s">
        <v>62</v>
      </c>
      <c r="D17" s="708" t="s">
        <v>63</v>
      </c>
      <c r="E17" s="700">
        <v>2012</v>
      </c>
      <c r="F17" s="699" t="s">
        <v>281</v>
      </c>
      <c r="G17" s="701" t="s">
        <v>354</v>
      </c>
      <c r="H17" s="702" t="s">
        <v>339</v>
      </c>
      <c r="I17" s="703" t="s">
        <v>49</v>
      </c>
      <c r="J17" s="704">
        <v>0.68799999999999994</v>
      </c>
      <c r="K17" s="705">
        <v>1</v>
      </c>
      <c r="L17" s="706">
        <v>7.6215888990764147E-2</v>
      </c>
      <c r="M17" s="706">
        <v>8.5644017467349426E-2</v>
      </c>
      <c r="S17" s="131"/>
    </row>
    <row r="18" spans="1:19" ht="25.5">
      <c r="A18" s="698" t="s">
        <v>418</v>
      </c>
      <c r="B18" s="699" t="s">
        <v>45</v>
      </c>
      <c r="C18" s="698" t="s">
        <v>62</v>
      </c>
      <c r="D18" s="708" t="s">
        <v>63</v>
      </c>
      <c r="E18" s="700">
        <v>2012</v>
      </c>
      <c r="F18" s="699" t="s">
        <v>281</v>
      </c>
      <c r="G18" s="701" t="s">
        <v>619</v>
      </c>
      <c r="H18" s="702" t="s">
        <v>339</v>
      </c>
      <c r="I18" s="703" t="s">
        <v>49</v>
      </c>
      <c r="J18" s="704">
        <v>0.75</v>
      </c>
      <c r="K18" s="705">
        <v>1</v>
      </c>
      <c r="L18" s="706">
        <v>0.11740136291755056</v>
      </c>
      <c r="M18" s="706">
        <v>8.9941760855319949E-2</v>
      </c>
    </row>
    <row r="19" spans="1:19" ht="25.5">
      <c r="A19" s="698" t="s">
        <v>418</v>
      </c>
      <c r="B19" s="699" t="s">
        <v>45</v>
      </c>
      <c r="C19" s="698" t="s">
        <v>62</v>
      </c>
      <c r="D19" s="708" t="s">
        <v>63</v>
      </c>
      <c r="E19" s="700">
        <v>2012</v>
      </c>
      <c r="F19" s="699" t="s">
        <v>281</v>
      </c>
      <c r="G19" s="701" t="s">
        <v>352</v>
      </c>
      <c r="H19" s="702" t="s">
        <v>339</v>
      </c>
      <c r="I19" s="703" t="s">
        <v>49</v>
      </c>
      <c r="J19" s="704">
        <v>0.58799999999999997</v>
      </c>
      <c r="K19" s="705">
        <v>1</v>
      </c>
      <c r="L19" s="706">
        <v>7.9046183451722846E-2</v>
      </c>
      <c r="M19" s="706">
        <v>0.12989678204632185</v>
      </c>
    </row>
    <row r="20" spans="1:19" ht="25.5">
      <c r="A20" s="698" t="s">
        <v>418</v>
      </c>
      <c r="B20" s="699" t="s">
        <v>45</v>
      </c>
      <c r="C20" s="698" t="s">
        <v>62</v>
      </c>
      <c r="D20" s="708" t="s">
        <v>63</v>
      </c>
      <c r="E20" s="700">
        <v>2012</v>
      </c>
      <c r="F20" s="699" t="s">
        <v>281</v>
      </c>
      <c r="G20" s="701" t="s">
        <v>354</v>
      </c>
      <c r="H20" s="702" t="s">
        <v>360</v>
      </c>
      <c r="I20" s="703" t="s">
        <v>49</v>
      </c>
      <c r="J20" s="704">
        <v>0.73599999999999999</v>
      </c>
      <c r="K20" s="705">
        <v>1</v>
      </c>
      <c r="L20" s="706">
        <v>8.5524299871448925E-2</v>
      </c>
      <c r="M20" s="706">
        <v>8.7857920470858525E-2</v>
      </c>
    </row>
    <row r="21" spans="1:19" ht="25.5">
      <c r="A21" s="698" t="s">
        <v>418</v>
      </c>
      <c r="B21" s="699" t="s">
        <v>45</v>
      </c>
      <c r="C21" s="698" t="s">
        <v>62</v>
      </c>
      <c r="D21" s="708" t="s">
        <v>63</v>
      </c>
      <c r="E21" s="700">
        <v>2012</v>
      </c>
      <c r="F21" s="699" t="s">
        <v>281</v>
      </c>
      <c r="G21" s="701" t="s">
        <v>354</v>
      </c>
      <c r="H21" s="702" t="s">
        <v>340</v>
      </c>
      <c r="I21" s="703" t="s">
        <v>49</v>
      </c>
      <c r="J21" s="704">
        <v>0.75</v>
      </c>
      <c r="K21" s="705">
        <v>1</v>
      </c>
      <c r="L21" s="706">
        <v>0.37343799176383186</v>
      </c>
      <c r="M21" s="706">
        <v>0.38541974852096944</v>
      </c>
    </row>
    <row r="22" spans="1:19" ht="25.5">
      <c r="A22" s="698" t="s">
        <v>418</v>
      </c>
      <c r="B22" s="699" t="s">
        <v>45</v>
      </c>
      <c r="C22" s="698" t="s">
        <v>62</v>
      </c>
      <c r="D22" s="698" t="s">
        <v>63</v>
      </c>
      <c r="E22" s="700">
        <v>2012</v>
      </c>
      <c r="F22" s="699" t="s">
        <v>281</v>
      </c>
      <c r="G22" s="701" t="s">
        <v>1332</v>
      </c>
      <c r="H22" s="702" t="s">
        <v>340</v>
      </c>
      <c r="I22" s="703" t="s">
        <v>49</v>
      </c>
      <c r="J22" s="704">
        <v>0.76400000000000001</v>
      </c>
      <c r="K22" s="705">
        <v>1</v>
      </c>
      <c r="L22" s="706">
        <v>0.26020227567652027</v>
      </c>
      <c r="M22" s="706">
        <v>0.2661855329384849</v>
      </c>
    </row>
    <row r="23" spans="1:19" ht="25.5">
      <c r="A23" s="698" t="s">
        <v>418</v>
      </c>
      <c r="B23" s="699" t="s">
        <v>45</v>
      </c>
      <c r="C23" s="698" t="s">
        <v>62</v>
      </c>
      <c r="D23" s="708" t="s">
        <v>637</v>
      </c>
      <c r="E23" s="700">
        <v>2012</v>
      </c>
      <c r="F23" s="699" t="s">
        <v>281</v>
      </c>
      <c r="G23" s="701" t="s">
        <v>354</v>
      </c>
      <c r="H23" s="702" t="s">
        <v>353</v>
      </c>
      <c r="I23" s="703" t="s">
        <v>49</v>
      </c>
      <c r="J23" s="704">
        <v>0.1</v>
      </c>
      <c r="K23" s="705">
        <v>1</v>
      </c>
      <c r="L23" s="706">
        <v>0</v>
      </c>
      <c r="M23" s="706" t="s">
        <v>226</v>
      </c>
    </row>
    <row r="24" spans="1:19" ht="25.5">
      <c r="A24" s="698" t="s">
        <v>418</v>
      </c>
      <c r="B24" s="699" t="s">
        <v>45</v>
      </c>
      <c r="C24" s="698" t="s">
        <v>62</v>
      </c>
      <c r="D24" s="708" t="s">
        <v>637</v>
      </c>
      <c r="E24" s="700">
        <v>2012</v>
      </c>
      <c r="F24" s="699" t="s">
        <v>281</v>
      </c>
      <c r="G24" s="701" t="s">
        <v>636</v>
      </c>
      <c r="H24" s="702" t="s">
        <v>353</v>
      </c>
      <c r="I24" s="703" t="s">
        <v>49</v>
      </c>
      <c r="J24" s="704">
        <v>2.6000000000000002E-2</v>
      </c>
      <c r="K24" s="705">
        <v>1</v>
      </c>
      <c r="L24" s="706">
        <v>0</v>
      </c>
      <c r="M24" s="706">
        <v>0</v>
      </c>
    </row>
    <row r="25" spans="1:19" ht="25.5">
      <c r="A25" s="698" t="s">
        <v>418</v>
      </c>
      <c r="B25" s="699" t="s">
        <v>45</v>
      </c>
      <c r="C25" s="698" t="s">
        <v>62</v>
      </c>
      <c r="D25" s="708" t="s">
        <v>637</v>
      </c>
      <c r="E25" s="700">
        <v>2012</v>
      </c>
      <c r="F25" s="699" t="s">
        <v>281</v>
      </c>
      <c r="G25" s="701" t="s">
        <v>367</v>
      </c>
      <c r="H25" s="702" t="s">
        <v>353</v>
      </c>
      <c r="I25" s="703" t="s">
        <v>49</v>
      </c>
      <c r="J25" s="704">
        <v>2.4E-2</v>
      </c>
      <c r="K25" s="705">
        <v>1</v>
      </c>
      <c r="L25" s="706">
        <v>0</v>
      </c>
      <c r="M25" s="706">
        <v>0</v>
      </c>
    </row>
    <row r="26" spans="1:19" ht="25.5">
      <c r="A26" s="698" t="s">
        <v>418</v>
      </c>
      <c r="B26" s="699" t="s">
        <v>45</v>
      </c>
      <c r="C26" s="698" t="s">
        <v>62</v>
      </c>
      <c r="D26" s="708" t="s">
        <v>637</v>
      </c>
      <c r="E26" s="700">
        <v>2012</v>
      </c>
      <c r="F26" s="699" t="s">
        <v>281</v>
      </c>
      <c r="G26" s="701" t="s">
        <v>357</v>
      </c>
      <c r="H26" s="702" t="s">
        <v>355</v>
      </c>
      <c r="I26" s="703" t="s">
        <v>49</v>
      </c>
      <c r="J26" s="704">
        <v>0.33399999999999996</v>
      </c>
      <c r="K26" s="705">
        <v>1</v>
      </c>
      <c r="L26" s="706">
        <v>0.54076712203909116</v>
      </c>
      <c r="M26" s="706">
        <v>0.98132241716208302</v>
      </c>
    </row>
    <row r="27" spans="1:19" ht="25.5">
      <c r="A27" s="698" t="s">
        <v>418</v>
      </c>
      <c r="B27" s="699" t="s">
        <v>45</v>
      </c>
      <c r="C27" s="698" t="s">
        <v>62</v>
      </c>
      <c r="D27" s="708" t="s">
        <v>637</v>
      </c>
      <c r="E27" s="700">
        <v>2012</v>
      </c>
      <c r="F27" s="699" t="s">
        <v>281</v>
      </c>
      <c r="G27" s="701" t="s">
        <v>354</v>
      </c>
      <c r="H27" s="702" t="s">
        <v>355</v>
      </c>
      <c r="I27" s="703" t="s">
        <v>49</v>
      </c>
      <c r="J27" s="704">
        <v>0.11199999999999999</v>
      </c>
      <c r="K27" s="705">
        <v>1</v>
      </c>
      <c r="L27" s="706">
        <v>0</v>
      </c>
      <c r="M27" s="706" t="s">
        <v>226</v>
      </c>
    </row>
    <row r="28" spans="1:19" ht="25.5">
      <c r="A28" s="698" t="s">
        <v>418</v>
      </c>
      <c r="B28" s="699" t="s">
        <v>45</v>
      </c>
      <c r="C28" s="698" t="s">
        <v>62</v>
      </c>
      <c r="D28" s="708" t="s">
        <v>637</v>
      </c>
      <c r="E28" s="700">
        <v>2012</v>
      </c>
      <c r="F28" s="699" t="s">
        <v>281</v>
      </c>
      <c r="G28" s="701" t="s">
        <v>636</v>
      </c>
      <c r="H28" s="702" t="s">
        <v>355</v>
      </c>
      <c r="I28" s="703" t="s">
        <v>49</v>
      </c>
      <c r="J28" s="704">
        <v>0.26</v>
      </c>
      <c r="K28" s="705">
        <v>1</v>
      </c>
      <c r="L28" s="706">
        <v>0</v>
      </c>
      <c r="M28" s="706">
        <v>0</v>
      </c>
    </row>
    <row r="29" spans="1:19" ht="25.5">
      <c r="A29" s="698" t="s">
        <v>418</v>
      </c>
      <c r="B29" s="699" t="s">
        <v>45</v>
      </c>
      <c r="C29" s="698" t="s">
        <v>62</v>
      </c>
      <c r="D29" s="708" t="s">
        <v>637</v>
      </c>
      <c r="E29" s="700">
        <v>2012</v>
      </c>
      <c r="F29" s="699" t="s">
        <v>281</v>
      </c>
      <c r="G29" s="701" t="s">
        <v>367</v>
      </c>
      <c r="H29" s="702" t="s">
        <v>355</v>
      </c>
      <c r="I29" s="703" t="s">
        <v>49</v>
      </c>
      <c r="J29" s="704">
        <v>0.318</v>
      </c>
      <c r="K29" s="705">
        <v>1</v>
      </c>
      <c r="L29" s="706">
        <v>0</v>
      </c>
      <c r="M29" s="706">
        <v>0</v>
      </c>
    </row>
    <row r="30" spans="1:19" ht="25.5">
      <c r="A30" s="698" t="s">
        <v>418</v>
      </c>
      <c r="B30" s="699" t="s">
        <v>45</v>
      </c>
      <c r="C30" s="698" t="s">
        <v>62</v>
      </c>
      <c r="D30" s="708" t="s">
        <v>637</v>
      </c>
      <c r="E30" s="700">
        <v>2012</v>
      </c>
      <c r="F30" s="699" t="s">
        <v>281</v>
      </c>
      <c r="G30" s="701" t="s">
        <v>357</v>
      </c>
      <c r="H30" s="702" t="s">
        <v>341</v>
      </c>
      <c r="I30" s="703" t="s">
        <v>49</v>
      </c>
      <c r="J30" s="704">
        <v>0.18600000000000003</v>
      </c>
      <c r="K30" s="705">
        <v>1</v>
      </c>
      <c r="L30" s="706">
        <v>0</v>
      </c>
      <c r="M30" s="706">
        <v>0</v>
      </c>
    </row>
    <row r="31" spans="1:19" ht="25.5">
      <c r="A31" s="698" t="s">
        <v>418</v>
      </c>
      <c r="B31" s="699" t="s">
        <v>45</v>
      </c>
      <c r="C31" s="698" t="s">
        <v>62</v>
      </c>
      <c r="D31" s="708" t="s">
        <v>637</v>
      </c>
      <c r="E31" s="700">
        <v>2012</v>
      </c>
      <c r="F31" s="699" t="s">
        <v>281</v>
      </c>
      <c r="G31" s="701" t="s">
        <v>354</v>
      </c>
      <c r="H31" s="702" t="s">
        <v>341</v>
      </c>
      <c r="I31" s="703" t="s">
        <v>49</v>
      </c>
      <c r="J31" s="704">
        <v>0.42599999999999999</v>
      </c>
      <c r="K31" s="705">
        <v>1</v>
      </c>
      <c r="L31" s="706">
        <v>0.53246193395475472</v>
      </c>
      <c r="M31" s="706">
        <v>0.99696177676134712</v>
      </c>
    </row>
    <row r="32" spans="1:19" ht="25.5">
      <c r="A32" s="698" t="s">
        <v>418</v>
      </c>
      <c r="B32" s="699" t="s">
        <v>45</v>
      </c>
      <c r="C32" s="698" t="s">
        <v>62</v>
      </c>
      <c r="D32" s="708" t="s">
        <v>637</v>
      </c>
      <c r="E32" s="700">
        <v>2012</v>
      </c>
      <c r="F32" s="699" t="s">
        <v>281</v>
      </c>
      <c r="G32" s="701" t="s">
        <v>636</v>
      </c>
      <c r="H32" s="702" t="s">
        <v>341</v>
      </c>
      <c r="I32" s="703" t="s">
        <v>49</v>
      </c>
      <c r="J32" s="704">
        <v>0.45799999999999996</v>
      </c>
      <c r="K32" s="705">
        <v>1</v>
      </c>
      <c r="L32" s="706">
        <v>0</v>
      </c>
      <c r="M32" s="706">
        <v>0</v>
      </c>
    </row>
    <row r="33" spans="1:13" ht="25.5">
      <c r="A33" s="698" t="s">
        <v>418</v>
      </c>
      <c r="B33" s="699" t="s">
        <v>45</v>
      </c>
      <c r="C33" s="698" t="s">
        <v>62</v>
      </c>
      <c r="D33" s="708" t="s">
        <v>637</v>
      </c>
      <c r="E33" s="700">
        <v>2012</v>
      </c>
      <c r="F33" s="699" t="s">
        <v>281</v>
      </c>
      <c r="G33" s="701" t="s">
        <v>619</v>
      </c>
      <c r="H33" s="702" t="s">
        <v>341</v>
      </c>
      <c r="I33" s="703" t="s">
        <v>49</v>
      </c>
      <c r="J33" s="704">
        <v>0.30399999999999999</v>
      </c>
      <c r="K33" s="705">
        <v>1</v>
      </c>
      <c r="L33" s="706">
        <v>0</v>
      </c>
      <c r="M33" s="706">
        <v>0</v>
      </c>
    </row>
    <row r="34" spans="1:13" ht="25.5">
      <c r="A34" s="698" t="s">
        <v>418</v>
      </c>
      <c r="B34" s="699" t="s">
        <v>45</v>
      </c>
      <c r="C34" s="698" t="s">
        <v>62</v>
      </c>
      <c r="D34" s="708" t="s">
        <v>637</v>
      </c>
      <c r="E34" s="700">
        <v>2012</v>
      </c>
      <c r="F34" s="699" t="s">
        <v>281</v>
      </c>
      <c r="G34" s="701" t="s">
        <v>352</v>
      </c>
      <c r="H34" s="702" t="s">
        <v>341</v>
      </c>
      <c r="I34" s="703" t="s">
        <v>49</v>
      </c>
      <c r="J34" s="704">
        <v>0.45399999999999996</v>
      </c>
      <c r="K34" s="705">
        <v>1</v>
      </c>
      <c r="L34" s="706">
        <v>0</v>
      </c>
      <c r="M34" s="706">
        <v>0</v>
      </c>
    </row>
    <row r="35" spans="1:13" ht="25.5">
      <c r="A35" s="698" t="s">
        <v>418</v>
      </c>
      <c r="B35" s="699" t="s">
        <v>45</v>
      </c>
      <c r="C35" s="698" t="s">
        <v>62</v>
      </c>
      <c r="D35" s="708" t="s">
        <v>637</v>
      </c>
      <c r="E35" s="700">
        <v>2012</v>
      </c>
      <c r="F35" s="699" t="s">
        <v>281</v>
      </c>
      <c r="G35" s="701" t="s">
        <v>1332</v>
      </c>
      <c r="H35" s="702" t="s">
        <v>341</v>
      </c>
      <c r="I35" s="703" t="s">
        <v>49</v>
      </c>
      <c r="J35" s="704">
        <v>0.43799999999999994</v>
      </c>
      <c r="K35" s="705">
        <v>1</v>
      </c>
      <c r="L35" s="706">
        <v>0</v>
      </c>
      <c r="M35" s="706">
        <v>0</v>
      </c>
    </row>
    <row r="36" spans="1:13" ht="25.5">
      <c r="A36" s="698" t="s">
        <v>418</v>
      </c>
      <c r="B36" s="699" t="s">
        <v>45</v>
      </c>
      <c r="C36" s="698" t="s">
        <v>62</v>
      </c>
      <c r="D36" s="708" t="s">
        <v>637</v>
      </c>
      <c r="E36" s="700">
        <v>2012</v>
      </c>
      <c r="F36" s="699" t="s">
        <v>281</v>
      </c>
      <c r="G36" s="701" t="s">
        <v>354</v>
      </c>
      <c r="H36" s="702" t="s">
        <v>339</v>
      </c>
      <c r="I36" s="703" t="s">
        <v>49</v>
      </c>
      <c r="J36" s="704">
        <v>0.68799999999999994</v>
      </c>
      <c r="K36" s="705">
        <v>1</v>
      </c>
      <c r="L36" s="706">
        <v>0.74470818846774256</v>
      </c>
      <c r="M36" s="706">
        <v>0.97984788484883001</v>
      </c>
    </row>
    <row r="37" spans="1:13" ht="25.5">
      <c r="A37" s="698" t="s">
        <v>418</v>
      </c>
      <c r="B37" s="699" t="s">
        <v>45</v>
      </c>
      <c r="C37" s="698" t="s">
        <v>62</v>
      </c>
      <c r="D37" s="708" t="s">
        <v>637</v>
      </c>
      <c r="E37" s="700">
        <v>2012</v>
      </c>
      <c r="F37" s="699" t="s">
        <v>281</v>
      </c>
      <c r="G37" s="701" t="s">
        <v>619</v>
      </c>
      <c r="H37" s="702" t="s">
        <v>339</v>
      </c>
      <c r="I37" s="703" t="s">
        <v>49</v>
      </c>
      <c r="J37" s="704">
        <v>0.75</v>
      </c>
      <c r="K37" s="705">
        <v>1</v>
      </c>
      <c r="L37" s="706">
        <v>1</v>
      </c>
      <c r="M37" s="706">
        <v>0</v>
      </c>
    </row>
    <row r="38" spans="1:13" ht="25.5">
      <c r="A38" s="698" t="s">
        <v>418</v>
      </c>
      <c r="B38" s="699" t="s">
        <v>45</v>
      </c>
      <c r="C38" s="698" t="s">
        <v>62</v>
      </c>
      <c r="D38" s="708" t="s">
        <v>637</v>
      </c>
      <c r="E38" s="700">
        <v>2012</v>
      </c>
      <c r="F38" s="699" t="s">
        <v>281</v>
      </c>
      <c r="G38" s="701" t="s">
        <v>352</v>
      </c>
      <c r="H38" s="702" t="s">
        <v>339</v>
      </c>
      <c r="I38" s="703" t="s">
        <v>49</v>
      </c>
      <c r="J38" s="704">
        <v>0.58799999999999997</v>
      </c>
      <c r="K38" s="705">
        <v>1</v>
      </c>
      <c r="L38" s="706">
        <v>0</v>
      </c>
      <c r="M38" s="706">
        <v>0</v>
      </c>
    </row>
    <row r="39" spans="1:13" ht="25.5">
      <c r="A39" s="698" t="s">
        <v>418</v>
      </c>
      <c r="B39" s="699" t="s">
        <v>45</v>
      </c>
      <c r="C39" s="698" t="s">
        <v>62</v>
      </c>
      <c r="D39" s="708" t="s">
        <v>637</v>
      </c>
      <c r="E39" s="700">
        <v>2012</v>
      </c>
      <c r="F39" s="699" t="s">
        <v>281</v>
      </c>
      <c r="G39" s="701" t="s">
        <v>354</v>
      </c>
      <c r="H39" s="702" t="s">
        <v>360</v>
      </c>
      <c r="I39" s="703" t="s">
        <v>49</v>
      </c>
      <c r="J39" s="704">
        <v>0.73599999999999999</v>
      </c>
      <c r="K39" s="705">
        <v>1</v>
      </c>
      <c r="L39" s="706">
        <v>1</v>
      </c>
      <c r="M39" s="706">
        <v>1</v>
      </c>
    </row>
    <row r="40" spans="1:13" ht="25.5">
      <c r="A40" s="698" t="s">
        <v>418</v>
      </c>
      <c r="B40" s="699" t="s">
        <v>45</v>
      </c>
      <c r="C40" s="698" t="s">
        <v>62</v>
      </c>
      <c r="D40" s="708" t="s">
        <v>637</v>
      </c>
      <c r="E40" s="700">
        <v>2012</v>
      </c>
      <c r="F40" s="699" t="s">
        <v>281</v>
      </c>
      <c r="G40" s="701" t="s">
        <v>354</v>
      </c>
      <c r="H40" s="702" t="s">
        <v>340</v>
      </c>
      <c r="I40" s="703" t="s">
        <v>49</v>
      </c>
      <c r="J40" s="704">
        <v>0.75</v>
      </c>
      <c r="K40" s="705">
        <v>1</v>
      </c>
      <c r="L40" s="706">
        <v>0</v>
      </c>
      <c r="M40" s="706">
        <v>0</v>
      </c>
    </row>
    <row r="41" spans="1:13" ht="25.5">
      <c r="A41" s="698" t="s">
        <v>418</v>
      </c>
      <c r="B41" s="699" t="s">
        <v>45</v>
      </c>
      <c r="C41" s="698" t="s">
        <v>62</v>
      </c>
      <c r="D41" s="708" t="s">
        <v>637</v>
      </c>
      <c r="E41" s="700">
        <v>2012</v>
      </c>
      <c r="F41" s="699" t="s">
        <v>281</v>
      </c>
      <c r="G41" s="701" t="s">
        <v>1332</v>
      </c>
      <c r="H41" s="702" t="s">
        <v>340</v>
      </c>
      <c r="I41" s="703" t="s">
        <v>49</v>
      </c>
      <c r="J41" s="704">
        <v>0.76400000000000001</v>
      </c>
      <c r="K41" s="705">
        <v>1</v>
      </c>
      <c r="L41" s="706">
        <v>0</v>
      </c>
      <c r="M41" s="706">
        <v>0</v>
      </c>
    </row>
    <row r="42" spans="1:13" ht="25.5">
      <c r="A42" s="698" t="s">
        <v>418</v>
      </c>
      <c r="B42" s="699" t="s">
        <v>45</v>
      </c>
      <c r="C42" s="698" t="s">
        <v>62</v>
      </c>
      <c r="D42" s="708" t="s">
        <v>638</v>
      </c>
      <c r="E42" s="700">
        <v>2012</v>
      </c>
      <c r="F42" s="699" t="s">
        <v>281</v>
      </c>
      <c r="G42" s="701" t="s">
        <v>354</v>
      </c>
      <c r="H42" s="702" t="s">
        <v>353</v>
      </c>
      <c r="I42" s="703" t="s">
        <v>49</v>
      </c>
      <c r="J42" s="704">
        <v>0.1</v>
      </c>
      <c r="K42" s="705">
        <v>1</v>
      </c>
      <c r="L42" s="706">
        <v>0.69207381695039205</v>
      </c>
      <c r="M42" s="706" t="s">
        <v>226</v>
      </c>
    </row>
    <row r="43" spans="1:13" ht="25.5">
      <c r="A43" s="698" t="s">
        <v>418</v>
      </c>
      <c r="B43" s="699" t="s">
        <v>45</v>
      </c>
      <c r="C43" s="698" t="s">
        <v>62</v>
      </c>
      <c r="D43" s="708" t="s">
        <v>638</v>
      </c>
      <c r="E43" s="700">
        <v>2012</v>
      </c>
      <c r="F43" s="699" t="s">
        <v>281</v>
      </c>
      <c r="G43" s="701" t="s">
        <v>636</v>
      </c>
      <c r="H43" s="702" t="s">
        <v>353</v>
      </c>
      <c r="I43" s="703" t="s">
        <v>49</v>
      </c>
      <c r="J43" s="704">
        <v>2.6000000000000002E-2</v>
      </c>
      <c r="K43" s="705">
        <v>1</v>
      </c>
      <c r="L43" s="706">
        <v>8.6726150078903982E-2</v>
      </c>
      <c r="M43" s="706">
        <v>0.20324740918075096</v>
      </c>
    </row>
    <row r="44" spans="1:13" ht="25.5">
      <c r="A44" s="698" t="s">
        <v>418</v>
      </c>
      <c r="B44" s="699" t="s">
        <v>45</v>
      </c>
      <c r="C44" s="698" t="s">
        <v>62</v>
      </c>
      <c r="D44" s="708" t="s">
        <v>638</v>
      </c>
      <c r="E44" s="700">
        <v>2012</v>
      </c>
      <c r="F44" s="699" t="s">
        <v>281</v>
      </c>
      <c r="G44" s="701" t="s">
        <v>367</v>
      </c>
      <c r="H44" s="702" t="s">
        <v>353</v>
      </c>
      <c r="I44" s="703" t="s">
        <v>49</v>
      </c>
      <c r="J44" s="704">
        <v>2.4E-2</v>
      </c>
      <c r="K44" s="705">
        <v>1</v>
      </c>
      <c r="L44" s="706">
        <v>0.24660795253904835</v>
      </c>
      <c r="M44" s="706">
        <v>0</v>
      </c>
    </row>
    <row r="45" spans="1:13" ht="25.5">
      <c r="A45" s="698" t="s">
        <v>418</v>
      </c>
      <c r="B45" s="699" t="s">
        <v>45</v>
      </c>
      <c r="C45" s="698" t="s">
        <v>62</v>
      </c>
      <c r="D45" s="708" t="s">
        <v>638</v>
      </c>
      <c r="E45" s="700">
        <v>2012</v>
      </c>
      <c r="F45" s="699" t="s">
        <v>281</v>
      </c>
      <c r="G45" s="701" t="s">
        <v>357</v>
      </c>
      <c r="H45" s="702" t="s">
        <v>355</v>
      </c>
      <c r="I45" s="703" t="s">
        <v>49</v>
      </c>
      <c r="J45" s="704">
        <v>0.33399999999999996</v>
      </c>
      <c r="K45" s="705">
        <v>1</v>
      </c>
      <c r="L45" s="706">
        <v>0</v>
      </c>
      <c r="M45" s="706">
        <v>0</v>
      </c>
    </row>
    <row r="46" spans="1:13" ht="25.5">
      <c r="A46" s="698" t="s">
        <v>418</v>
      </c>
      <c r="B46" s="699" t="s">
        <v>45</v>
      </c>
      <c r="C46" s="698" t="s">
        <v>62</v>
      </c>
      <c r="D46" s="708" t="s">
        <v>638</v>
      </c>
      <c r="E46" s="700">
        <v>2012</v>
      </c>
      <c r="F46" s="699" t="s">
        <v>281</v>
      </c>
      <c r="G46" s="701" t="s">
        <v>354</v>
      </c>
      <c r="H46" s="702" t="s">
        <v>355</v>
      </c>
      <c r="I46" s="703" t="s">
        <v>49</v>
      </c>
      <c r="J46" s="704">
        <v>0.11199999999999999</v>
      </c>
      <c r="K46" s="705">
        <v>1</v>
      </c>
      <c r="L46" s="706">
        <v>0.53875431763456549</v>
      </c>
      <c r="M46" s="706" t="s">
        <v>226</v>
      </c>
    </row>
    <row r="47" spans="1:13" ht="25.5">
      <c r="A47" s="698" t="s">
        <v>418</v>
      </c>
      <c r="B47" s="699" t="s">
        <v>45</v>
      </c>
      <c r="C47" s="698" t="s">
        <v>62</v>
      </c>
      <c r="D47" s="708" t="s">
        <v>638</v>
      </c>
      <c r="E47" s="700">
        <v>2012</v>
      </c>
      <c r="F47" s="699" t="s">
        <v>281</v>
      </c>
      <c r="G47" s="701" t="s">
        <v>636</v>
      </c>
      <c r="H47" s="702" t="s">
        <v>355</v>
      </c>
      <c r="I47" s="703" t="s">
        <v>49</v>
      </c>
      <c r="J47" s="704">
        <v>0.26</v>
      </c>
      <c r="K47" s="705">
        <v>1</v>
      </c>
      <c r="L47" s="706">
        <v>0.28203072825324793</v>
      </c>
      <c r="M47" s="706">
        <v>0.52758262752480856</v>
      </c>
    </row>
    <row r="48" spans="1:13" ht="25.5">
      <c r="A48" s="698" t="s">
        <v>418</v>
      </c>
      <c r="B48" s="699" t="s">
        <v>45</v>
      </c>
      <c r="C48" s="698" t="s">
        <v>62</v>
      </c>
      <c r="D48" s="708" t="s">
        <v>638</v>
      </c>
      <c r="E48" s="700">
        <v>2012</v>
      </c>
      <c r="F48" s="699" t="s">
        <v>281</v>
      </c>
      <c r="G48" s="701" t="s">
        <v>367</v>
      </c>
      <c r="H48" s="702" t="s">
        <v>355</v>
      </c>
      <c r="I48" s="703" t="s">
        <v>49</v>
      </c>
      <c r="J48" s="704">
        <v>0.318</v>
      </c>
      <c r="K48" s="705">
        <v>1</v>
      </c>
      <c r="L48" s="706">
        <v>0.29606991331868571</v>
      </c>
      <c r="M48" s="706">
        <v>0.35928977107406296</v>
      </c>
    </row>
    <row r="49" spans="1:13" ht="25.5">
      <c r="A49" s="698" t="s">
        <v>418</v>
      </c>
      <c r="B49" s="699" t="s">
        <v>45</v>
      </c>
      <c r="C49" s="698" t="s">
        <v>62</v>
      </c>
      <c r="D49" s="708" t="s">
        <v>638</v>
      </c>
      <c r="E49" s="700">
        <v>2012</v>
      </c>
      <c r="F49" s="699" t="s">
        <v>281</v>
      </c>
      <c r="G49" s="701" t="s">
        <v>357</v>
      </c>
      <c r="H49" s="702" t="s">
        <v>341</v>
      </c>
      <c r="I49" s="703" t="s">
        <v>49</v>
      </c>
      <c r="J49" s="704">
        <v>0.18600000000000003</v>
      </c>
      <c r="K49" s="705">
        <v>1</v>
      </c>
      <c r="L49" s="706">
        <v>0</v>
      </c>
      <c r="M49" s="706">
        <v>0</v>
      </c>
    </row>
    <row r="50" spans="1:13" ht="25.5">
      <c r="A50" s="698" t="s">
        <v>418</v>
      </c>
      <c r="B50" s="699" t="s">
        <v>45</v>
      </c>
      <c r="C50" s="698" t="s">
        <v>62</v>
      </c>
      <c r="D50" s="708" t="s">
        <v>638</v>
      </c>
      <c r="E50" s="700">
        <v>2012</v>
      </c>
      <c r="F50" s="699" t="s">
        <v>281</v>
      </c>
      <c r="G50" s="701" t="s">
        <v>354</v>
      </c>
      <c r="H50" s="702" t="s">
        <v>341</v>
      </c>
      <c r="I50" s="703" t="s">
        <v>49</v>
      </c>
      <c r="J50" s="704">
        <v>0.42599999999999999</v>
      </c>
      <c r="K50" s="705">
        <v>1</v>
      </c>
      <c r="L50" s="706">
        <v>0.15096339374454404</v>
      </c>
      <c r="M50" s="706">
        <v>0.28305368599492314</v>
      </c>
    </row>
    <row r="51" spans="1:13" ht="25.5">
      <c r="A51" s="698" t="s">
        <v>418</v>
      </c>
      <c r="B51" s="699" t="s">
        <v>45</v>
      </c>
      <c r="C51" s="698" t="s">
        <v>62</v>
      </c>
      <c r="D51" s="708" t="s">
        <v>638</v>
      </c>
      <c r="E51" s="700">
        <v>2012</v>
      </c>
      <c r="F51" s="699" t="s">
        <v>281</v>
      </c>
      <c r="G51" s="701" t="s">
        <v>636</v>
      </c>
      <c r="H51" s="702" t="s">
        <v>341</v>
      </c>
      <c r="I51" s="703" t="s">
        <v>49</v>
      </c>
      <c r="J51" s="704">
        <v>0.45799999999999996</v>
      </c>
      <c r="K51" s="705">
        <v>1</v>
      </c>
      <c r="L51" s="706">
        <v>0.18759791084661065</v>
      </c>
      <c r="M51" s="706">
        <v>0.33307521593403894</v>
      </c>
    </row>
    <row r="52" spans="1:13" ht="25.5">
      <c r="A52" s="698" t="s">
        <v>418</v>
      </c>
      <c r="B52" s="699" t="s">
        <v>45</v>
      </c>
      <c r="C52" s="698" t="s">
        <v>62</v>
      </c>
      <c r="D52" s="708" t="s">
        <v>638</v>
      </c>
      <c r="E52" s="700">
        <v>2012</v>
      </c>
      <c r="F52" s="699" t="s">
        <v>281</v>
      </c>
      <c r="G52" s="701" t="s">
        <v>619</v>
      </c>
      <c r="H52" s="702" t="s">
        <v>341</v>
      </c>
      <c r="I52" s="703" t="s">
        <v>49</v>
      </c>
      <c r="J52" s="704">
        <v>0.30399999999999999</v>
      </c>
      <c r="K52" s="705">
        <v>1</v>
      </c>
      <c r="L52" s="706">
        <v>0.22571843104693012</v>
      </c>
      <c r="M52" s="706">
        <v>0.30470806275925921</v>
      </c>
    </row>
    <row r="53" spans="1:13" ht="25.5">
      <c r="A53" s="698" t="s">
        <v>418</v>
      </c>
      <c r="B53" s="699" t="s">
        <v>45</v>
      </c>
      <c r="C53" s="698" t="s">
        <v>62</v>
      </c>
      <c r="D53" s="708" t="s">
        <v>638</v>
      </c>
      <c r="E53" s="700">
        <v>2012</v>
      </c>
      <c r="F53" s="699" t="s">
        <v>281</v>
      </c>
      <c r="G53" s="701" t="s">
        <v>352</v>
      </c>
      <c r="H53" s="702" t="s">
        <v>341</v>
      </c>
      <c r="I53" s="703" t="s">
        <v>49</v>
      </c>
      <c r="J53" s="704">
        <v>0.45399999999999996</v>
      </c>
      <c r="K53" s="705">
        <v>1</v>
      </c>
      <c r="L53" s="706">
        <v>1</v>
      </c>
      <c r="M53" s="706">
        <v>1</v>
      </c>
    </row>
    <row r="54" spans="1:13" ht="25.5">
      <c r="A54" s="698" t="s">
        <v>418</v>
      </c>
      <c r="B54" s="699" t="s">
        <v>45</v>
      </c>
      <c r="C54" s="698" t="s">
        <v>62</v>
      </c>
      <c r="D54" s="708" t="s">
        <v>638</v>
      </c>
      <c r="E54" s="700">
        <v>2012</v>
      </c>
      <c r="F54" s="699" t="s">
        <v>281</v>
      </c>
      <c r="G54" s="701" t="s">
        <v>1332</v>
      </c>
      <c r="H54" s="702" t="s">
        <v>341</v>
      </c>
      <c r="I54" s="703" t="s">
        <v>49</v>
      </c>
      <c r="J54" s="704">
        <v>0.43799999999999994</v>
      </c>
      <c r="K54" s="705">
        <v>1</v>
      </c>
      <c r="L54" s="706">
        <v>0.41151842843706771</v>
      </c>
      <c r="M54" s="706">
        <v>0.64773562416202801</v>
      </c>
    </row>
    <row r="55" spans="1:13" ht="25.5">
      <c r="A55" s="698" t="s">
        <v>418</v>
      </c>
      <c r="B55" s="699" t="s">
        <v>45</v>
      </c>
      <c r="C55" s="698" t="s">
        <v>62</v>
      </c>
      <c r="D55" s="708" t="s">
        <v>638</v>
      </c>
      <c r="E55" s="700">
        <v>2012</v>
      </c>
      <c r="F55" s="699" t="s">
        <v>281</v>
      </c>
      <c r="G55" s="701" t="s">
        <v>354</v>
      </c>
      <c r="H55" s="702" t="s">
        <v>339</v>
      </c>
      <c r="I55" s="703" t="s">
        <v>49</v>
      </c>
      <c r="J55" s="704">
        <v>0.68799999999999994</v>
      </c>
      <c r="K55" s="705">
        <v>1</v>
      </c>
      <c r="L55" s="706">
        <v>0.2431537182675414</v>
      </c>
      <c r="M55" s="706">
        <v>0.29021664736046765</v>
      </c>
    </row>
    <row r="56" spans="1:13" ht="25.5">
      <c r="A56" s="698" t="s">
        <v>418</v>
      </c>
      <c r="B56" s="699" t="s">
        <v>45</v>
      </c>
      <c r="C56" s="698" t="s">
        <v>62</v>
      </c>
      <c r="D56" s="708" t="s">
        <v>638</v>
      </c>
      <c r="E56" s="700">
        <v>2012</v>
      </c>
      <c r="F56" s="699" t="s">
        <v>281</v>
      </c>
      <c r="G56" s="701" t="s">
        <v>619</v>
      </c>
      <c r="H56" s="702" t="s">
        <v>339</v>
      </c>
      <c r="I56" s="703" t="s">
        <v>49</v>
      </c>
      <c r="J56" s="704">
        <v>0.75</v>
      </c>
      <c r="K56" s="705">
        <v>1</v>
      </c>
      <c r="L56" s="706">
        <v>0.35593301067681787</v>
      </c>
      <c r="M56" s="706">
        <v>0.34069834146114997</v>
      </c>
    </row>
    <row r="57" spans="1:13" ht="25.5">
      <c r="A57" s="698" t="s">
        <v>418</v>
      </c>
      <c r="B57" s="699" t="s">
        <v>45</v>
      </c>
      <c r="C57" s="698" t="s">
        <v>62</v>
      </c>
      <c r="D57" s="708" t="s">
        <v>638</v>
      </c>
      <c r="E57" s="700">
        <v>2012</v>
      </c>
      <c r="F57" s="699" t="s">
        <v>281</v>
      </c>
      <c r="G57" s="701" t="s">
        <v>352</v>
      </c>
      <c r="H57" s="702" t="s">
        <v>339</v>
      </c>
      <c r="I57" s="703" t="s">
        <v>49</v>
      </c>
      <c r="J57" s="704">
        <v>0.58799999999999997</v>
      </c>
      <c r="K57" s="705">
        <v>1</v>
      </c>
      <c r="L57" s="706">
        <v>0.99999999999999989</v>
      </c>
      <c r="M57" s="706">
        <v>0</v>
      </c>
    </row>
    <row r="58" spans="1:13" ht="25.5">
      <c r="A58" s="698" t="s">
        <v>418</v>
      </c>
      <c r="B58" s="699" t="s">
        <v>45</v>
      </c>
      <c r="C58" s="698" t="s">
        <v>62</v>
      </c>
      <c r="D58" s="708" t="s">
        <v>638</v>
      </c>
      <c r="E58" s="700">
        <v>2012</v>
      </c>
      <c r="F58" s="699" t="s">
        <v>281</v>
      </c>
      <c r="G58" s="701" t="s">
        <v>354</v>
      </c>
      <c r="H58" s="702" t="s">
        <v>360</v>
      </c>
      <c r="I58" s="703" t="s">
        <v>49</v>
      </c>
      <c r="J58" s="704">
        <v>0.73599999999999999</v>
      </c>
      <c r="K58" s="705">
        <v>1</v>
      </c>
      <c r="L58" s="706">
        <v>0.7702602658233344</v>
      </c>
      <c r="M58" s="706">
        <v>0.81169574198933148</v>
      </c>
    </row>
    <row r="59" spans="1:13" ht="25.5">
      <c r="A59" s="698" t="s">
        <v>418</v>
      </c>
      <c r="B59" s="699" t="s">
        <v>45</v>
      </c>
      <c r="C59" s="698" t="s">
        <v>62</v>
      </c>
      <c r="D59" s="708" t="s">
        <v>638</v>
      </c>
      <c r="E59" s="700">
        <v>2012</v>
      </c>
      <c r="F59" s="699" t="s">
        <v>281</v>
      </c>
      <c r="G59" s="701" t="s">
        <v>354</v>
      </c>
      <c r="H59" s="702" t="s">
        <v>340</v>
      </c>
      <c r="I59" s="703" t="s">
        <v>49</v>
      </c>
      <c r="J59" s="704">
        <v>0.75</v>
      </c>
      <c r="K59" s="705">
        <v>1</v>
      </c>
      <c r="L59" s="706">
        <v>0.43518326541788588</v>
      </c>
      <c r="M59" s="706">
        <v>0.53541894821024494</v>
      </c>
    </row>
    <row r="60" spans="1:13" ht="25.5">
      <c r="A60" s="698" t="s">
        <v>418</v>
      </c>
      <c r="B60" s="699" t="s">
        <v>45</v>
      </c>
      <c r="C60" s="698" t="s">
        <v>62</v>
      </c>
      <c r="D60" s="708" t="s">
        <v>638</v>
      </c>
      <c r="E60" s="700">
        <v>2012</v>
      </c>
      <c r="F60" s="699" t="s">
        <v>281</v>
      </c>
      <c r="G60" s="701" t="s">
        <v>1332</v>
      </c>
      <c r="H60" s="702" t="s">
        <v>340</v>
      </c>
      <c r="I60" s="703" t="s">
        <v>49</v>
      </c>
      <c r="J60" s="704">
        <v>0.76400000000000001</v>
      </c>
      <c r="K60" s="705">
        <v>1</v>
      </c>
      <c r="L60" s="706">
        <v>0.52097718486880118</v>
      </c>
      <c r="M60" s="706">
        <v>0.50999800573095788</v>
      </c>
    </row>
    <row r="61" spans="1:13" ht="25.5">
      <c r="A61" s="698" t="s">
        <v>418</v>
      </c>
      <c r="B61" s="699" t="s">
        <v>45</v>
      </c>
      <c r="C61" s="698" t="s">
        <v>62</v>
      </c>
      <c r="D61" s="708" t="s">
        <v>65</v>
      </c>
      <c r="E61" s="700">
        <v>2012</v>
      </c>
      <c r="F61" s="699" t="s">
        <v>281</v>
      </c>
      <c r="G61" s="701" t="s">
        <v>354</v>
      </c>
      <c r="H61" s="702" t="s">
        <v>353</v>
      </c>
      <c r="I61" s="703" t="s">
        <v>49</v>
      </c>
      <c r="J61" s="704">
        <v>0.1</v>
      </c>
      <c r="K61" s="705">
        <v>1</v>
      </c>
      <c r="L61" s="706">
        <v>0.67047564762826362</v>
      </c>
      <c r="M61" s="706" t="s">
        <v>226</v>
      </c>
    </row>
    <row r="62" spans="1:13" ht="25.5">
      <c r="A62" s="698" t="s">
        <v>418</v>
      </c>
      <c r="B62" s="699" t="s">
        <v>45</v>
      </c>
      <c r="C62" s="698" t="s">
        <v>62</v>
      </c>
      <c r="D62" s="708" t="s">
        <v>65</v>
      </c>
      <c r="E62" s="700">
        <v>2012</v>
      </c>
      <c r="F62" s="699" t="s">
        <v>281</v>
      </c>
      <c r="G62" s="701" t="s">
        <v>636</v>
      </c>
      <c r="H62" s="702" t="s">
        <v>353</v>
      </c>
      <c r="I62" s="703" t="s">
        <v>49</v>
      </c>
      <c r="J62" s="704">
        <v>2.6000000000000002E-2</v>
      </c>
      <c r="K62" s="705">
        <v>1</v>
      </c>
      <c r="L62" s="706">
        <v>0.10796591190169959</v>
      </c>
      <c r="M62" s="706">
        <v>0.27657232955673888</v>
      </c>
    </row>
    <row r="63" spans="1:13" ht="25.5">
      <c r="A63" s="698" t="s">
        <v>418</v>
      </c>
      <c r="B63" s="699" t="s">
        <v>45</v>
      </c>
      <c r="C63" s="698" t="s">
        <v>62</v>
      </c>
      <c r="D63" s="708" t="s">
        <v>65</v>
      </c>
      <c r="E63" s="700">
        <v>2012</v>
      </c>
      <c r="F63" s="699" t="s">
        <v>281</v>
      </c>
      <c r="G63" s="701" t="s">
        <v>367</v>
      </c>
      <c r="H63" s="702" t="s">
        <v>353</v>
      </c>
      <c r="I63" s="703" t="s">
        <v>49</v>
      </c>
      <c r="J63" s="704">
        <v>2.4E-2</v>
      </c>
      <c r="K63" s="705">
        <v>1</v>
      </c>
      <c r="L63" s="706">
        <v>0.12543165265064971</v>
      </c>
      <c r="M63" s="706">
        <v>0.40676944162287787</v>
      </c>
    </row>
    <row r="64" spans="1:13" ht="25.5">
      <c r="A64" s="698" t="s">
        <v>418</v>
      </c>
      <c r="B64" s="699" t="s">
        <v>45</v>
      </c>
      <c r="C64" s="698" t="s">
        <v>62</v>
      </c>
      <c r="D64" s="708" t="s">
        <v>65</v>
      </c>
      <c r="E64" s="700">
        <v>2012</v>
      </c>
      <c r="F64" s="699" t="s">
        <v>281</v>
      </c>
      <c r="G64" s="701" t="s">
        <v>357</v>
      </c>
      <c r="H64" s="702" t="s">
        <v>355</v>
      </c>
      <c r="I64" s="703" t="s">
        <v>49</v>
      </c>
      <c r="J64" s="704">
        <v>0.33399999999999996</v>
      </c>
      <c r="K64" s="705">
        <v>1</v>
      </c>
      <c r="L64" s="706">
        <v>1.1950162771677526</v>
      </c>
      <c r="M64" s="706">
        <v>1.4117863748677892</v>
      </c>
    </row>
    <row r="65" spans="1:13" ht="25.5">
      <c r="A65" s="698" t="s">
        <v>418</v>
      </c>
      <c r="B65" s="699" t="s">
        <v>45</v>
      </c>
      <c r="C65" s="698" t="s">
        <v>62</v>
      </c>
      <c r="D65" s="708" t="s">
        <v>65</v>
      </c>
      <c r="E65" s="700">
        <v>2012</v>
      </c>
      <c r="F65" s="699" t="s">
        <v>281</v>
      </c>
      <c r="G65" s="701" t="s">
        <v>354</v>
      </c>
      <c r="H65" s="702" t="s">
        <v>355</v>
      </c>
      <c r="I65" s="703" t="s">
        <v>49</v>
      </c>
      <c r="J65" s="704">
        <v>0.11199999999999999</v>
      </c>
      <c r="K65" s="705">
        <v>1</v>
      </c>
      <c r="L65" s="706">
        <v>0.55410580257949382</v>
      </c>
      <c r="M65" s="706" t="s">
        <v>226</v>
      </c>
    </row>
    <row r="66" spans="1:13" ht="25.5">
      <c r="A66" s="698" t="s">
        <v>418</v>
      </c>
      <c r="B66" s="699" t="s">
        <v>45</v>
      </c>
      <c r="C66" s="698" t="s">
        <v>62</v>
      </c>
      <c r="D66" s="708" t="s">
        <v>65</v>
      </c>
      <c r="E66" s="700">
        <v>2012</v>
      </c>
      <c r="F66" s="699" t="s">
        <v>281</v>
      </c>
      <c r="G66" s="701" t="s">
        <v>636</v>
      </c>
      <c r="H66" s="702" t="s">
        <v>355</v>
      </c>
      <c r="I66" s="703" t="s">
        <v>49</v>
      </c>
      <c r="J66" s="704">
        <v>0.26</v>
      </c>
      <c r="K66" s="705">
        <v>1</v>
      </c>
      <c r="L66" s="706">
        <v>0.6186600701440691</v>
      </c>
      <c r="M66" s="706">
        <v>2.4220122982495527</v>
      </c>
    </row>
    <row r="67" spans="1:13" ht="25.5">
      <c r="A67" s="698" t="s">
        <v>418</v>
      </c>
      <c r="B67" s="699" t="s">
        <v>45</v>
      </c>
      <c r="C67" s="698" t="s">
        <v>62</v>
      </c>
      <c r="D67" s="708" t="s">
        <v>65</v>
      </c>
      <c r="E67" s="700">
        <v>2012</v>
      </c>
      <c r="F67" s="699" t="s">
        <v>281</v>
      </c>
      <c r="G67" s="701" t="s">
        <v>367</v>
      </c>
      <c r="H67" s="702" t="s">
        <v>355</v>
      </c>
      <c r="I67" s="703" t="s">
        <v>49</v>
      </c>
      <c r="J67" s="704">
        <v>0.318</v>
      </c>
      <c r="K67" s="705">
        <v>1</v>
      </c>
      <c r="L67" s="706">
        <v>0.40696329580342994</v>
      </c>
      <c r="M67" s="706">
        <v>0.7811320571334851</v>
      </c>
    </row>
    <row r="68" spans="1:13" ht="25.5">
      <c r="A68" s="698" t="s">
        <v>418</v>
      </c>
      <c r="B68" s="699" t="s">
        <v>45</v>
      </c>
      <c r="C68" s="698" t="s">
        <v>62</v>
      </c>
      <c r="D68" s="708" t="s">
        <v>65</v>
      </c>
      <c r="E68" s="700">
        <v>2012</v>
      </c>
      <c r="F68" s="699" t="s">
        <v>281</v>
      </c>
      <c r="G68" s="701" t="s">
        <v>357</v>
      </c>
      <c r="H68" s="702" t="s">
        <v>341</v>
      </c>
      <c r="I68" s="703" t="s">
        <v>49</v>
      </c>
      <c r="J68" s="704">
        <v>0.18600000000000003</v>
      </c>
      <c r="K68" s="705">
        <v>1</v>
      </c>
      <c r="L68" s="706">
        <v>1.8319821693492906</v>
      </c>
      <c r="M68" s="706">
        <v>0.84960583014551905</v>
      </c>
    </row>
    <row r="69" spans="1:13" ht="25.5">
      <c r="A69" s="698" t="s">
        <v>418</v>
      </c>
      <c r="B69" s="699" t="s">
        <v>45</v>
      </c>
      <c r="C69" s="698" t="s">
        <v>62</v>
      </c>
      <c r="D69" s="708" t="s">
        <v>65</v>
      </c>
      <c r="E69" s="700">
        <v>2012</v>
      </c>
      <c r="F69" s="699" t="s">
        <v>281</v>
      </c>
      <c r="G69" s="701" t="s">
        <v>354</v>
      </c>
      <c r="H69" s="702" t="s">
        <v>341</v>
      </c>
      <c r="I69" s="703" t="s">
        <v>49</v>
      </c>
      <c r="J69" s="704">
        <v>0.42599999999999999</v>
      </c>
      <c r="K69" s="705">
        <v>1</v>
      </c>
      <c r="L69" s="706">
        <v>0.48253586563601492</v>
      </c>
      <c r="M69" s="706">
        <v>0.59159151630181561</v>
      </c>
    </row>
    <row r="70" spans="1:13" ht="25.5">
      <c r="A70" s="698" t="s">
        <v>418</v>
      </c>
      <c r="B70" s="699" t="s">
        <v>45</v>
      </c>
      <c r="C70" s="698" t="s">
        <v>62</v>
      </c>
      <c r="D70" s="708" t="s">
        <v>65</v>
      </c>
      <c r="E70" s="700">
        <v>2012</v>
      </c>
      <c r="F70" s="699" t="s">
        <v>281</v>
      </c>
      <c r="G70" s="701" t="s">
        <v>636</v>
      </c>
      <c r="H70" s="702" t="s">
        <v>341</v>
      </c>
      <c r="I70" s="703" t="s">
        <v>49</v>
      </c>
      <c r="J70" s="704">
        <v>0.45799999999999996</v>
      </c>
      <c r="K70" s="705">
        <v>1</v>
      </c>
      <c r="L70" s="706">
        <v>2.9570712570497544</v>
      </c>
      <c r="M70" s="706">
        <v>2.4170502196626074</v>
      </c>
    </row>
    <row r="71" spans="1:13" ht="25.5">
      <c r="A71" s="698" t="s">
        <v>418</v>
      </c>
      <c r="B71" s="699" t="s">
        <v>45</v>
      </c>
      <c r="C71" s="698" t="s">
        <v>62</v>
      </c>
      <c r="D71" s="708" t="s">
        <v>65</v>
      </c>
      <c r="E71" s="700">
        <v>2012</v>
      </c>
      <c r="F71" s="699" t="s">
        <v>281</v>
      </c>
      <c r="G71" s="701" t="s">
        <v>619</v>
      </c>
      <c r="H71" s="702" t="s">
        <v>341</v>
      </c>
      <c r="I71" s="703" t="s">
        <v>49</v>
      </c>
      <c r="J71" s="704">
        <v>0.30399999999999999</v>
      </c>
      <c r="K71" s="705">
        <v>1</v>
      </c>
      <c r="L71" s="706">
        <v>2.092461585571161</v>
      </c>
      <c r="M71" s="706">
        <v>2.0055499585877761</v>
      </c>
    </row>
    <row r="72" spans="1:13" ht="25.5">
      <c r="A72" s="698" t="s">
        <v>418</v>
      </c>
      <c r="B72" s="699" t="s">
        <v>45</v>
      </c>
      <c r="C72" s="698" t="s">
        <v>62</v>
      </c>
      <c r="D72" s="708" t="s">
        <v>65</v>
      </c>
      <c r="E72" s="700">
        <v>2012</v>
      </c>
      <c r="F72" s="699" t="s">
        <v>281</v>
      </c>
      <c r="G72" s="701" t="s">
        <v>352</v>
      </c>
      <c r="H72" s="702" t="s">
        <v>341</v>
      </c>
      <c r="I72" s="703" t="s">
        <v>49</v>
      </c>
      <c r="J72" s="704">
        <v>0.45399999999999996</v>
      </c>
      <c r="K72" s="705">
        <v>1</v>
      </c>
      <c r="L72" s="706">
        <v>0.35973558872813993</v>
      </c>
      <c r="M72" s="706">
        <v>0.45394905361454696</v>
      </c>
    </row>
    <row r="73" spans="1:13" ht="25.5">
      <c r="A73" s="698" t="s">
        <v>418</v>
      </c>
      <c r="B73" s="699" t="s">
        <v>45</v>
      </c>
      <c r="C73" s="698" t="s">
        <v>62</v>
      </c>
      <c r="D73" s="708" t="s">
        <v>65</v>
      </c>
      <c r="E73" s="700">
        <v>2012</v>
      </c>
      <c r="F73" s="699" t="s">
        <v>281</v>
      </c>
      <c r="G73" s="701" t="s">
        <v>1332</v>
      </c>
      <c r="H73" s="702" t="s">
        <v>341</v>
      </c>
      <c r="I73" s="703" t="s">
        <v>49</v>
      </c>
      <c r="J73" s="704">
        <v>0.43799999999999994</v>
      </c>
      <c r="K73" s="705">
        <v>1</v>
      </c>
      <c r="L73" s="706">
        <v>0.5227394620976572</v>
      </c>
      <c r="M73" s="706">
        <v>1.0624371172768154</v>
      </c>
    </row>
    <row r="74" spans="1:13" ht="25.5">
      <c r="A74" s="698" t="s">
        <v>418</v>
      </c>
      <c r="B74" s="699" t="s">
        <v>45</v>
      </c>
      <c r="C74" s="698" t="s">
        <v>62</v>
      </c>
      <c r="D74" s="708" t="s">
        <v>65</v>
      </c>
      <c r="E74" s="700">
        <v>2012</v>
      </c>
      <c r="F74" s="699" t="s">
        <v>281</v>
      </c>
      <c r="G74" s="701" t="s">
        <v>354</v>
      </c>
      <c r="H74" s="702" t="s">
        <v>339</v>
      </c>
      <c r="I74" s="703" t="s">
        <v>49</v>
      </c>
      <c r="J74" s="704">
        <v>0.68799999999999994</v>
      </c>
      <c r="K74" s="705">
        <v>1</v>
      </c>
      <c r="L74" s="706">
        <v>0.51061479522026842</v>
      </c>
      <c r="M74" s="706">
        <v>0.66470854195129647</v>
      </c>
    </row>
    <row r="75" spans="1:13" ht="25.5">
      <c r="A75" s="698" t="s">
        <v>418</v>
      </c>
      <c r="B75" s="699" t="s">
        <v>45</v>
      </c>
      <c r="C75" s="698" t="s">
        <v>62</v>
      </c>
      <c r="D75" s="708" t="s">
        <v>65</v>
      </c>
      <c r="E75" s="700">
        <v>2012</v>
      </c>
      <c r="F75" s="699" t="s">
        <v>281</v>
      </c>
      <c r="G75" s="701" t="s">
        <v>619</v>
      </c>
      <c r="H75" s="702" t="s">
        <v>339</v>
      </c>
      <c r="I75" s="703" t="s">
        <v>49</v>
      </c>
      <c r="J75" s="704">
        <v>0.75</v>
      </c>
      <c r="K75" s="705">
        <v>1</v>
      </c>
      <c r="L75" s="706">
        <v>2.1406999559479924</v>
      </c>
      <c r="M75" s="706">
        <v>2.9927401977783519</v>
      </c>
    </row>
    <row r="76" spans="1:13" ht="25.5">
      <c r="A76" s="698" t="s">
        <v>418</v>
      </c>
      <c r="B76" s="699" t="s">
        <v>45</v>
      </c>
      <c r="C76" s="698" t="s">
        <v>62</v>
      </c>
      <c r="D76" s="708" t="s">
        <v>65</v>
      </c>
      <c r="E76" s="700">
        <v>2012</v>
      </c>
      <c r="F76" s="699" t="s">
        <v>281</v>
      </c>
      <c r="G76" s="701" t="s">
        <v>352</v>
      </c>
      <c r="H76" s="702" t="s">
        <v>339</v>
      </c>
      <c r="I76" s="703" t="s">
        <v>49</v>
      </c>
      <c r="J76" s="704">
        <v>0.58799999999999997</v>
      </c>
      <c r="K76" s="705">
        <v>1</v>
      </c>
      <c r="L76" s="706">
        <v>4.4832746437801738</v>
      </c>
      <c r="M76" s="706">
        <v>1.6654240312190036</v>
      </c>
    </row>
    <row r="77" spans="1:13" ht="25.5">
      <c r="A77" s="698" t="s">
        <v>418</v>
      </c>
      <c r="B77" s="699" t="s">
        <v>45</v>
      </c>
      <c r="C77" s="698" t="s">
        <v>62</v>
      </c>
      <c r="D77" s="708" t="s">
        <v>65</v>
      </c>
      <c r="E77" s="700">
        <v>2012</v>
      </c>
      <c r="F77" s="699" t="s">
        <v>281</v>
      </c>
      <c r="G77" s="701" t="s">
        <v>354</v>
      </c>
      <c r="H77" s="702" t="s">
        <v>360</v>
      </c>
      <c r="I77" s="703" t="s">
        <v>49</v>
      </c>
      <c r="J77" s="704">
        <v>0.73599999999999999</v>
      </c>
      <c r="K77" s="705">
        <v>1</v>
      </c>
      <c r="L77" s="706">
        <v>0.44690234881826096</v>
      </c>
      <c r="M77" s="706">
        <v>0.48419415554358508</v>
      </c>
    </row>
    <row r="78" spans="1:13" ht="25.5">
      <c r="A78" s="698" t="s">
        <v>418</v>
      </c>
      <c r="B78" s="699" t="s">
        <v>45</v>
      </c>
      <c r="C78" s="698" t="s">
        <v>62</v>
      </c>
      <c r="D78" s="708" t="s">
        <v>65</v>
      </c>
      <c r="E78" s="700">
        <v>2012</v>
      </c>
      <c r="F78" s="699" t="s">
        <v>281</v>
      </c>
      <c r="G78" s="701" t="s">
        <v>354</v>
      </c>
      <c r="H78" s="702" t="s">
        <v>340</v>
      </c>
      <c r="I78" s="703" t="s">
        <v>49</v>
      </c>
      <c r="J78" s="704">
        <v>0.75</v>
      </c>
      <c r="K78" s="705">
        <v>1</v>
      </c>
      <c r="L78" s="706">
        <v>0.44303834506766904</v>
      </c>
      <c r="M78" s="706">
        <v>0.73685720523887177</v>
      </c>
    </row>
    <row r="79" spans="1:13" ht="25.5">
      <c r="A79" s="698" t="s">
        <v>418</v>
      </c>
      <c r="B79" s="699" t="s">
        <v>45</v>
      </c>
      <c r="C79" s="698" t="s">
        <v>62</v>
      </c>
      <c r="D79" s="708" t="s">
        <v>65</v>
      </c>
      <c r="E79" s="700">
        <v>2012</v>
      </c>
      <c r="F79" s="699" t="s">
        <v>281</v>
      </c>
      <c r="G79" s="701" t="s">
        <v>1332</v>
      </c>
      <c r="H79" s="702" t="s">
        <v>340</v>
      </c>
      <c r="I79" s="703" t="s">
        <v>49</v>
      </c>
      <c r="J79" s="704">
        <v>0.76400000000000001</v>
      </c>
      <c r="K79" s="705">
        <v>1</v>
      </c>
      <c r="L79" s="706">
        <v>3.4058431522557782</v>
      </c>
      <c r="M79" s="706">
        <v>1.0232867562273811</v>
      </c>
    </row>
    <row r="80" spans="1:13" ht="25.5">
      <c r="A80" s="698" t="s">
        <v>418</v>
      </c>
      <c r="B80" s="699" t="s">
        <v>45</v>
      </c>
      <c r="C80" s="698" t="s">
        <v>639</v>
      </c>
      <c r="D80" s="708" t="s">
        <v>640</v>
      </c>
      <c r="E80" s="700">
        <v>2012</v>
      </c>
      <c r="F80" s="699" t="s">
        <v>281</v>
      </c>
      <c r="G80" s="701" t="s">
        <v>354</v>
      </c>
      <c r="H80" s="702" t="s">
        <v>353</v>
      </c>
      <c r="I80" s="703" t="s">
        <v>49</v>
      </c>
      <c r="J80" s="704">
        <v>0.1</v>
      </c>
      <c r="K80" s="705">
        <v>1</v>
      </c>
      <c r="L80" s="706">
        <v>0.69207381695039194</v>
      </c>
      <c r="M80" s="706" t="s">
        <v>226</v>
      </c>
    </row>
    <row r="81" spans="1:13" ht="25.5">
      <c r="A81" s="698" t="s">
        <v>418</v>
      </c>
      <c r="B81" s="699" t="s">
        <v>45</v>
      </c>
      <c r="C81" s="698" t="s">
        <v>639</v>
      </c>
      <c r="D81" s="708" t="s">
        <v>640</v>
      </c>
      <c r="E81" s="700">
        <v>2012</v>
      </c>
      <c r="F81" s="699" t="s">
        <v>281</v>
      </c>
      <c r="G81" s="701" t="s">
        <v>636</v>
      </c>
      <c r="H81" s="702" t="s">
        <v>353</v>
      </c>
      <c r="I81" s="703" t="s">
        <v>49</v>
      </c>
      <c r="J81" s="704">
        <v>2.6000000000000002E-2</v>
      </c>
      <c r="K81" s="705">
        <v>1</v>
      </c>
      <c r="L81" s="706">
        <v>0.10746429829756859</v>
      </c>
      <c r="M81" s="706">
        <v>0.24439222794773732</v>
      </c>
    </row>
    <row r="82" spans="1:13" ht="25.5">
      <c r="A82" s="698" t="s">
        <v>418</v>
      </c>
      <c r="B82" s="699" t="s">
        <v>45</v>
      </c>
      <c r="C82" s="698" t="s">
        <v>639</v>
      </c>
      <c r="D82" s="708" t="s">
        <v>640</v>
      </c>
      <c r="E82" s="700">
        <v>2012</v>
      </c>
      <c r="F82" s="699" t="s">
        <v>281</v>
      </c>
      <c r="G82" s="701" t="s">
        <v>367</v>
      </c>
      <c r="H82" s="702" t="s">
        <v>353</v>
      </c>
      <c r="I82" s="703" t="s">
        <v>49</v>
      </c>
      <c r="J82" s="704">
        <v>2.4E-2</v>
      </c>
      <c r="K82" s="705">
        <v>1</v>
      </c>
      <c r="L82" s="706">
        <v>0.31531714015150247</v>
      </c>
      <c r="M82" s="706">
        <v>0</v>
      </c>
    </row>
    <row r="83" spans="1:13" ht="25.5">
      <c r="A83" s="698" t="s">
        <v>418</v>
      </c>
      <c r="B83" s="699" t="s">
        <v>45</v>
      </c>
      <c r="C83" s="698" t="s">
        <v>639</v>
      </c>
      <c r="D83" s="708" t="s">
        <v>640</v>
      </c>
      <c r="E83" s="700">
        <v>2012</v>
      </c>
      <c r="F83" s="699" t="s">
        <v>281</v>
      </c>
      <c r="G83" s="701" t="s">
        <v>357</v>
      </c>
      <c r="H83" s="702" t="s">
        <v>355</v>
      </c>
      <c r="I83" s="703" t="s">
        <v>49</v>
      </c>
      <c r="J83" s="704">
        <v>0.33399999999999996</v>
      </c>
      <c r="K83" s="705">
        <v>1</v>
      </c>
      <c r="L83" s="706">
        <v>0.35076863347963916</v>
      </c>
      <c r="M83" s="706">
        <v>0.63004831589971888</v>
      </c>
    </row>
    <row r="84" spans="1:13" ht="25.5">
      <c r="A84" s="698" t="s">
        <v>418</v>
      </c>
      <c r="B84" s="699" t="s">
        <v>45</v>
      </c>
      <c r="C84" s="698" t="s">
        <v>639</v>
      </c>
      <c r="D84" s="708" t="s">
        <v>640</v>
      </c>
      <c r="E84" s="700">
        <v>2012</v>
      </c>
      <c r="F84" s="699" t="s">
        <v>281</v>
      </c>
      <c r="G84" s="701" t="s">
        <v>354</v>
      </c>
      <c r="H84" s="702" t="s">
        <v>355</v>
      </c>
      <c r="I84" s="703" t="s">
        <v>49</v>
      </c>
      <c r="J84" s="704">
        <v>0.11199999999999999</v>
      </c>
      <c r="K84" s="705">
        <v>1</v>
      </c>
      <c r="L84" s="706">
        <v>0.82136511515605115</v>
      </c>
      <c r="M84" s="706" t="s">
        <v>226</v>
      </c>
    </row>
    <row r="85" spans="1:13" ht="25.5">
      <c r="A85" s="698" t="s">
        <v>418</v>
      </c>
      <c r="B85" s="699" t="s">
        <v>45</v>
      </c>
      <c r="C85" s="698" t="s">
        <v>639</v>
      </c>
      <c r="D85" s="708" t="s">
        <v>640</v>
      </c>
      <c r="E85" s="700">
        <v>2012</v>
      </c>
      <c r="F85" s="699" t="s">
        <v>281</v>
      </c>
      <c r="G85" s="701" t="s">
        <v>636</v>
      </c>
      <c r="H85" s="702" t="s">
        <v>355</v>
      </c>
      <c r="I85" s="703" t="s">
        <v>49</v>
      </c>
      <c r="J85" s="704">
        <v>0.26</v>
      </c>
      <c r="K85" s="705">
        <v>1</v>
      </c>
      <c r="L85" s="706">
        <v>0.24257257061503515</v>
      </c>
      <c r="M85" s="706">
        <v>0.46690845682847154</v>
      </c>
    </row>
    <row r="86" spans="1:13" ht="25.5">
      <c r="A86" s="698" t="s">
        <v>418</v>
      </c>
      <c r="B86" s="699" t="s">
        <v>45</v>
      </c>
      <c r="C86" s="698" t="s">
        <v>639</v>
      </c>
      <c r="D86" s="708" t="s">
        <v>640</v>
      </c>
      <c r="E86" s="700">
        <v>2012</v>
      </c>
      <c r="F86" s="699" t="s">
        <v>281</v>
      </c>
      <c r="G86" s="701" t="s">
        <v>367</v>
      </c>
      <c r="H86" s="702" t="s">
        <v>355</v>
      </c>
      <c r="I86" s="703" t="s">
        <v>49</v>
      </c>
      <c r="J86" s="704">
        <v>0.318</v>
      </c>
      <c r="K86" s="705">
        <v>1</v>
      </c>
      <c r="L86" s="706">
        <v>0.3345269452667573</v>
      </c>
      <c r="M86" s="706">
        <v>0.49325315879433757</v>
      </c>
    </row>
    <row r="87" spans="1:13" ht="25.5">
      <c r="A87" s="698" t="s">
        <v>418</v>
      </c>
      <c r="B87" s="699" t="s">
        <v>45</v>
      </c>
      <c r="C87" s="698" t="s">
        <v>639</v>
      </c>
      <c r="D87" s="708" t="s">
        <v>640</v>
      </c>
      <c r="E87" s="700">
        <v>2012</v>
      </c>
      <c r="F87" s="699" t="s">
        <v>281</v>
      </c>
      <c r="G87" s="701" t="s">
        <v>357</v>
      </c>
      <c r="H87" s="702" t="s">
        <v>341</v>
      </c>
      <c r="I87" s="703" t="s">
        <v>49</v>
      </c>
      <c r="J87" s="704">
        <v>0.18600000000000003</v>
      </c>
      <c r="K87" s="705">
        <v>1</v>
      </c>
      <c r="L87" s="706">
        <v>0.26724958965753398</v>
      </c>
      <c r="M87" s="706">
        <v>0.65294952310347643</v>
      </c>
    </row>
    <row r="88" spans="1:13" ht="25.5">
      <c r="A88" s="698" t="s">
        <v>418</v>
      </c>
      <c r="B88" s="699" t="s">
        <v>45</v>
      </c>
      <c r="C88" s="698" t="s">
        <v>639</v>
      </c>
      <c r="D88" s="708" t="s">
        <v>640</v>
      </c>
      <c r="E88" s="700">
        <v>2012</v>
      </c>
      <c r="F88" s="699" t="s">
        <v>281</v>
      </c>
      <c r="G88" s="701" t="s">
        <v>354</v>
      </c>
      <c r="H88" s="702" t="s">
        <v>341</v>
      </c>
      <c r="I88" s="703" t="s">
        <v>49</v>
      </c>
      <c r="J88" s="704">
        <v>0.42599999999999999</v>
      </c>
      <c r="K88" s="705">
        <v>1</v>
      </c>
      <c r="L88" s="706">
        <v>8.4444987844561725E-2</v>
      </c>
      <c r="M88" s="706">
        <v>0.13772018633833888</v>
      </c>
    </row>
    <row r="89" spans="1:13" ht="25.5">
      <c r="A89" s="698" t="s">
        <v>418</v>
      </c>
      <c r="B89" s="699" t="s">
        <v>45</v>
      </c>
      <c r="C89" s="698" t="s">
        <v>639</v>
      </c>
      <c r="D89" s="708" t="s">
        <v>640</v>
      </c>
      <c r="E89" s="700">
        <v>2012</v>
      </c>
      <c r="F89" s="699" t="s">
        <v>281</v>
      </c>
      <c r="G89" s="701" t="s">
        <v>636</v>
      </c>
      <c r="H89" s="702" t="s">
        <v>341</v>
      </c>
      <c r="I89" s="703" t="s">
        <v>49</v>
      </c>
      <c r="J89" s="704">
        <v>0.45799999999999996</v>
      </c>
      <c r="K89" s="705">
        <v>1</v>
      </c>
      <c r="L89" s="706">
        <v>0.20328326665604438</v>
      </c>
      <c r="M89" s="706">
        <v>0.2621328065841903</v>
      </c>
    </row>
    <row r="90" spans="1:13" ht="25.5">
      <c r="A90" s="698" t="s">
        <v>418</v>
      </c>
      <c r="B90" s="699" t="s">
        <v>45</v>
      </c>
      <c r="C90" s="698" t="s">
        <v>639</v>
      </c>
      <c r="D90" s="708" t="s">
        <v>640</v>
      </c>
      <c r="E90" s="700">
        <v>2012</v>
      </c>
      <c r="F90" s="699" t="s">
        <v>281</v>
      </c>
      <c r="G90" s="701" t="s">
        <v>619</v>
      </c>
      <c r="H90" s="702" t="s">
        <v>341</v>
      </c>
      <c r="I90" s="703" t="s">
        <v>49</v>
      </c>
      <c r="J90" s="704">
        <v>0.30399999999999999</v>
      </c>
      <c r="K90" s="705">
        <v>1</v>
      </c>
      <c r="L90" s="706">
        <v>0.20606651923724795</v>
      </c>
      <c r="M90" s="706">
        <v>0.34620125303625821</v>
      </c>
    </row>
    <row r="91" spans="1:13" ht="25.5">
      <c r="A91" s="698" t="s">
        <v>418</v>
      </c>
      <c r="B91" s="699" t="s">
        <v>45</v>
      </c>
      <c r="C91" s="698" t="s">
        <v>639</v>
      </c>
      <c r="D91" s="708" t="s">
        <v>640</v>
      </c>
      <c r="E91" s="700">
        <v>2012</v>
      </c>
      <c r="F91" s="699" t="s">
        <v>281</v>
      </c>
      <c r="G91" s="701" t="s">
        <v>352</v>
      </c>
      <c r="H91" s="702" t="s">
        <v>341</v>
      </c>
      <c r="I91" s="703" t="s">
        <v>49</v>
      </c>
      <c r="J91" s="704">
        <v>0.45399999999999996</v>
      </c>
      <c r="K91" s="705">
        <v>1</v>
      </c>
      <c r="L91" s="706">
        <v>0.18034733001732253</v>
      </c>
      <c r="M91" s="706">
        <v>0.18682916363151278</v>
      </c>
    </row>
    <row r="92" spans="1:13" ht="25.5">
      <c r="A92" s="698" t="s">
        <v>418</v>
      </c>
      <c r="B92" s="699" t="s">
        <v>45</v>
      </c>
      <c r="C92" s="698" t="s">
        <v>639</v>
      </c>
      <c r="D92" s="708" t="s">
        <v>640</v>
      </c>
      <c r="E92" s="700">
        <v>2012</v>
      </c>
      <c r="F92" s="699" t="s">
        <v>281</v>
      </c>
      <c r="G92" s="701" t="s">
        <v>1332</v>
      </c>
      <c r="H92" s="702" t="s">
        <v>341</v>
      </c>
      <c r="I92" s="703" t="s">
        <v>49</v>
      </c>
      <c r="J92" s="704">
        <v>0.43799999999999994</v>
      </c>
      <c r="K92" s="705">
        <v>1</v>
      </c>
      <c r="L92" s="706">
        <v>0.17749767744417924</v>
      </c>
      <c r="M92" s="706">
        <v>0.18448263233545639</v>
      </c>
    </row>
    <row r="93" spans="1:13" ht="25.5">
      <c r="A93" s="698" t="s">
        <v>418</v>
      </c>
      <c r="B93" s="699" t="s">
        <v>45</v>
      </c>
      <c r="C93" s="698" t="s">
        <v>639</v>
      </c>
      <c r="D93" s="708" t="s">
        <v>640</v>
      </c>
      <c r="E93" s="700">
        <v>2012</v>
      </c>
      <c r="F93" s="699" t="s">
        <v>281</v>
      </c>
      <c r="G93" s="701" t="s">
        <v>354</v>
      </c>
      <c r="H93" s="702" t="s">
        <v>339</v>
      </c>
      <c r="I93" s="703" t="s">
        <v>49</v>
      </c>
      <c r="J93" s="704">
        <v>0.68799999999999994</v>
      </c>
      <c r="K93" s="705">
        <v>1</v>
      </c>
      <c r="L93" s="706">
        <v>8.1480385531428182E-2</v>
      </c>
      <c r="M93" s="706">
        <v>9.163674137021352E-2</v>
      </c>
    </row>
    <row r="94" spans="1:13" ht="25.5">
      <c r="A94" s="698" t="s">
        <v>418</v>
      </c>
      <c r="B94" s="699" t="s">
        <v>45</v>
      </c>
      <c r="C94" s="698" t="s">
        <v>639</v>
      </c>
      <c r="D94" s="708" t="s">
        <v>640</v>
      </c>
      <c r="E94" s="700">
        <v>2012</v>
      </c>
      <c r="F94" s="699" t="s">
        <v>281</v>
      </c>
      <c r="G94" s="701" t="s">
        <v>619</v>
      </c>
      <c r="H94" s="702" t="s">
        <v>339</v>
      </c>
      <c r="I94" s="703" t="s">
        <v>49</v>
      </c>
      <c r="J94" s="704">
        <v>0.75</v>
      </c>
      <c r="K94" s="705">
        <v>1</v>
      </c>
      <c r="L94" s="706">
        <v>0.14957004622993972</v>
      </c>
      <c r="M94" s="706">
        <v>0.13939440206869561</v>
      </c>
    </row>
    <row r="95" spans="1:13" ht="25.5">
      <c r="A95" s="698" t="s">
        <v>418</v>
      </c>
      <c r="B95" s="699" t="s">
        <v>45</v>
      </c>
      <c r="C95" s="698" t="s">
        <v>639</v>
      </c>
      <c r="D95" s="708" t="s">
        <v>640</v>
      </c>
      <c r="E95" s="700">
        <v>2012</v>
      </c>
      <c r="F95" s="699" t="s">
        <v>281</v>
      </c>
      <c r="G95" s="701" t="s">
        <v>352</v>
      </c>
      <c r="H95" s="702" t="s">
        <v>339</v>
      </c>
      <c r="I95" s="703" t="s">
        <v>49</v>
      </c>
      <c r="J95" s="704">
        <v>0.58799999999999997</v>
      </c>
      <c r="K95" s="705">
        <v>1</v>
      </c>
      <c r="L95" s="706">
        <v>0.13422268254969411</v>
      </c>
      <c r="M95" s="706">
        <v>0.18629674887765768</v>
      </c>
    </row>
    <row r="96" spans="1:13" ht="25.5">
      <c r="A96" s="698" t="s">
        <v>418</v>
      </c>
      <c r="B96" s="699" t="s">
        <v>45</v>
      </c>
      <c r="C96" s="698" t="s">
        <v>639</v>
      </c>
      <c r="D96" s="708" t="s">
        <v>640</v>
      </c>
      <c r="E96" s="700">
        <v>2012</v>
      </c>
      <c r="F96" s="699" t="s">
        <v>281</v>
      </c>
      <c r="G96" s="701" t="s">
        <v>354</v>
      </c>
      <c r="H96" s="702" t="s">
        <v>360</v>
      </c>
      <c r="I96" s="703" t="s">
        <v>49</v>
      </c>
      <c r="J96" s="704">
        <v>0.73599999999999999</v>
      </c>
      <c r="K96" s="705">
        <v>1</v>
      </c>
      <c r="L96" s="706">
        <v>8.3570665968014199E-2</v>
      </c>
      <c r="M96" s="706">
        <v>8.8219188840766211E-2</v>
      </c>
    </row>
    <row r="97" spans="1:13" ht="25.5">
      <c r="A97" s="698" t="s">
        <v>418</v>
      </c>
      <c r="B97" s="699" t="s">
        <v>45</v>
      </c>
      <c r="C97" s="698" t="s">
        <v>639</v>
      </c>
      <c r="D97" s="708" t="s">
        <v>640</v>
      </c>
      <c r="E97" s="700">
        <v>2012</v>
      </c>
      <c r="F97" s="699" t="s">
        <v>281</v>
      </c>
      <c r="G97" s="701" t="s">
        <v>354</v>
      </c>
      <c r="H97" s="702" t="s">
        <v>340</v>
      </c>
      <c r="I97" s="703" t="s">
        <v>49</v>
      </c>
      <c r="J97" s="704">
        <v>0.75</v>
      </c>
      <c r="K97" s="705">
        <v>1</v>
      </c>
      <c r="L97" s="706">
        <v>0.17270945631529933</v>
      </c>
      <c r="M97" s="706">
        <v>0.19997423503623554</v>
      </c>
    </row>
    <row r="98" spans="1:13" ht="25.5">
      <c r="A98" s="698" t="s">
        <v>418</v>
      </c>
      <c r="B98" s="699" t="s">
        <v>45</v>
      </c>
      <c r="C98" s="698" t="s">
        <v>639</v>
      </c>
      <c r="D98" s="708" t="s">
        <v>640</v>
      </c>
      <c r="E98" s="700">
        <v>2012</v>
      </c>
      <c r="F98" s="699" t="s">
        <v>281</v>
      </c>
      <c r="G98" s="701" t="s">
        <v>1332</v>
      </c>
      <c r="H98" s="702" t="s">
        <v>340</v>
      </c>
      <c r="I98" s="703" t="s">
        <v>49</v>
      </c>
      <c r="J98" s="704">
        <v>0.76400000000000001</v>
      </c>
      <c r="K98" s="705">
        <v>1</v>
      </c>
      <c r="L98" s="706">
        <v>0.21180912718773934</v>
      </c>
      <c r="M98" s="706">
        <v>0.22563632862044064</v>
      </c>
    </row>
    <row r="99" spans="1:13" ht="25.5">
      <c r="A99" s="698" t="s">
        <v>418</v>
      </c>
      <c r="B99" s="699" t="s">
        <v>45</v>
      </c>
      <c r="C99" s="698" t="s">
        <v>639</v>
      </c>
      <c r="D99" s="708" t="s">
        <v>641</v>
      </c>
      <c r="E99" s="700">
        <v>2012</v>
      </c>
      <c r="F99" s="699" t="s">
        <v>281</v>
      </c>
      <c r="G99" s="701" t="s">
        <v>354</v>
      </c>
      <c r="H99" s="702" t="s">
        <v>353</v>
      </c>
      <c r="I99" s="703" t="s">
        <v>49</v>
      </c>
      <c r="J99" s="704">
        <v>0.1</v>
      </c>
      <c r="K99" s="705">
        <v>1</v>
      </c>
      <c r="L99" s="706">
        <v>0.16821671402672611</v>
      </c>
      <c r="M99" s="706" t="s">
        <v>226</v>
      </c>
    </row>
    <row r="100" spans="1:13" ht="25.5">
      <c r="A100" s="698" t="s">
        <v>418</v>
      </c>
      <c r="B100" s="699" t="s">
        <v>45</v>
      </c>
      <c r="C100" s="698" t="s">
        <v>639</v>
      </c>
      <c r="D100" s="708" t="s">
        <v>641</v>
      </c>
      <c r="E100" s="700">
        <v>2012</v>
      </c>
      <c r="F100" s="699" t="s">
        <v>281</v>
      </c>
      <c r="G100" s="701" t="s">
        <v>636</v>
      </c>
      <c r="H100" s="702" t="s">
        <v>353</v>
      </c>
      <c r="I100" s="703" t="s">
        <v>49</v>
      </c>
      <c r="J100" s="704">
        <v>2.6000000000000002E-2</v>
      </c>
      <c r="K100" s="705">
        <v>1</v>
      </c>
      <c r="L100" s="706">
        <v>2.3965908533482103E-2</v>
      </c>
      <c r="M100" s="706">
        <v>3.8276362795989879E-2</v>
      </c>
    </row>
    <row r="101" spans="1:13" ht="25.5">
      <c r="A101" s="698" t="s">
        <v>418</v>
      </c>
      <c r="B101" s="699" t="s">
        <v>45</v>
      </c>
      <c r="C101" s="698" t="s">
        <v>639</v>
      </c>
      <c r="D101" s="708" t="s">
        <v>641</v>
      </c>
      <c r="E101" s="700">
        <v>2012</v>
      </c>
      <c r="F101" s="699" t="s">
        <v>281</v>
      </c>
      <c r="G101" s="701" t="s">
        <v>367</v>
      </c>
      <c r="H101" s="702" t="s">
        <v>353</v>
      </c>
      <c r="I101" s="703" t="s">
        <v>49</v>
      </c>
      <c r="J101" s="704">
        <v>2.4E-2</v>
      </c>
      <c r="K101" s="705">
        <v>1</v>
      </c>
      <c r="L101" s="706">
        <v>5.3383286339994868E-2</v>
      </c>
      <c r="M101" s="706">
        <v>6.6004384649430453E-2</v>
      </c>
    </row>
    <row r="102" spans="1:13" ht="25.5">
      <c r="A102" s="698" t="s">
        <v>418</v>
      </c>
      <c r="B102" s="699" t="s">
        <v>45</v>
      </c>
      <c r="C102" s="698" t="s">
        <v>639</v>
      </c>
      <c r="D102" s="708" t="s">
        <v>641</v>
      </c>
      <c r="E102" s="700">
        <v>2012</v>
      </c>
      <c r="F102" s="699" t="s">
        <v>281</v>
      </c>
      <c r="G102" s="701" t="s">
        <v>357</v>
      </c>
      <c r="H102" s="702" t="s">
        <v>355</v>
      </c>
      <c r="I102" s="703" t="s">
        <v>49</v>
      </c>
      <c r="J102" s="704">
        <v>0.33399999999999996</v>
      </c>
      <c r="K102" s="705">
        <v>1</v>
      </c>
      <c r="L102" s="706">
        <v>0.18590324560849097</v>
      </c>
      <c r="M102" s="706">
        <v>0.26355940915618248</v>
      </c>
    </row>
    <row r="103" spans="1:13" ht="25.5">
      <c r="A103" s="698" t="s">
        <v>418</v>
      </c>
      <c r="B103" s="699" t="s">
        <v>45</v>
      </c>
      <c r="C103" s="698" t="s">
        <v>639</v>
      </c>
      <c r="D103" s="708" t="s">
        <v>641</v>
      </c>
      <c r="E103" s="700">
        <v>2012</v>
      </c>
      <c r="F103" s="699" t="s">
        <v>281</v>
      </c>
      <c r="G103" s="701" t="s">
        <v>354</v>
      </c>
      <c r="H103" s="702" t="s">
        <v>355</v>
      </c>
      <c r="I103" s="703" t="s">
        <v>49</v>
      </c>
      <c r="J103" s="704">
        <v>0.11199999999999999</v>
      </c>
      <c r="K103" s="705">
        <v>1</v>
      </c>
      <c r="L103" s="706">
        <v>0.2322272367933709</v>
      </c>
      <c r="M103" s="706" t="s">
        <v>226</v>
      </c>
    </row>
    <row r="104" spans="1:13" ht="25.5">
      <c r="A104" s="698" t="s">
        <v>418</v>
      </c>
      <c r="B104" s="699" t="s">
        <v>45</v>
      </c>
      <c r="C104" s="698" t="s">
        <v>639</v>
      </c>
      <c r="D104" s="708" t="s">
        <v>641</v>
      </c>
      <c r="E104" s="700">
        <v>2012</v>
      </c>
      <c r="F104" s="699" t="s">
        <v>281</v>
      </c>
      <c r="G104" s="701" t="s">
        <v>636</v>
      </c>
      <c r="H104" s="702" t="s">
        <v>355</v>
      </c>
      <c r="I104" s="703" t="s">
        <v>49</v>
      </c>
      <c r="J104" s="704">
        <v>0.26</v>
      </c>
      <c r="K104" s="705">
        <v>1</v>
      </c>
      <c r="L104" s="706">
        <v>6.0726539787442982E-2</v>
      </c>
      <c r="M104" s="706">
        <v>0.10561973511615068</v>
      </c>
    </row>
    <row r="105" spans="1:13" ht="25.5">
      <c r="A105" s="698" t="s">
        <v>418</v>
      </c>
      <c r="B105" s="699" t="s">
        <v>45</v>
      </c>
      <c r="C105" s="698" t="s">
        <v>639</v>
      </c>
      <c r="D105" s="708" t="s">
        <v>641</v>
      </c>
      <c r="E105" s="700">
        <v>2012</v>
      </c>
      <c r="F105" s="699" t="s">
        <v>281</v>
      </c>
      <c r="G105" s="701" t="s">
        <v>367</v>
      </c>
      <c r="H105" s="702" t="s">
        <v>355</v>
      </c>
      <c r="I105" s="703" t="s">
        <v>49</v>
      </c>
      <c r="J105" s="704">
        <v>0.318</v>
      </c>
      <c r="K105" s="705">
        <v>1</v>
      </c>
      <c r="L105" s="706">
        <v>7.3828449936622978E-2</v>
      </c>
      <c r="M105" s="706">
        <v>9.6857769859985773E-2</v>
      </c>
    </row>
    <row r="106" spans="1:13" ht="25.5">
      <c r="A106" s="698" t="s">
        <v>418</v>
      </c>
      <c r="B106" s="699" t="s">
        <v>45</v>
      </c>
      <c r="C106" s="698" t="s">
        <v>639</v>
      </c>
      <c r="D106" s="708" t="s">
        <v>641</v>
      </c>
      <c r="E106" s="700">
        <v>2012</v>
      </c>
      <c r="F106" s="699" t="s">
        <v>281</v>
      </c>
      <c r="G106" s="701" t="s">
        <v>357</v>
      </c>
      <c r="H106" s="702" t="s">
        <v>341</v>
      </c>
      <c r="I106" s="703" t="s">
        <v>49</v>
      </c>
      <c r="J106" s="704">
        <v>0.18600000000000003</v>
      </c>
      <c r="K106" s="705">
        <v>1</v>
      </c>
      <c r="L106" s="706">
        <v>0.229341763636459</v>
      </c>
      <c r="M106" s="706">
        <v>0.42753483560784838</v>
      </c>
    </row>
    <row r="107" spans="1:13" ht="25.5">
      <c r="A107" s="698" t="s">
        <v>418</v>
      </c>
      <c r="B107" s="699" t="s">
        <v>45</v>
      </c>
      <c r="C107" s="698" t="s">
        <v>639</v>
      </c>
      <c r="D107" s="708" t="s">
        <v>641</v>
      </c>
      <c r="E107" s="700">
        <v>2012</v>
      </c>
      <c r="F107" s="699" t="s">
        <v>281</v>
      </c>
      <c r="G107" s="701" t="s">
        <v>354</v>
      </c>
      <c r="H107" s="702" t="s">
        <v>341</v>
      </c>
      <c r="I107" s="703" t="s">
        <v>49</v>
      </c>
      <c r="J107" s="704">
        <v>0.42599999999999999</v>
      </c>
      <c r="K107" s="705">
        <v>1</v>
      </c>
      <c r="L107" s="706">
        <v>4.5486387468020986E-2</v>
      </c>
      <c r="M107" s="706">
        <v>6.1619334021589728E-2</v>
      </c>
    </row>
    <row r="108" spans="1:13" ht="25.5">
      <c r="A108" s="698" t="s">
        <v>418</v>
      </c>
      <c r="B108" s="699" t="s">
        <v>45</v>
      </c>
      <c r="C108" s="698" t="s">
        <v>639</v>
      </c>
      <c r="D108" s="708" t="s">
        <v>641</v>
      </c>
      <c r="E108" s="700">
        <v>2012</v>
      </c>
      <c r="F108" s="699" t="s">
        <v>281</v>
      </c>
      <c r="G108" s="701" t="s">
        <v>636</v>
      </c>
      <c r="H108" s="702" t="s">
        <v>341</v>
      </c>
      <c r="I108" s="703" t="s">
        <v>49</v>
      </c>
      <c r="J108" s="704">
        <v>0.45799999999999996</v>
      </c>
      <c r="K108" s="705">
        <v>1</v>
      </c>
      <c r="L108" s="706">
        <v>8.3497934884133887E-2</v>
      </c>
      <c r="M108" s="706">
        <v>9.3651542518611366E-2</v>
      </c>
    </row>
    <row r="109" spans="1:13" ht="25.5">
      <c r="A109" s="698" t="s">
        <v>418</v>
      </c>
      <c r="B109" s="699" t="s">
        <v>45</v>
      </c>
      <c r="C109" s="698" t="s">
        <v>639</v>
      </c>
      <c r="D109" s="708" t="s">
        <v>641</v>
      </c>
      <c r="E109" s="700">
        <v>2012</v>
      </c>
      <c r="F109" s="699" t="s">
        <v>281</v>
      </c>
      <c r="G109" s="701" t="s">
        <v>619</v>
      </c>
      <c r="H109" s="702" t="s">
        <v>341</v>
      </c>
      <c r="I109" s="703" t="s">
        <v>49</v>
      </c>
      <c r="J109" s="704">
        <v>0.30399999999999999</v>
      </c>
      <c r="K109" s="705">
        <v>1</v>
      </c>
      <c r="L109" s="706">
        <v>9.8940849209862208E-2</v>
      </c>
      <c r="M109" s="706">
        <v>0.12567447669764495</v>
      </c>
    </row>
    <row r="110" spans="1:13" ht="25.5">
      <c r="A110" s="698" t="s">
        <v>418</v>
      </c>
      <c r="B110" s="699" t="s">
        <v>45</v>
      </c>
      <c r="C110" s="698" t="s">
        <v>639</v>
      </c>
      <c r="D110" s="708" t="s">
        <v>641</v>
      </c>
      <c r="E110" s="700">
        <v>2012</v>
      </c>
      <c r="F110" s="699" t="s">
        <v>281</v>
      </c>
      <c r="G110" s="701" t="s">
        <v>352</v>
      </c>
      <c r="H110" s="702" t="s">
        <v>341</v>
      </c>
      <c r="I110" s="703" t="s">
        <v>49</v>
      </c>
      <c r="J110" s="704">
        <v>0.45399999999999996</v>
      </c>
      <c r="K110" s="705">
        <v>1</v>
      </c>
      <c r="L110" s="706">
        <v>0.20447532934827009</v>
      </c>
      <c r="M110" s="706">
        <v>0.27017291527602222</v>
      </c>
    </row>
    <row r="111" spans="1:13" ht="25.5">
      <c r="A111" s="698" t="s">
        <v>418</v>
      </c>
      <c r="B111" s="699" t="s">
        <v>45</v>
      </c>
      <c r="C111" s="698" t="s">
        <v>639</v>
      </c>
      <c r="D111" s="708" t="s">
        <v>641</v>
      </c>
      <c r="E111" s="700">
        <v>2012</v>
      </c>
      <c r="F111" s="699" t="s">
        <v>281</v>
      </c>
      <c r="G111" s="701" t="s">
        <v>1332</v>
      </c>
      <c r="H111" s="702" t="s">
        <v>341</v>
      </c>
      <c r="I111" s="703" t="s">
        <v>49</v>
      </c>
      <c r="J111" s="704">
        <v>0.43799999999999994</v>
      </c>
      <c r="K111" s="705">
        <v>1</v>
      </c>
      <c r="L111" s="706">
        <v>0.14145610412060713</v>
      </c>
      <c r="M111" s="706">
        <v>0.28568971116357955</v>
      </c>
    </row>
    <row r="112" spans="1:13" ht="25.5">
      <c r="A112" s="698" t="s">
        <v>418</v>
      </c>
      <c r="B112" s="699" t="s">
        <v>45</v>
      </c>
      <c r="C112" s="698" t="s">
        <v>639</v>
      </c>
      <c r="D112" s="708" t="s">
        <v>641</v>
      </c>
      <c r="E112" s="700">
        <v>2012</v>
      </c>
      <c r="F112" s="699" t="s">
        <v>281</v>
      </c>
      <c r="G112" s="701" t="s">
        <v>354</v>
      </c>
      <c r="H112" s="702" t="s">
        <v>339</v>
      </c>
      <c r="I112" s="703" t="s">
        <v>49</v>
      </c>
      <c r="J112" s="704">
        <v>0.68799999999999994</v>
      </c>
      <c r="K112" s="705">
        <v>1</v>
      </c>
      <c r="L112" s="706">
        <v>6.1503864925703998E-2</v>
      </c>
      <c r="M112" s="706">
        <v>7.3882108771527386E-2</v>
      </c>
    </row>
    <row r="113" spans="1:13" ht="25.5">
      <c r="A113" s="698" t="s">
        <v>418</v>
      </c>
      <c r="B113" s="699" t="s">
        <v>45</v>
      </c>
      <c r="C113" s="698" t="s">
        <v>639</v>
      </c>
      <c r="D113" s="708" t="s">
        <v>641</v>
      </c>
      <c r="E113" s="700">
        <v>2012</v>
      </c>
      <c r="F113" s="699" t="s">
        <v>281</v>
      </c>
      <c r="G113" s="701" t="s">
        <v>619</v>
      </c>
      <c r="H113" s="702" t="s">
        <v>339</v>
      </c>
      <c r="I113" s="703" t="s">
        <v>49</v>
      </c>
      <c r="J113" s="704">
        <v>0.75</v>
      </c>
      <c r="K113" s="705">
        <v>1</v>
      </c>
      <c r="L113" s="706">
        <v>0.1440108841505866</v>
      </c>
      <c r="M113" s="706">
        <v>0.18227122764427467</v>
      </c>
    </row>
    <row r="114" spans="1:13" ht="25.5">
      <c r="A114" s="698" t="s">
        <v>418</v>
      </c>
      <c r="B114" s="699" t="s">
        <v>45</v>
      </c>
      <c r="C114" s="698" t="s">
        <v>639</v>
      </c>
      <c r="D114" s="708" t="s">
        <v>641</v>
      </c>
      <c r="E114" s="700">
        <v>2012</v>
      </c>
      <c r="F114" s="699" t="s">
        <v>281</v>
      </c>
      <c r="G114" s="701" t="s">
        <v>352</v>
      </c>
      <c r="H114" s="702" t="s">
        <v>339</v>
      </c>
      <c r="I114" s="703" t="s">
        <v>49</v>
      </c>
      <c r="J114" s="704">
        <v>0.58799999999999997</v>
      </c>
      <c r="K114" s="705">
        <v>1</v>
      </c>
      <c r="L114" s="706">
        <v>0.21406523068106026</v>
      </c>
      <c r="M114" s="706">
        <v>0.30559193100096704</v>
      </c>
    </row>
    <row r="115" spans="1:13" ht="25.5">
      <c r="A115" s="698" t="s">
        <v>418</v>
      </c>
      <c r="B115" s="699" t="s">
        <v>45</v>
      </c>
      <c r="C115" s="698" t="s">
        <v>639</v>
      </c>
      <c r="D115" s="708" t="s">
        <v>641</v>
      </c>
      <c r="E115" s="700">
        <v>2012</v>
      </c>
      <c r="F115" s="699" t="s">
        <v>281</v>
      </c>
      <c r="G115" s="701" t="s">
        <v>354</v>
      </c>
      <c r="H115" s="702" t="s">
        <v>360</v>
      </c>
      <c r="I115" s="703" t="s">
        <v>49</v>
      </c>
      <c r="J115" s="704">
        <v>0.73599999999999999</v>
      </c>
      <c r="K115" s="705">
        <v>1</v>
      </c>
      <c r="L115" s="706">
        <v>9.8372015042360539E-2</v>
      </c>
      <c r="M115" s="706">
        <v>0.10958783838023747</v>
      </c>
    </row>
    <row r="116" spans="1:13" ht="25.5">
      <c r="A116" s="698" t="s">
        <v>418</v>
      </c>
      <c r="B116" s="699" t="s">
        <v>45</v>
      </c>
      <c r="C116" s="698" t="s">
        <v>639</v>
      </c>
      <c r="D116" s="708" t="s">
        <v>641</v>
      </c>
      <c r="E116" s="700">
        <v>2012</v>
      </c>
      <c r="F116" s="699" t="s">
        <v>281</v>
      </c>
      <c r="G116" s="701" t="s">
        <v>354</v>
      </c>
      <c r="H116" s="702" t="s">
        <v>340</v>
      </c>
      <c r="I116" s="703" t="s">
        <v>49</v>
      </c>
      <c r="J116" s="704">
        <v>0.75</v>
      </c>
      <c r="K116" s="705">
        <v>1</v>
      </c>
      <c r="L116" s="706">
        <v>0.26678758666546826</v>
      </c>
      <c r="M116" s="706">
        <v>0.30208240010153936</v>
      </c>
    </row>
    <row r="117" spans="1:13" ht="25.5">
      <c r="A117" s="698" t="s">
        <v>418</v>
      </c>
      <c r="B117" s="699" t="s">
        <v>45</v>
      </c>
      <c r="C117" s="698" t="s">
        <v>639</v>
      </c>
      <c r="D117" s="708" t="s">
        <v>641</v>
      </c>
      <c r="E117" s="700">
        <v>2012</v>
      </c>
      <c r="F117" s="699" t="s">
        <v>281</v>
      </c>
      <c r="G117" s="701" t="s">
        <v>1332</v>
      </c>
      <c r="H117" s="702" t="s">
        <v>340</v>
      </c>
      <c r="I117" s="703" t="s">
        <v>49</v>
      </c>
      <c r="J117" s="704">
        <v>0.76400000000000001</v>
      </c>
      <c r="K117" s="705">
        <v>1</v>
      </c>
      <c r="L117" s="706">
        <v>0.25267664412999957</v>
      </c>
      <c r="M117" s="706">
        <v>0.27322136597758473</v>
      </c>
    </row>
    <row r="118" spans="1:13" ht="25.5">
      <c r="A118" s="698" t="s">
        <v>418</v>
      </c>
      <c r="B118" s="699" t="s">
        <v>45</v>
      </c>
      <c r="C118" s="698" t="s">
        <v>282</v>
      </c>
      <c r="D118" s="708" t="s">
        <v>282</v>
      </c>
      <c r="E118" s="700">
        <v>2012</v>
      </c>
      <c r="F118" s="699" t="s">
        <v>281</v>
      </c>
      <c r="G118" s="701" t="s">
        <v>354</v>
      </c>
      <c r="H118" s="702" t="s">
        <v>353</v>
      </c>
      <c r="I118" s="703" t="s">
        <v>49</v>
      </c>
      <c r="J118" s="704">
        <v>0.1</v>
      </c>
      <c r="K118" s="705">
        <v>1</v>
      </c>
      <c r="L118" s="706">
        <v>0.14955016661463427</v>
      </c>
      <c r="M118" s="706" t="s">
        <v>226</v>
      </c>
    </row>
    <row r="119" spans="1:13" ht="25.5">
      <c r="A119" s="698" t="s">
        <v>418</v>
      </c>
      <c r="B119" s="699" t="s">
        <v>45</v>
      </c>
      <c r="C119" s="698" t="s">
        <v>282</v>
      </c>
      <c r="D119" s="708" t="s">
        <v>282</v>
      </c>
      <c r="E119" s="700">
        <v>2012</v>
      </c>
      <c r="F119" s="699" t="s">
        <v>281</v>
      </c>
      <c r="G119" s="701" t="s">
        <v>636</v>
      </c>
      <c r="H119" s="702" t="s">
        <v>353</v>
      </c>
      <c r="I119" s="703" t="s">
        <v>49</v>
      </c>
      <c r="J119" s="704">
        <v>2.6000000000000002E-2</v>
      </c>
      <c r="K119" s="705">
        <v>1</v>
      </c>
      <c r="L119" s="706">
        <v>3.343713354101812E-2</v>
      </c>
      <c r="M119" s="706">
        <v>7.3690185523409182E-2</v>
      </c>
    </row>
    <row r="120" spans="1:13" ht="25.5">
      <c r="A120" s="698" t="s">
        <v>418</v>
      </c>
      <c r="B120" s="699" t="s">
        <v>45</v>
      </c>
      <c r="C120" s="698" t="s">
        <v>282</v>
      </c>
      <c r="D120" s="708" t="s">
        <v>282</v>
      </c>
      <c r="E120" s="700">
        <v>2012</v>
      </c>
      <c r="F120" s="699" t="s">
        <v>281</v>
      </c>
      <c r="G120" s="701" t="s">
        <v>367</v>
      </c>
      <c r="H120" s="702" t="s">
        <v>353</v>
      </c>
      <c r="I120" s="703" t="s">
        <v>49</v>
      </c>
      <c r="J120" s="704">
        <v>2.4E-2</v>
      </c>
      <c r="K120" s="705">
        <v>1</v>
      </c>
      <c r="L120" s="706">
        <v>7.812759559279106E-2</v>
      </c>
      <c r="M120" s="706">
        <v>0.3027752565778446</v>
      </c>
    </row>
    <row r="121" spans="1:13" ht="25.5">
      <c r="A121" s="698" t="s">
        <v>418</v>
      </c>
      <c r="B121" s="699" t="s">
        <v>45</v>
      </c>
      <c r="C121" s="698" t="s">
        <v>282</v>
      </c>
      <c r="D121" s="708" t="s">
        <v>282</v>
      </c>
      <c r="E121" s="700">
        <v>2012</v>
      </c>
      <c r="F121" s="699" t="s">
        <v>281</v>
      </c>
      <c r="G121" s="701" t="s">
        <v>357</v>
      </c>
      <c r="H121" s="702" t="s">
        <v>355</v>
      </c>
      <c r="I121" s="703" t="s">
        <v>49</v>
      </c>
      <c r="J121" s="704">
        <v>0.33399999999999996</v>
      </c>
      <c r="K121" s="705">
        <v>1</v>
      </c>
      <c r="L121" s="706">
        <v>0.1043509502962347</v>
      </c>
      <c r="M121" s="706">
        <v>0.13528937576686118</v>
      </c>
    </row>
    <row r="122" spans="1:13" ht="25.5">
      <c r="A122" s="698" t="s">
        <v>418</v>
      </c>
      <c r="B122" s="699" t="s">
        <v>45</v>
      </c>
      <c r="C122" s="698" t="s">
        <v>282</v>
      </c>
      <c r="D122" s="708" t="s">
        <v>282</v>
      </c>
      <c r="E122" s="700">
        <v>2012</v>
      </c>
      <c r="F122" s="699" t="s">
        <v>281</v>
      </c>
      <c r="G122" s="701" t="s">
        <v>354</v>
      </c>
      <c r="H122" s="702" t="s">
        <v>355</v>
      </c>
      <c r="I122" s="703" t="s">
        <v>49</v>
      </c>
      <c r="J122" s="704">
        <v>0.11199999999999999</v>
      </c>
      <c r="K122" s="705">
        <v>1</v>
      </c>
      <c r="L122" s="706">
        <v>0.19369098810922766</v>
      </c>
      <c r="M122" s="706" t="s">
        <v>226</v>
      </c>
    </row>
    <row r="123" spans="1:13" ht="25.5">
      <c r="A123" s="698" t="s">
        <v>418</v>
      </c>
      <c r="B123" s="699" t="s">
        <v>45</v>
      </c>
      <c r="C123" s="698" t="s">
        <v>282</v>
      </c>
      <c r="D123" s="708" t="s">
        <v>282</v>
      </c>
      <c r="E123" s="700">
        <v>2012</v>
      </c>
      <c r="F123" s="699" t="s">
        <v>281</v>
      </c>
      <c r="G123" s="701" t="s">
        <v>636</v>
      </c>
      <c r="H123" s="702" t="s">
        <v>355</v>
      </c>
      <c r="I123" s="703" t="s">
        <v>49</v>
      </c>
      <c r="J123" s="704">
        <v>0.26</v>
      </c>
      <c r="K123" s="705">
        <v>1</v>
      </c>
      <c r="L123" s="706">
        <v>0.11734812695297367</v>
      </c>
      <c r="M123" s="706">
        <v>0.20882750490950047</v>
      </c>
    </row>
    <row r="124" spans="1:13" ht="25.5">
      <c r="A124" s="698" t="s">
        <v>418</v>
      </c>
      <c r="B124" s="699" t="s">
        <v>45</v>
      </c>
      <c r="C124" s="698" t="s">
        <v>282</v>
      </c>
      <c r="D124" s="708" t="s">
        <v>282</v>
      </c>
      <c r="E124" s="700">
        <v>2012</v>
      </c>
      <c r="F124" s="699" t="s">
        <v>281</v>
      </c>
      <c r="G124" s="701" t="s">
        <v>367</v>
      </c>
      <c r="H124" s="702" t="s">
        <v>355</v>
      </c>
      <c r="I124" s="703" t="s">
        <v>49</v>
      </c>
      <c r="J124" s="704">
        <v>0.318</v>
      </c>
      <c r="K124" s="705">
        <v>1</v>
      </c>
      <c r="L124" s="706">
        <v>7.516992056484112E-2</v>
      </c>
      <c r="M124" s="706">
        <v>9.334482900457125E-2</v>
      </c>
    </row>
    <row r="125" spans="1:13" ht="25.5">
      <c r="A125" s="698" t="s">
        <v>418</v>
      </c>
      <c r="B125" s="699" t="s">
        <v>45</v>
      </c>
      <c r="C125" s="698" t="s">
        <v>282</v>
      </c>
      <c r="D125" s="708" t="s">
        <v>282</v>
      </c>
      <c r="E125" s="700">
        <v>2012</v>
      </c>
      <c r="F125" s="699" t="s">
        <v>281</v>
      </c>
      <c r="G125" s="701" t="s">
        <v>357</v>
      </c>
      <c r="H125" s="702" t="s">
        <v>341</v>
      </c>
      <c r="I125" s="703" t="s">
        <v>49</v>
      </c>
      <c r="J125" s="704">
        <v>0.18600000000000003</v>
      </c>
      <c r="K125" s="705">
        <v>1</v>
      </c>
      <c r="L125" s="706">
        <v>0.1094684678822516</v>
      </c>
      <c r="M125" s="706">
        <v>0.21332916013443076</v>
      </c>
    </row>
    <row r="126" spans="1:13" ht="25.5">
      <c r="A126" s="698" t="s">
        <v>418</v>
      </c>
      <c r="B126" s="699" t="s">
        <v>45</v>
      </c>
      <c r="C126" s="698" t="s">
        <v>282</v>
      </c>
      <c r="D126" s="708" t="s">
        <v>282</v>
      </c>
      <c r="E126" s="700">
        <v>2012</v>
      </c>
      <c r="F126" s="699" t="s">
        <v>281</v>
      </c>
      <c r="G126" s="701" t="s">
        <v>354</v>
      </c>
      <c r="H126" s="702" t="s">
        <v>341</v>
      </c>
      <c r="I126" s="703" t="s">
        <v>49</v>
      </c>
      <c r="J126" s="704">
        <v>0.42599999999999999</v>
      </c>
      <c r="K126" s="705">
        <v>1</v>
      </c>
      <c r="L126" s="706">
        <v>6.0193765344493388E-2</v>
      </c>
      <c r="M126" s="706">
        <v>9.4354059783735553E-2</v>
      </c>
    </row>
    <row r="127" spans="1:13" ht="25.5">
      <c r="A127" s="698" t="s">
        <v>418</v>
      </c>
      <c r="B127" s="699" t="s">
        <v>45</v>
      </c>
      <c r="C127" s="698" t="s">
        <v>282</v>
      </c>
      <c r="D127" s="708" t="s">
        <v>282</v>
      </c>
      <c r="E127" s="700">
        <v>2012</v>
      </c>
      <c r="F127" s="699" t="s">
        <v>281</v>
      </c>
      <c r="G127" s="701" t="s">
        <v>636</v>
      </c>
      <c r="H127" s="702" t="s">
        <v>341</v>
      </c>
      <c r="I127" s="703" t="s">
        <v>49</v>
      </c>
      <c r="J127" s="704">
        <v>0.45799999999999996</v>
      </c>
      <c r="K127" s="705">
        <v>1</v>
      </c>
      <c r="L127" s="706">
        <v>0.190281955011668</v>
      </c>
      <c r="M127" s="706">
        <v>0.23937944041717246</v>
      </c>
    </row>
    <row r="128" spans="1:13" ht="25.5">
      <c r="A128" s="698" t="s">
        <v>418</v>
      </c>
      <c r="B128" s="699" t="s">
        <v>45</v>
      </c>
      <c r="C128" s="698" t="s">
        <v>282</v>
      </c>
      <c r="D128" s="708" t="s">
        <v>282</v>
      </c>
      <c r="E128" s="700">
        <v>2012</v>
      </c>
      <c r="F128" s="699" t="s">
        <v>281</v>
      </c>
      <c r="G128" s="701" t="s">
        <v>619</v>
      </c>
      <c r="H128" s="702" t="s">
        <v>341</v>
      </c>
      <c r="I128" s="703" t="s">
        <v>49</v>
      </c>
      <c r="J128" s="704">
        <v>0.30399999999999999</v>
      </c>
      <c r="K128" s="705">
        <v>1</v>
      </c>
      <c r="L128" s="706">
        <v>0.16193176436891829</v>
      </c>
      <c r="M128" s="706">
        <v>0.30589987205280417</v>
      </c>
    </row>
    <row r="129" spans="1:13" ht="25.5">
      <c r="A129" s="698" t="s">
        <v>418</v>
      </c>
      <c r="B129" s="699" t="s">
        <v>45</v>
      </c>
      <c r="C129" s="698" t="s">
        <v>282</v>
      </c>
      <c r="D129" s="708" t="s">
        <v>282</v>
      </c>
      <c r="E129" s="700">
        <v>2012</v>
      </c>
      <c r="F129" s="699" t="s">
        <v>281</v>
      </c>
      <c r="G129" s="701" t="s">
        <v>352</v>
      </c>
      <c r="H129" s="702" t="s">
        <v>341</v>
      </c>
      <c r="I129" s="703" t="s">
        <v>49</v>
      </c>
      <c r="J129" s="704">
        <v>0.45399999999999996</v>
      </c>
      <c r="K129" s="705">
        <v>1</v>
      </c>
      <c r="L129" s="706">
        <v>7.417594036587713E-2</v>
      </c>
      <c r="M129" s="706">
        <v>0.11329731611277083</v>
      </c>
    </row>
    <row r="130" spans="1:13" ht="25.5">
      <c r="A130" s="698" t="s">
        <v>418</v>
      </c>
      <c r="B130" s="699" t="s">
        <v>45</v>
      </c>
      <c r="C130" s="698" t="s">
        <v>282</v>
      </c>
      <c r="D130" s="708" t="s">
        <v>282</v>
      </c>
      <c r="E130" s="700">
        <v>2012</v>
      </c>
      <c r="F130" s="699" t="s">
        <v>281</v>
      </c>
      <c r="G130" s="701" t="s">
        <v>1332</v>
      </c>
      <c r="H130" s="702" t="s">
        <v>341</v>
      </c>
      <c r="I130" s="703" t="s">
        <v>49</v>
      </c>
      <c r="J130" s="704">
        <v>0.43799999999999994</v>
      </c>
      <c r="K130" s="705">
        <v>1</v>
      </c>
      <c r="L130" s="706">
        <v>0.16509970710212801</v>
      </c>
      <c r="M130" s="706">
        <v>0.20476400928239682</v>
      </c>
    </row>
    <row r="131" spans="1:13" ht="25.5">
      <c r="A131" s="698" t="s">
        <v>418</v>
      </c>
      <c r="B131" s="699" t="s">
        <v>45</v>
      </c>
      <c r="C131" s="698" t="s">
        <v>282</v>
      </c>
      <c r="D131" s="708" t="s">
        <v>282</v>
      </c>
      <c r="E131" s="700">
        <v>2012</v>
      </c>
      <c r="F131" s="699" t="s">
        <v>281</v>
      </c>
      <c r="G131" s="701" t="s">
        <v>354</v>
      </c>
      <c r="H131" s="702" t="s">
        <v>339</v>
      </c>
      <c r="I131" s="703" t="s">
        <v>49</v>
      </c>
      <c r="J131" s="704">
        <v>0.68799999999999994</v>
      </c>
      <c r="K131" s="705">
        <v>1</v>
      </c>
      <c r="L131" s="706">
        <v>9.12153494587431E-2</v>
      </c>
      <c r="M131" s="706">
        <v>0.1004729231007663</v>
      </c>
    </row>
    <row r="132" spans="1:13" ht="25.5">
      <c r="A132" s="698" t="s">
        <v>418</v>
      </c>
      <c r="B132" s="699" t="s">
        <v>45</v>
      </c>
      <c r="C132" s="698" t="s">
        <v>282</v>
      </c>
      <c r="D132" s="708" t="s">
        <v>282</v>
      </c>
      <c r="E132" s="700">
        <v>2012</v>
      </c>
      <c r="F132" s="699" t="s">
        <v>281</v>
      </c>
      <c r="G132" s="701" t="s">
        <v>619</v>
      </c>
      <c r="H132" s="702" t="s">
        <v>339</v>
      </c>
      <c r="I132" s="703" t="s">
        <v>49</v>
      </c>
      <c r="J132" s="704">
        <v>0.75</v>
      </c>
      <c r="K132" s="705">
        <v>1</v>
      </c>
      <c r="L132" s="706">
        <v>0.25188412314610009</v>
      </c>
      <c r="M132" s="706">
        <v>0.27197059631488313</v>
      </c>
    </row>
    <row r="133" spans="1:13" ht="25.5">
      <c r="A133" s="698" t="s">
        <v>418</v>
      </c>
      <c r="B133" s="699" t="s">
        <v>45</v>
      </c>
      <c r="C133" s="698" t="s">
        <v>282</v>
      </c>
      <c r="D133" s="708" t="s">
        <v>282</v>
      </c>
      <c r="E133" s="700">
        <v>2012</v>
      </c>
      <c r="F133" s="699" t="s">
        <v>281</v>
      </c>
      <c r="G133" s="701" t="s">
        <v>352</v>
      </c>
      <c r="H133" s="702" t="s">
        <v>339</v>
      </c>
      <c r="I133" s="703" t="s">
        <v>49</v>
      </c>
      <c r="J133" s="704">
        <v>0.58799999999999997</v>
      </c>
      <c r="K133" s="705">
        <v>1</v>
      </c>
      <c r="L133" s="706">
        <v>8.230473457227179E-2</v>
      </c>
      <c r="M133" s="706">
        <v>0.11523838635083661</v>
      </c>
    </row>
    <row r="134" spans="1:13" ht="25.5">
      <c r="A134" s="698" t="s">
        <v>418</v>
      </c>
      <c r="B134" s="699" t="s">
        <v>45</v>
      </c>
      <c r="C134" s="698" t="s">
        <v>282</v>
      </c>
      <c r="D134" s="708" t="s">
        <v>282</v>
      </c>
      <c r="E134" s="700">
        <v>2012</v>
      </c>
      <c r="F134" s="699" t="s">
        <v>281</v>
      </c>
      <c r="G134" s="701" t="s">
        <v>354</v>
      </c>
      <c r="H134" s="702" t="s">
        <v>360</v>
      </c>
      <c r="I134" s="703" t="s">
        <v>49</v>
      </c>
      <c r="J134" s="704">
        <v>0.73599999999999999</v>
      </c>
      <c r="K134" s="705">
        <v>1</v>
      </c>
      <c r="L134" s="706">
        <v>8.9842052742607134E-2</v>
      </c>
      <c r="M134" s="706">
        <v>9.784631840916877E-2</v>
      </c>
    </row>
    <row r="135" spans="1:13" ht="25.5">
      <c r="A135" s="698" t="s">
        <v>418</v>
      </c>
      <c r="B135" s="699" t="s">
        <v>45</v>
      </c>
      <c r="C135" s="698" t="s">
        <v>282</v>
      </c>
      <c r="D135" s="708" t="s">
        <v>282</v>
      </c>
      <c r="E135" s="700">
        <v>2012</v>
      </c>
      <c r="F135" s="699" t="s">
        <v>281</v>
      </c>
      <c r="G135" s="701" t="s">
        <v>354</v>
      </c>
      <c r="H135" s="702" t="s">
        <v>340</v>
      </c>
      <c r="I135" s="703" t="s">
        <v>49</v>
      </c>
      <c r="J135" s="704">
        <v>0.75</v>
      </c>
      <c r="K135" s="705">
        <v>1</v>
      </c>
      <c r="L135" s="706">
        <v>0.25017081227668958</v>
      </c>
      <c r="M135" s="706">
        <v>0.2463247752516862</v>
      </c>
    </row>
    <row r="136" spans="1:13" ht="25.5">
      <c r="A136" s="698" t="s">
        <v>418</v>
      </c>
      <c r="B136" s="699" t="s">
        <v>45</v>
      </c>
      <c r="C136" s="698" t="s">
        <v>282</v>
      </c>
      <c r="D136" s="708" t="s">
        <v>282</v>
      </c>
      <c r="E136" s="700">
        <v>2012</v>
      </c>
      <c r="F136" s="699" t="s">
        <v>281</v>
      </c>
      <c r="G136" s="701" t="s">
        <v>1332</v>
      </c>
      <c r="H136" s="702" t="s">
        <v>340</v>
      </c>
      <c r="I136" s="703" t="s">
        <v>49</v>
      </c>
      <c r="J136" s="704">
        <v>0.76400000000000001</v>
      </c>
      <c r="K136" s="705">
        <v>1</v>
      </c>
      <c r="L136" s="706">
        <v>0.20062591479445238</v>
      </c>
      <c r="M136" s="706">
        <v>0.20139803277712259</v>
      </c>
    </row>
    <row r="137" spans="1:13" ht="25.5">
      <c r="A137" s="698" t="s">
        <v>418</v>
      </c>
      <c r="B137" s="699" t="s">
        <v>45</v>
      </c>
      <c r="C137" s="698" t="s">
        <v>642</v>
      </c>
      <c r="D137" s="708" t="s">
        <v>643</v>
      </c>
      <c r="E137" s="700">
        <v>2012</v>
      </c>
      <c r="F137" s="699" t="s">
        <v>281</v>
      </c>
      <c r="G137" s="701" t="s">
        <v>354</v>
      </c>
      <c r="H137" s="702" t="s">
        <v>353</v>
      </c>
      <c r="I137" s="703" t="s">
        <v>49</v>
      </c>
      <c r="J137" s="704">
        <v>0.1</v>
      </c>
      <c r="K137" s="705">
        <v>1</v>
      </c>
      <c r="L137" s="706">
        <v>0.16261106059298042</v>
      </c>
      <c r="M137" s="706" t="s">
        <v>226</v>
      </c>
    </row>
    <row r="138" spans="1:13" ht="25.5">
      <c r="A138" s="698" t="s">
        <v>418</v>
      </c>
      <c r="B138" s="699" t="s">
        <v>45</v>
      </c>
      <c r="C138" s="698" t="s">
        <v>642</v>
      </c>
      <c r="D138" s="708" t="s">
        <v>643</v>
      </c>
      <c r="E138" s="700">
        <v>2012</v>
      </c>
      <c r="F138" s="699" t="s">
        <v>281</v>
      </c>
      <c r="G138" s="701" t="s">
        <v>636</v>
      </c>
      <c r="H138" s="702" t="s">
        <v>353</v>
      </c>
      <c r="I138" s="703" t="s">
        <v>49</v>
      </c>
      <c r="J138" s="704">
        <v>2.6000000000000002E-2</v>
      </c>
      <c r="K138" s="705">
        <v>1</v>
      </c>
      <c r="L138" s="706">
        <v>3.9941804422372239E-2</v>
      </c>
      <c r="M138" s="706">
        <v>8.8644978844677619E-2</v>
      </c>
    </row>
    <row r="139" spans="1:13" ht="25.5">
      <c r="A139" s="698" t="s">
        <v>418</v>
      </c>
      <c r="B139" s="699" t="s">
        <v>45</v>
      </c>
      <c r="C139" s="698" t="s">
        <v>642</v>
      </c>
      <c r="D139" s="708" t="s">
        <v>643</v>
      </c>
      <c r="E139" s="700">
        <v>2012</v>
      </c>
      <c r="F139" s="699" t="s">
        <v>281</v>
      </c>
      <c r="G139" s="701" t="s">
        <v>367</v>
      </c>
      <c r="H139" s="702" t="s">
        <v>353</v>
      </c>
      <c r="I139" s="703" t="s">
        <v>49</v>
      </c>
      <c r="J139" s="704">
        <v>2.4E-2</v>
      </c>
      <c r="K139" s="705">
        <v>1</v>
      </c>
      <c r="L139" s="706">
        <v>0.10656399453772883</v>
      </c>
      <c r="M139" s="706">
        <v>0.25189651200725949</v>
      </c>
    </row>
    <row r="140" spans="1:13" ht="25.5">
      <c r="A140" s="698" t="s">
        <v>418</v>
      </c>
      <c r="B140" s="699" t="s">
        <v>45</v>
      </c>
      <c r="C140" s="698" t="s">
        <v>642</v>
      </c>
      <c r="D140" s="708" t="s">
        <v>643</v>
      </c>
      <c r="E140" s="700">
        <v>2012</v>
      </c>
      <c r="F140" s="699" t="s">
        <v>281</v>
      </c>
      <c r="G140" s="701" t="s">
        <v>357</v>
      </c>
      <c r="H140" s="702" t="s">
        <v>355</v>
      </c>
      <c r="I140" s="703" t="s">
        <v>49</v>
      </c>
      <c r="J140" s="704">
        <v>0.33399999999999996</v>
      </c>
      <c r="K140" s="705">
        <v>1</v>
      </c>
      <c r="L140" s="706">
        <v>0.31311608627266269</v>
      </c>
      <c r="M140" s="706">
        <v>0.22496412662915927</v>
      </c>
    </row>
    <row r="141" spans="1:13" ht="25.5">
      <c r="A141" s="698" t="s">
        <v>418</v>
      </c>
      <c r="B141" s="699" t="s">
        <v>45</v>
      </c>
      <c r="C141" s="698" t="s">
        <v>642</v>
      </c>
      <c r="D141" s="708" t="s">
        <v>643</v>
      </c>
      <c r="E141" s="700">
        <v>2012</v>
      </c>
      <c r="F141" s="699" t="s">
        <v>281</v>
      </c>
      <c r="G141" s="701" t="s">
        <v>354</v>
      </c>
      <c r="H141" s="702" t="s">
        <v>355</v>
      </c>
      <c r="I141" s="703" t="s">
        <v>49</v>
      </c>
      <c r="J141" s="704">
        <v>0.11199999999999999</v>
      </c>
      <c r="K141" s="705">
        <v>1</v>
      </c>
      <c r="L141" s="706">
        <v>0.26556372997952404</v>
      </c>
      <c r="M141" s="706" t="s">
        <v>226</v>
      </c>
    </row>
    <row r="142" spans="1:13" ht="25.5">
      <c r="A142" s="698" t="s">
        <v>418</v>
      </c>
      <c r="B142" s="699" t="s">
        <v>45</v>
      </c>
      <c r="C142" s="698" t="s">
        <v>642</v>
      </c>
      <c r="D142" s="708" t="s">
        <v>643</v>
      </c>
      <c r="E142" s="700">
        <v>2012</v>
      </c>
      <c r="F142" s="699" t="s">
        <v>281</v>
      </c>
      <c r="G142" s="701" t="s">
        <v>636</v>
      </c>
      <c r="H142" s="702" t="s">
        <v>355</v>
      </c>
      <c r="I142" s="703" t="s">
        <v>49</v>
      </c>
      <c r="J142" s="704">
        <v>0.26</v>
      </c>
      <c r="K142" s="705">
        <v>1</v>
      </c>
      <c r="L142" s="706">
        <v>0.13214969786876335</v>
      </c>
      <c r="M142" s="706">
        <v>0.25159940092057925</v>
      </c>
    </row>
    <row r="143" spans="1:13" ht="25.5">
      <c r="A143" s="698" t="s">
        <v>418</v>
      </c>
      <c r="B143" s="699" t="s">
        <v>45</v>
      </c>
      <c r="C143" s="698" t="s">
        <v>642</v>
      </c>
      <c r="D143" s="708" t="s">
        <v>643</v>
      </c>
      <c r="E143" s="700">
        <v>2012</v>
      </c>
      <c r="F143" s="699" t="s">
        <v>281</v>
      </c>
      <c r="G143" s="701" t="s">
        <v>367</v>
      </c>
      <c r="H143" s="702" t="s">
        <v>355</v>
      </c>
      <c r="I143" s="703" t="s">
        <v>49</v>
      </c>
      <c r="J143" s="704">
        <v>0.318</v>
      </c>
      <c r="K143" s="705">
        <v>1</v>
      </c>
      <c r="L143" s="706">
        <v>0.11698796657587927</v>
      </c>
      <c r="M143" s="706">
        <v>0.10930093936863498</v>
      </c>
    </row>
    <row r="144" spans="1:13" ht="25.5">
      <c r="A144" s="698" t="s">
        <v>418</v>
      </c>
      <c r="B144" s="699" t="s">
        <v>45</v>
      </c>
      <c r="C144" s="698" t="s">
        <v>642</v>
      </c>
      <c r="D144" s="708" t="s">
        <v>643</v>
      </c>
      <c r="E144" s="700">
        <v>2012</v>
      </c>
      <c r="F144" s="699" t="s">
        <v>281</v>
      </c>
      <c r="G144" s="701" t="s">
        <v>357</v>
      </c>
      <c r="H144" s="702" t="s">
        <v>341</v>
      </c>
      <c r="I144" s="703" t="s">
        <v>49</v>
      </c>
      <c r="J144" s="704">
        <v>0.18600000000000003</v>
      </c>
      <c r="K144" s="705">
        <v>1</v>
      </c>
      <c r="L144" s="706">
        <v>0.25287039951332985</v>
      </c>
      <c r="M144" s="706">
        <v>0.4114298009757536</v>
      </c>
    </row>
    <row r="145" spans="1:13" ht="25.5">
      <c r="A145" s="698" t="s">
        <v>418</v>
      </c>
      <c r="B145" s="699" t="s">
        <v>45</v>
      </c>
      <c r="C145" s="698" t="s">
        <v>642</v>
      </c>
      <c r="D145" s="708" t="s">
        <v>643</v>
      </c>
      <c r="E145" s="700">
        <v>2012</v>
      </c>
      <c r="F145" s="699" t="s">
        <v>281</v>
      </c>
      <c r="G145" s="701" t="s">
        <v>354</v>
      </c>
      <c r="H145" s="702" t="s">
        <v>341</v>
      </c>
      <c r="I145" s="703" t="s">
        <v>49</v>
      </c>
      <c r="J145" s="704">
        <v>0.42599999999999999</v>
      </c>
      <c r="K145" s="705">
        <v>1</v>
      </c>
      <c r="L145" s="706">
        <v>6.9732748151292448E-2</v>
      </c>
      <c r="M145" s="706">
        <v>0.1148172702336174</v>
      </c>
    </row>
    <row r="146" spans="1:13" ht="25.5">
      <c r="A146" s="698" t="s">
        <v>418</v>
      </c>
      <c r="B146" s="699" t="s">
        <v>45</v>
      </c>
      <c r="C146" s="698" t="s">
        <v>642</v>
      </c>
      <c r="D146" s="708" t="s">
        <v>643</v>
      </c>
      <c r="E146" s="700">
        <v>2012</v>
      </c>
      <c r="F146" s="699" t="s">
        <v>281</v>
      </c>
      <c r="G146" s="701" t="s">
        <v>636</v>
      </c>
      <c r="H146" s="702" t="s">
        <v>341</v>
      </c>
      <c r="I146" s="703" t="s">
        <v>49</v>
      </c>
      <c r="J146" s="704">
        <v>0.45799999999999996</v>
      </c>
      <c r="K146" s="705">
        <v>1</v>
      </c>
      <c r="L146" s="706">
        <v>0.13070873503969235</v>
      </c>
      <c r="M146" s="706">
        <v>0.17349559871844661</v>
      </c>
    </row>
    <row r="147" spans="1:13" ht="25.5">
      <c r="A147" s="698" t="s">
        <v>418</v>
      </c>
      <c r="B147" s="699" t="s">
        <v>45</v>
      </c>
      <c r="C147" s="698" t="s">
        <v>642</v>
      </c>
      <c r="D147" s="708" t="s">
        <v>643</v>
      </c>
      <c r="E147" s="700">
        <v>2012</v>
      </c>
      <c r="F147" s="699" t="s">
        <v>281</v>
      </c>
      <c r="G147" s="701" t="s">
        <v>619</v>
      </c>
      <c r="H147" s="702" t="s">
        <v>341</v>
      </c>
      <c r="I147" s="703" t="s">
        <v>49</v>
      </c>
      <c r="J147" s="704">
        <v>0.30399999999999999</v>
      </c>
      <c r="K147" s="705">
        <v>1</v>
      </c>
      <c r="L147" s="706">
        <v>0.12128283493199203</v>
      </c>
      <c r="M147" s="706">
        <v>0.21018568969805462</v>
      </c>
    </row>
    <row r="148" spans="1:13" ht="25.5">
      <c r="A148" s="698" t="s">
        <v>418</v>
      </c>
      <c r="B148" s="699" t="s">
        <v>45</v>
      </c>
      <c r="C148" s="698" t="s">
        <v>642</v>
      </c>
      <c r="D148" s="708" t="s">
        <v>643</v>
      </c>
      <c r="E148" s="700">
        <v>2012</v>
      </c>
      <c r="F148" s="699" t="s">
        <v>281</v>
      </c>
      <c r="G148" s="701" t="s">
        <v>352</v>
      </c>
      <c r="H148" s="702" t="s">
        <v>341</v>
      </c>
      <c r="I148" s="703" t="s">
        <v>49</v>
      </c>
      <c r="J148" s="704">
        <v>0.45399999999999996</v>
      </c>
      <c r="K148" s="705">
        <v>1</v>
      </c>
      <c r="L148" s="706">
        <v>0.14070208531378681</v>
      </c>
      <c r="M148" s="706">
        <v>0.22839576543414028</v>
      </c>
    </row>
    <row r="149" spans="1:13" ht="25.5">
      <c r="A149" s="698" t="s">
        <v>418</v>
      </c>
      <c r="B149" s="699" t="s">
        <v>45</v>
      </c>
      <c r="C149" s="698" t="s">
        <v>642</v>
      </c>
      <c r="D149" s="708" t="s">
        <v>643</v>
      </c>
      <c r="E149" s="700">
        <v>2012</v>
      </c>
      <c r="F149" s="699" t="s">
        <v>281</v>
      </c>
      <c r="G149" s="701" t="s">
        <v>1332</v>
      </c>
      <c r="H149" s="702" t="s">
        <v>341</v>
      </c>
      <c r="I149" s="703" t="s">
        <v>49</v>
      </c>
      <c r="J149" s="704">
        <v>0.43799999999999994</v>
      </c>
      <c r="K149" s="705">
        <v>1</v>
      </c>
      <c r="L149" s="706">
        <v>0.1935918268235543</v>
      </c>
      <c r="M149" s="706">
        <v>0.24495992755736506</v>
      </c>
    </row>
    <row r="150" spans="1:13" ht="25.5">
      <c r="A150" s="698" t="s">
        <v>418</v>
      </c>
      <c r="B150" s="699" t="s">
        <v>45</v>
      </c>
      <c r="C150" s="698" t="s">
        <v>642</v>
      </c>
      <c r="D150" s="708" t="s">
        <v>643</v>
      </c>
      <c r="E150" s="700">
        <v>2012</v>
      </c>
      <c r="F150" s="699" t="s">
        <v>281</v>
      </c>
      <c r="G150" s="701" t="s">
        <v>354</v>
      </c>
      <c r="H150" s="702" t="s">
        <v>339</v>
      </c>
      <c r="I150" s="703" t="s">
        <v>49</v>
      </c>
      <c r="J150" s="704">
        <v>0.68799999999999994</v>
      </c>
      <c r="K150" s="705">
        <v>1</v>
      </c>
      <c r="L150" s="706">
        <v>6.422097439611682E-2</v>
      </c>
      <c r="M150" s="706">
        <v>7.554714073348863E-2</v>
      </c>
    </row>
    <row r="151" spans="1:13" ht="25.5">
      <c r="A151" s="698" t="s">
        <v>418</v>
      </c>
      <c r="B151" s="699" t="s">
        <v>45</v>
      </c>
      <c r="C151" s="698" t="s">
        <v>642</v>
      </c>
      <c r="D151" s="708" t="s">
        <v>643</v>
      </c>
      <c r="E151" s="700">
        <v>2012</v>
      </c>
      <c r="F151" s="699" t="s">
        <v>281</v>
      </c>
      <c r="G151" s="701" t="s">
        <v>619</v>
      </c>
      <c r="H151" s="702" t="s">
        <v>339</v>
      </c>
      <c r="I151" s="703" t="s">
        <v>49</v>
      </c>
      <c r="J151" s="704">
        <v>0.75</v>
      </c>
      <c r="K151" s="705">
        <v>1</v>
      </c>
      <c r="L151" s="706">
        <v>0.10890849894117362</v>
      </c>
      <c r="M151" s="706">
        <v>9.2392069350879846E-2</v>
      </c>
    </row>
    <row r="152" spans="1:13" ht="25.5">
      <c r="A152" s="698" t="s">
        <v>418</v>
      </c>
      <c r="B152" s="699" t="s">
        <v>45</v>
      </c>
      <c r="C152" s="698" t="s">
        <v>642</v>
      </c>
      <c r="D152" s="708" t="s">
        <v>643</v>
      </c>
      <c r="E152" s="700">
        <v>2012</v>
      </c>
      <c r="F152" s="699" t="s">
        <v>281</v>
      </c>
      <c r="G152" s="701" t="s">
        <v>352</v>
      </c>
      <c r="H152" s="702" t="s">
        <v>339</v>
      </c>
      <c r="I152" s="703" t="s">
        <v>49</v>
      </c>
      <c r="J152" s="704">
        <v>0.58799999999999997</v>
      </c>
      <c r="K152" s="705">
        <v>1</v>
      </c>
      <c r="L152" s="706">
        <v>9.8345718845723143E-2</v>
      </c>
      <c r="M152" s="706">
        <v>0.12912123651228916</v>
      </c>
    </row>
    <row r="153" spans="1:13" ht="25.5">
      <c r="A153" s="698" t="s">
        <v>418</v>
      </c>
      <c r="B153" s="699" t="s">
        <v>45</v>
      </c>
      <c r="C153" s="698" t="s">
        <v>642</v>
      </c>
      <c r="D153" s="708" t="s">
        <v>643</v>
      </c>
      <c r="E153" s="700">
        <v>2012</v>
      </c>
      <c r="F153" s="699" t="s">
        <v>281</v>
      </c>
      <c r="G153" s="701" t="s">
        <v>354</v>
      </c>
      <c r="H153" s="702" t="s">
        <v>360</v>
      </c>
      <c r="I153" s="703" t="s">
        <v>49</v>
      </c>
      <c r="J153" s="704">
        <v>0.73599999999999999</v>
      </c>
      <c r="K153" s="705">
        <v>1</v>
      </c>
      <c r="L153" s="706">
        <v>6.8970917461667072E-2</v>
      </c>
      <c r="M153" s="706">
        <v>7.2573348455998374E-2</v>
      </c>
    </row>
    <row r="154" spans="1:13" ht="25.5">
      <c r="A154" s="698" t="s">
        <v>418</v>
      </c>
      <c r="B154" s="699" t="s">
        <v>45</v>
      </c>
      <c r="C154" s="698" t="s">
        <v>642</v>
      </c>
      <c r="D154" s="708" t="s">
        <v>643</v>
      </c>
      <c r="E154" s="700">
        <v>2012</v>
      </c>
      <c r="F154" s="699" t="s">
        <v>281</v>
      </c>
      <c r="G154" s="701" t="s">
        <v>354</v>
      </c>
      <c r="H154" s="702" t="s">
        <v>340</v>
      </c>
      <c r="I154" s="703" t="s">
        <v>49</v>
      </c>
      <c r="J154" s="704">
        <v>0.75</v>
      </c>
      <c r="K154" s="705">
        <v>1</v>
      </c>
      <c r="L154" s="706">
        <v>0.20029595161874469</v>
      </c>
      <c r="M154" s="706">
        <v>0.23198426663269028</v>
      </c>
    </row>
    <row r="155" spans="1:13" ht="25.5">
      <c r="A155" s="698" t="s">
        <v>418</v>
      </c>
      <c r="B155" s="699" t="s">
        <v>45</v>
      </c>
      <c r="C155" s="698" t="s">
        <v>642</v>
      </c>
      <c r="D155" s="708" t="s">
        <v>643</v>
      </c>
      <c r="E155" s="700">
        <v>2012</v>
      </c>
      <c r="F155" s="699" t="s">
        <v>281</v>
      </c>
      <c r="G155" s="701" t="s">
        <v>1332</v>
      </c>
      <c r="H155" s="702" t="s">
        <v>340</v>
      </c>
      <c r="I155" s="703" t="s">
        <v>49</v>
      </c>
      <c r="J155" s="704">
        <v>0.76400000000000001</v>
      </c>
      <c r="K155" s="705">
        <v>1</v>
      </c>
      <c r="L155" s="706">
        <v>0.15658210191582372</v>
      </c>
      <c r="M155" s="706">
        <v>0.16567557808319458</v>
      </c>
    </row>
    <row r="156" spans="1:13" ht="25.5">
      <c r="A156" s="698" t="s">
        <v>418</v>
      </c>
      <c r="B156" s="699" t="s">
        <v>45</v>
      </c>
      <c r="C156" s="698" t="s">
        <v>293</v>
      </c>
      <c r="D156" s="708" t="s">
        <v>644</v>
      </c>
      <c r="E156" s="700">
        <v>2012</v>
      </c>
      <c r="F156" s="699" t="s">
        <v>281</v>
      </c>
      <c r="G156" s="701" t="s">
        <v>354</v>
      </c>
      <c r="H156" s="702" t="s">
        <v>353</v>
      </c>
      <c r="I156" s="703" t="s">
        <v>49</v>
      </c>
      <c r="J156" s="704">
        <v>0.1</v>
      </c>
      <c r="K156" s="705">
        <v>1</v>
      </c>
      <c r="L156" s="706">
        <v>0.12206186010226804</v>
      </c>
      <c r="M156" s="706" t="s">
        <v>226</v>
      </c>
    </row>
    <row r="157" spans="1:13" ht="25.5">
      <c r="A157" s="698" t="s">
        <v>418</v>
      </c>
      <c r="B157" s="699" t="s">
        <v>45</v>
      </c>
      <c r="C157" s="698" t="s">
        <v>293</v>
      </c>
      <c r="D157" s="708" t="s">
        <v>644</v>
      </c>
      <c r="E157" s="700">
        <v>2012</v>
      </c>
      <c r="F157" s="699" t="s">
        <v>281</v>
      </c>
      <c r="G157" s="701" t="s">
        <v>636</v>
      </c>
      <c r="H157" s="702" t="s">
        <v>353</v>
      </c>
      <c r="I157" s="703" t="s">
        <v>49</v>
      </c>
      <c r="J157" s="704">
        <v>2.6000000000000002E-2</v>
      </c>
      <c r="K157" s="705">
        <v>1</v>
      </c>
      <c r="L157" s="706">
        <v>5.0939047045478136E-2</v>
      </c>
      <c r="M157" s="706">
        <v>0.11572226336410936</v>
      </c>
    </row>
    <row r="158" spans="1:13" ht="25.5">
      <c r="A158" s="698" t="s">
        <v>418</v>
      </c>
      <c r="B158" s="699" t="s">
        <v>45</v>
      </c>
      <c r="C158" s="698" t="s">
        <v>293</v>
      </c>
      <c r="D158" s="708" t="s">
        <v>644</v>
      </c>
      <c r="E158" s="700">
        <v>2012</v>
      </c>
      <c r="F158" s="699" t="s">
        <v>281</v>
      </c>
      <c r="G158" s="701" t="s">
        <v>367</v>
      </c>
      <c r="H158" s="702" t="s">
        <v>353</v>
      </c>
      <c r="I158" s="703" t="s">
        <v>49</v>
      </c>
      <c r="J158" s="704">
        <v>2.4E-2</v>
      </c>
      <c r="K158" s="705">
        <v>1</v>
      </c>
      <c r="L158" s="706">
        <v>8.6281914077648236E-2</v>
      </c>
      <c r="M158" s="706">
        <v>9.6209080219457482E-2</v>
      </c>
    </row>
    <row r="159" spans="1:13" ht="25.5">
      <c r="A159" s="698" t="s">
        <v>418</v>
      </c>
      <c r="B159" s="699" t="s">
        <v>45</v>
      </c>
      <c r="C159" s="698" t="s">
        <v>293</v>
      </c>
      <c r="D159" s="708" t="s">
        <v>644</v>
      </c>
      <c r="E159" s="700">
        <v>2012</v>
      </c>
      <c r="F159" s="699" t="s">
        <v>281</v>
      </c>
      <c r="G159" s="701" t="s">
        <v>357</v>
      </c>
      <c r="H159" s="702" t="s">
        <v>355</v>
      </c>
      <c r="I159" s="703" t="s">
        <v>49</v>
      </c>
      <c r="J159" s="704">
        <v>0.33399999999999996</v>
      </c>
      <c r="K159" s="705">
        <v>1</v>
      </c>
      <c r="L159" s="706">
        <v>0.11051845024420742</v>
      </c>
      <c r="M159" s="706">
        <v>0.17441658631753595</v>
      </c>
    </row>
    <row r="160" spans="1:13" ht="25.5">
      <c r="A160" s="698" t="s">
        <v>418</v>
      </c>
      <c r="B160" s="699" t="s">
        <v>45</v>
      </c>
      <c r="C160" s="698" t="s">
        <v>293</v>
      </c>
      <c r="D160" s="708" t="s">
        <v>644</v>
      </c>
      <c r="E160" s="700">
        <v>2012</v>
      </c>
      <c r="F160" s="699" t="s">
        <v>281</v>
      </c>
      <c r="G160" s="701" t="s">
        <v>354</v>
      </c>
      <c r="H160" s="702" t="s">
        <v>355</v>
      </c>
      <c r="I160" s="703" t="s">
        <v>49</v>
      </c>
      <c r="J160" s="704">
        <v>0.11199999999999999</v>
      </c>
      <c r="K160" s="705">
        <v>1</v>
      </c>
      <c r="L160" s="706">
        <v>0.29808913267283349</v>
      </c>
      <c r="M160" s="706" t="s">
        <v>226</v>
      </c>
    </row>
    <row r="161" spans="1:13" ht="25.5">
      <c r="A161" s="698" t="s">
        <v>418</v>
      </c>
      <c r="B161" s="699" t="s">
        <v>45</v>
      </c>
      <c r="C161" s="698" t="s">
        <v>293</v>
      </c>
      <c r="D161" s="708" t="s">
        <v>644</v>
      </c>
      <c r="E161" s="700">
        <v>2012</v>
      </c>
      <c r="F161" s="699" t="s">
        <v>281</v>
      </c>
      <c r="G161" s="701" t="s">
        <v>636</v>
      </c>
      <c r="H161" s="702" t="s">
        <v>355</v>
      </c>
      <c r="I161" s="703" t="s">
        <v>49</v>
      </c>
      <c r="J161" s="704">
        <v>0.26</v>
      </c>
      <c r="K161" s="705">
        <v>1</v>
      </c>
      <c r="L161" s="706">
        <v>0.13385754299279948</v>
      </c>
      <c r="M161" s="706">
        <v>0.27822696463038399</v>
      </c>
    </row>
    <row r="162" spans="1:13" ht="25.5">
      <c r="A162" s="698" t="s">
        <v>418</v>
      </c>
      <c r="B162" s="699" t="s">
        <v>45</v>
      </c>
      <c r="C162" s="698" t="s">
        <v>293</v>
      </c>
      <c r="D162" s="708" t="s">
        <v>644</v>
      </c>
      <c r="E162" s="700">
        <v>2012</v>
      </c>
      <c r="F162" s="699" t="s">
        <v>281</v>
      </c>
      <c r="G162" s="701" t="s">
        <v>367</v>
      </c>
      <c r="H162" s="702" t="s">
        <v>355</v>
      </c>
      <c r="I162" s="703" t="s">
        <v>49</v>
      </c>
      <c r="J162" s="704">
        <v>0.318</v>
      </c>
      <c r="K162" s="705">
        <v>1</v>
      </c>
      <c r="L162" s="706">
        <v>9.9738068912465824E-2</v>
      </c>
      <c r="M162" s="706">
        <v>0.15688330925346217</v>
      </c>
    </row>
    <row r="163" spans="1:13" ht="25.5">
      <c r="A163" s="698" t="s">
        <v>418</v>
      </c>
      <c r="B163" s="699" t="s">
        <v>45</v>
      </c>
      <c r="C163" s="698" t="s">
        <v>293</v>
      </c>
      <c r="D163" s="708" t="s">
        <v>644</v>
      </c>
      <c r="E163" s="700">
        <v>2012</v>
      </c>
      <c r="F163" s="699" t="s">
        <v>281</v>
      </c>
      <c r="G163" s="701" t="s">
        <v>357</v>
      </c>
      <c r="H163" s="702" t="s">
        <v>341</v>
      </c>
      <c r="I163" s="703" t="s">
        <v>49</v>
      </c>
      <c r="J163" s="704">
        <v>0.18600000000000003</v>
      </c>
      <c r="K163" s="705">
        <v>1</v>
      </c>
      <c r="L163" s="706">
        <v>0.10877636551743346</v>
      </c>
      <c r="M163" s="706">
        <v>0.28722337523456892</v>
      </c>
    </row>
    <row r="164" spans="1:13" ht="25.5">
      <c r="A164" s="698" t="s">
        <v>418</v>
      </c>
      <c r="B164" s="699" t="s">
        <v>45</v>
      </c>
      <c r="C164" s="698" t="s">
        <v>293</v>
      </c>
      <c r="D164" s="708" t="s">
        <v>644</v>
      </c>
      <c r="E164" s="700">
        <v>2012</v>
      </c>
      <c r="F164" s="699" t="s">
        <v>281</v>
      </c>
      <c r="G164" s="701" t="s">
        <v>354</v>
      </c>
      <c r="H164" s="702" t="s">
        <v>341</v>
      </c>
      <c r="I164" s="703" t="s">
        <v>49</v>
      </c>
      <c r="J164" s="704">
        <v>0.42599999999999999</v>
      </c>
      <c r="K164" s="705">
        <v>1</v>
      </c>
      <c r="L164" s="706">
        <v>6.8805885326362198E-2</v>
      </c>
      <c r="M164" s="706">
        <v>0.10613419894059736</v>
      </c>
    </row>
    <row r="165" spans="1:13" ht="25.5">
      <c r="A165" s="698" t="s">
        <v>418</v>
      </c>
      <c r="B165" s="699" t="s">
        <v>45</v>
      </c>
      <c r="C165" s="698" t="s">
        <v>293</v>
      </c>
      <c r="D165" s="708" t="s">
        <v>644</v>
      </c>
      <c r="E165" s="700">
        <v>2012</v>
      </c>
      <c r="F165" s="699" t="s">
        <v>281</v>
      </c>
      <c r="G165" s="701" t="s">
        <v>636</v>
      </c>
      <c r="H165" s="702" t="s">
        <v>341</v>
      </c>
      <c r="I165" s="703" t="s">
        <v>49</v>
      </c>
      <c r="J165" s="704">
        <v>0.45799999999999996</v>
      </c>
      <c r="K165" s="705">
        <v>1</v>
      </c>
      <c r="L165" s="706">
        <v>0.12741025500540198</v>
      </c>
      <c r="M165" s="706">
        <v>0.17615575428042096</v>
      </c>
    </row>
    <row r="166" spans="1:13" ht="25.5">
      <c r="A166" s="698" t="s">
        <v>418</v>
      </c>
      <c r="B166" s="699" t="s">
        <v>45</v>
      </c>
      <c r="C166" s="698" t="s">
        <v>293</v>
      </c>
      <c r="D166" s="708" t="s">
        <v>644</v>
      </c>
      <c r="E166" s="700">
        <v>2012</v>
      </c>
      <c r="F166" s="699" t="s">
        <v>281</v>
      </c>
      <c r="G166" s="701" t="s">
        <v>619</v>
      </c>
      <c r="H166" s="702" t="s">
        <v>341</v>
      </c>
      <c r="I166" s="703" t="s">
        <v>49</v>
      </c>
      <c r="J166" s="704">
        <v>0.30399999999999999</v>
      </c>
      <c r="K166" s="705">
        <v>1</v>
      </c>
      <c r="L166" s="706">
        <v>0.12198060593828412</v>
      </c>
      <c r="M166" s="706">
        <v>0.21732840292878031</v>
      </c>
    </row>
    <row r="167" spans="1:13" ht="25.5">
      <c r="A167" s="698" t="s">
        <v>418</v>
      </c>
      <c r="B167" s="699" t="s">
        <v>45</v>
      </c>
      <c r="C167" s="698" t="s">
        <v>293</v>
      </c>
      <c r="D167" s="708" t="s">
        <v>644</v>
      </c>
      <c r="E167" s="700">
        <v>2012</v>
      </c>
      <c r="F167" s="699" t="s">
        <v>281</v>
      </c>
      <c r="G167" s="701" t="s">
        <v>352</v>
      </c>
      <c r="H167" s="702" t="s">
        <v>341</v>
      </c>
      <c r="I167" s="703" t="s">
        <v>49</v>
      </c>
      <c r="J167" s="704">
        <v>0.45399999999999996</v>
      </c>
      <c r="K167" s="705">
        <v>1</v>
      </c>
      <c r="L167" s="706">
        <v>0.10822822421447208</v>
      </c>
      <c r="M167" s="706">
        <v>0.13823425071234066</v>
      </c>
    </row>
    <row r="168" spans="1:13" ht="25.5">
      <c r="A168" s="698" t="s">
        <v>418</v>
      </c>
      <c r="B168" s="699" t="s">
        <v>45</v>
      </c>
      <c r="C168" s="698" t="s">
        <v>293</v>
      </c>
      <c r="D168" s="708" t="s">
        <v>644</v>
      </c>
      <c r="E168" s="700">
        <v>2012</v>
      </c>
      <c r="F168" s="699" t="s">
        <v>281</v>
      </c>
      <c r="G168" s="701" t="s">
        <v>1332</v>
      </c>
      <c r="H168" s="702" t="s">
        <v>341</v>
      </c>
      <c r="I168" s="703" t="s">
        <v>49</v>
      </c>
      <c r="J168" s="704">
        <v>0.43799999999999994</v>
      </c>
      <c r="K168" s="705">
        <v>1</v>
      </c>
      <c r="L168" s="706">
        <v>0.14698291389967827</v>
      </c>
      <c r="M168" s="706">
        <v>0.17231789865646235</v>
      </c>
    </row>
    <row r="169" spans="1:13" ht="25.5">
      <c r="A169" s="698" t="s">
        <v>418</v>
      </c>
      <c r="B169" s="699" t="s">
        <v>45</v>
      </c>
      <c r="C169" s="698" t="s">
        <v>293</v>
      </c>
      <c r="D169" s="708" t="s">
        <v>644</v>
      </c>
      <c r="E169" s="700">
        <v>2012</v>
      </c>
      <c r="F169" s="699" t="s">
        <v>281</v>
      </c>
      <c r="G169" s="701" t="s">
        <v>354</v>
      </c>
      <c r="H169" s="702" t="s">
        <v>339</v>
      </c>
      <c r="I169" s="703" t="s">
        <v>49</v>
      </c>
      <c r="J169" s="704">
        <v>0.68799999999999994</v>
      </c>
      <c r="K169" s="705">
        <v>1</v>
      </c>
      <c r="L169" s="706">
        <v>0.10803696021901563</v>
      </c>
      <c r="M169" s="706">
        <v>0.12432463312456808</v>
      </c>
    </row>
    <row r="170" spans="1:13" ht="25.5">
      <c r="A170" s="698" t="s">
        <v>418</v>
      </c>
      <c r="B170" s="699" t="s">
        <v>45</v>
      </c>
      <c r="C170" s="698" t="s">
        <v>293</v>
      </c>
      <c r="D170" s="708" t="s">
        <v>644</v>
      </c>
      <c r="E170" s="700">
        <v>2012</v>
      </c>
      <c r="F170" s="699" t="s">
        <v>281</v>
      </c>
      <c r="G170" s="701" t="s">
        <v>619</v>
      </c>
      <c r="H170" s="702" t="s">
        <v>339</v>
      </c>
      <c r="I170" s="703" t="s">
        <v>49</v>
      </c>
      <c r="J170" s="704">
        <v>0.75</v>
      </c>
      <c r="K170" s="705">
        <v>1</v>
      </c>
      <c r="L170" s="706">
        <v>0.1369439501203541</v>
      </c>
      <c r="M170" s="706">
        <v>0.12865398152490298</v>
      </c>
    </row>
    <row r="171" spans="1:13" ht="25.5">
      <c r="A171" s="698" t="s">
        <v>418</v>
      </c>
      <c r="B171" s="699" t="s">
        <v>45</v>
      </c>
      <c r="C171" s="698" t="s">
        <v>293</v>
      </c>
      <c r="D171" s="708" t="s">
        <v>644</v>
      </c>
      <c r="E171" s="700">
        <v>2012</v>
      </c>
      <c r="F171" s="699" t="s">
        <v>281</v>
      </c>
      <c r="G171" s="701" t="s">
        <v>352</v>
      </c>
      <c r="H171" s="702" t="s">
        <v>339</v>
      </c>
      <c r="I171" s="703" t="s">
        <v>49</v>
      </c>
      <c r="J171" s="704">
        <v>0.58799999999999997</v>
      </c>
      <c r="K171" s="705">
        <v>1</v>
      </c>
      <c r="L171" s="706">
        <v>0.17127131471506102</v>
      </c>
      <c r="M171" s="706">
        <v>0.26263928190721941</v>
      </c>
    </row>
    <row r="172" spans="1:13" ht="25.5">
      <c r="A172" s="698" t="s">
        <v>418</v>
      </c>
      <c r="B172" s="699" t="s">
        <v>45</v>
      </c>
      <c r="C172" s="698" t="s">
        <v>293</v>
      </c>
      <c r="D172" s="708" t="s">
        <v>644</v>
      </c>
      <c r="E172" s="700">
        <v>2012</v>
      </c>
      <c r="F172" s="699" t="s">
        <v>281</v>
      </c>
      <c r="G172" s="701" t="s">
        <v>354</v>
      </c>
      <c r="H172" s="702" t="s">
        <v>360</v>
      </c>
      <c r="I172" s="703" t="s">
        <v>49</v>
      </c>
      <c r="J172" s="704">
        <v>0.73599999999999999</v>
      </c>
      <c r="K172" s="705">
        <v>1</v>
      </c>
      <c r="L172" s="706">
        <v>8.4290203238803707E-2</v>
      </c>
      <c r="M172" s="706">
        <v>9.5177518865302541E-2</v>
      </c>
    </row>
    <row r="173" spans="1:13" ht="25.5">
      <c r="A173" s="698" t="s">
        <v>418</v>
      </c>
      <c r="B173" s="699" t="s">
        <v>45</v>
      </c>
      <c r="C173" s="698" t="s">
        <v>293</v>
      </c>
      <c r="D173" s="708" t="s">
        <v>644</v>
      </c>
      <c r="E173" s="700">
        <v>2012</v>
      </c>
      <c r="F173" s="699" t="s">
        <v>281</v>
      </c>
      <c r="G173" s="701" t="s">
        <v>354</v>
      </c>
      <c r="H173" s="702" t="s">
        <v>340</v>
      </c>
      <c r="I173" s="703" t="s">
        <v>49</v>
      </c>
      <c r="J173" s="704">
        <v>0.75</v>
      </c>
      <c r="K173" s="705">
        <v>1</v>
      </c>
      <c r="L173" s="706">
        <v>0.13167191007380169</v>
      </c>
      <c r="M173" s="706">
        <v>0.15720050033414529</v>
      </c>
    </row>
    <row r="174" spans="1:13" ht="25.5">
      <c r="A174" s="698" t="s">
        <v>418</v>
      </c>
      <c r="B174" s="699" t="s">
        <v>45</v>
      </c>
      <c r="C174" s="698" t="s">
        <v>293</v>
      </c>
      <c r="D174" s="708" t="s">
        <v>644</v>
      </c>
      <c r="E174" s="700">
        <v>2012</v>
      </c>
      <c r="F174" s="699" t="s">
        <v>281</v>
      </c>
      <c r="G174" s="701" t="s">
        <v>1332</v>
      </c>
      <c r="H174" s="702" t="s">
        <v>340</v>
      </c>
      <c r="I174" s="703" t="s">
        <v>49</v>
      </c>
      <c r="J174" s="704">
        <v>0.76400000000000001</v>
      </c>
      <c r="K174" s="705">
        <v>1</v>
      </c>
      <c r="L174" s="706">
        <v>0.15795741088715454</v>
      </c>
      <c r="M174" s="706">
        <v>0.17158969406600072</v>
      </c>
    </row>
    <row r="175" spans="1:13" ht="25.5">
      <c r="A175" s="698" t="s">
        <v>418</v>
      </c>
      <c r="B175" s="699" t="s">
        <v>45</v>
      </c>
      <c r="C175" s="698" t="s">
        <v>293</v>
      </c>
      <c r="D175" s="708" t="s">
        <v>645</v>
      </c>
      <c r="E175" s="700">
        <v>2012</v>
      </c>
      <c r="F175" s="699" t="s">
        <v>281</v>
      </c>
      <c r="G175" s="701" t="s">
        <v>354</v>
      </c>
      <c r="H175" s="702" t="s">
        <v>353</v>
      </c>
      <c r="I175" s="703" t="s">
        <v>49</v>
      </c>
      <c r="J175" s="704">
        <v>0.1</v>
      </c>
      <c r="K175" s="705">
        <v>1</v>
      </c>
      <c r="L175" s="706">
        <v>0.11692176824291756</v>
      </c>
      <c r="M175" s="706" t="s">
        <v>226</v>
      </c>
    </row>
    <row r="176" spans="1:13" ht="25.5">
      <c r="A176" s="698" t="s">
        <v>418</v>
      </c>
      <c r="B176" s="699" t="s">
        <v>45</v>
      </c>
      <c r="C176" s="698" t="s">
        <v>293</v>
      </c>
      <c r="D176" s="708" t="s">
        <v>645</v>
      </c>
      <c r="E176" s="700">
        <v>2012</v>
      </c>
      <c r="F176" s="699" t="s">
        <v>281</v>
      </c>
      <c r="G176" s="701" t="s">
        <v>636</v>
      </c>
      <c r="H176" s="702" t="s">
        <v>353</v>
      </c>
      <c r="I176" s="703" t="s">
        <v>49</v>
      </c>
      <c r="J176" s="704">
        <v>2.6000000000000002E-2</v>
      </c>
      <c r="K176" s="705">
        <v>1</v>
      </c>
      <c r="L176" s="706">
        <v>5.6824077030980004E-2</v>
      </c>
      <c r="M176" s="706">
        <v>0.10575589696047687</v>
      </c>
    </row>
    <row r="177" spans="1:13" ht="25.5">
      <c r="A177" s="698" t="s">
        <v>418</v>
      </c>
      <c r="B177" s="699" t="s">
        <v>45</v>
      </c>
      <c r="C177" s="698" t="s">
        <v>293</v>
      </c>
      <c r="D177" s="708" t="s">
        <v>645</v>
      </c>
      <c r="E177" s="700">
        <v>2012</v>
      </c>
      <c r="F177" s="699" t="s">
        <v>281</v>
      </c>
      <c r="G177" s="701" t="s">
        <v>367</v>
      </c>
      <c r="H177" s="702" t="s">
        <v>353</v>
      </c>
      <c r="I177" s="703" t="s">
        <v>49</v>
      </c>
      <c r="J177" s="704">
        <v>2.4E-2</v>
      </c>
      <c r="K177" s="705">
        <v>1</v>
      </c>
      <c r="L177" s="706">
        <v>6.3376388833702405E-2</v>
      </c>
      <c r="M177" s="706">
        <v>5.9910560013621154E-2</v>
      </c>
    </row>
    <row r="178" spans="1:13" ht="25.5">
      <c r="A178" s="698" t="s">
        <v>418</v>
      </c>
      <c r="B178" s="699" t="s">
        <v>45</v>
      </c>
      <c r="C178" s="698" t="s">
        <v>293</v>
      </c>
      <c r="D178" s="708" t="s">
        <v>645</v>
      </c>
      <c r="E178" s="700">
        <v>2012</v>
      </c>
      <c r="F178" s="699" t="s">
        <v>281</v>
      </c>
      <c r="G178" s="701" t="s">
        <v>357</v>
      </c>
      <c r="H178" s="702" t="s">
        <v>355</v>
      </c>
      <c r="I178" s="703" t="s">
        <v>49</v>
      </c>
      <c r="J178" s="704">
        <v>0.33399999999999996</v>
      </c>
      <c r="K178" s="705">
        <v>1</v>
      </c>
      <c r="L178" s="706">
        <v>0.12914806140860105</v>
      </c>
      <c r="M178" s="706">
        <v>4.836443234593351E-2</v>
      </c>
    </row>
    <row r="179" spans="1:13" ht="25.5">
      <c r="A179" s="698" t="s">
        <v>418</v>
      </c>
      <c r="B179" s="699" t="s">
        <v>45</v>
      </c>
      <c r="C179" s="698" t="s">
        <v>293</v>
      </c>
      <c r="D179" s="708" t="s">
        <v>645</v>
      </c>
      <c r="E179" s="700">
        <v>2012</v>
      </c>
      <c r="F179" s="699" t="s">
        <v>281</v>
      </c>
      <c r="G179" s="701" t="s">
        <v>354</v>
      </c>
      <c r="H179" s="702" t="s">
        <v>355</v>
      </c>
      <c r="I179" s="703" t="s">
        <v>49</v>
      </c>
      <c r="J179" s="704">
        <v>0.11199999999999999</v>
      </c>
      <c r="K179" s="705">
        <v>1</v>
      </c>
      <c r="L179" s="706">
        <v>0.25656964860585901</v>
      </c>
      <c r="M179" s="706" t="s">
        <v>226</v>
      </c>
    </row>
    <row r="180" spans="1:13" ht="25.5">
      <c r="A180" s="698" t="s">
        <v>418</v>
      </c>
      <c r="B180" s="699" t="s">
        <v>45</v>
      </c>
      <c r="C180" s="698" t="s">
        <v>293</v>
      </c>
      <c r="D180" s="708" t="s">
        <v>645</v>
      </c>
      <c r="E180" s="700">
        <v>2012</v>
      </c>
      <c r="F180" s="699" t="s">
        <v>281</v>
      </c>
      <c r="G180" s="701" t="s">
        <v>636</v>
      </c>
      <c r="H180" s="702" t="s">
        <v>355</v>
      </c>
      <c r="I180" s="703" t="s">
        <v>49</v>
      </c>
      <c r="J180" s="704">
        <v>0.26</v>
      </c>
      <c r="K180" s="705">
        <v>1</v>
      </c>
      <c r="L180" s="706">
        <v>7.5023851706856645E-2</v>
      </c>
      <c r="M180" s="706">
        <v>0.1244674741440091</v>
      </c>
    </row>
    <row r="181" spans="1:13" ht="25.5">
      <c r="A181" s="698" t="s">
        <v>418</v>
      </c>
      <c r="B181" s="699" t="s">
        <v>45</v>
      </c>
      <c r="C181" s="698" t="s">
        <v>293</v>
      </c>
      <c r="D181" s="708" t="s">
        <v>645</v>
      </c>
      <c r="E181" s="700">
        <v>2012</v>
      </c>
      <c r="F181" s="699" t="s">
        <v>281</v>
      </c>
      <c r="G181" s="701" t="s">
        <v>367</v>
      </c>
      <c r="H181" s="702" t="s">
        <v>355</v>
      </c>
      <c r="I181" s="703" t="s">
        <v>49</v>
      </c>
      <c r="J181" s="704">
        <v>0.318</v>
      </c>
      <c r="K181" s="705">
        <v>1</v>
      </c>
      <c r="L181" s="706">
        <v>7.5740502299969772E-2</v>
      </c>
      <c r="M181" s="706">
        <v>7.7748335289846177E-2</v>
      </c>
    </row>
    <row r="182" spans="1:13" ht="25.5">
      <c r="A182" s="698" t="s">
        <v>418</v>
      </c>
      <c r="B182" s="699" t="s">
        <v>45</v>
      </c>
      <c r="C182" s="698" t="s">
        <v>293</v>
      </c>
      <c r="D182" s="708" t="s">
        <v>645</v>
      </c>
      <c r="E182" s="700">
        <v>2012</v>
      </c>
      <c r="F182" s="699" t="s">
        <v>281</v>
      </c>
      <c r="G182" s="701" t="s">
        <v>357</v>
      </c>
      <c r="H182" s="702" t="s">
        <v>341</v>
      </c>
      <c r="I182" s="703" t="s">
        <v>49</v>
      </c>
      <c r="J182" s="704">
        <v>0.18600000000000003</v>
      </c>
      <c r="K182" s="705">
        <v>1</v>
      </c>
      <c r="L182" s="706">
        <v>0.10550416039538418</v>
      </c>
      <c r="M182" s="706">
        <v>7.9588999946274705E-2</v>
      </c>
    </row>
    <row r="183" spans="1:13" ht="25.5">
      <c r="A183" s="698" t="s">
        <v>418</v>
      </c>
      <c r="B183" s="699" t="s">
        <v>45</v>
      </c>
      <c r="C183" s="698" t="s">
        <v>293</v>
      </c>
      <c r="D183" s="708" t="s">
        <v>645</v>
      </c>
      <c r="E183" s="700">
        <v>2012</v>
      </c>
      <c r="F183" s="699" t="s">
        <v>281</v>
      </c>
      <c r="G183" s="701" t="s">
        <v>354</v>
      </c>
      <c r="H183" s="702" t="s">
        <v>341</v>
      </c>
      <c r="I183" s="703" t="s">
        <v>49</v>
      </c>
      <c r="J183" s="704">
        <v>0.42599999999999999</v>
      </c>
      <c r="K183" s="705">
        <v>1</v>
      </c>
      <c r="L183" s="706">
        <v>4.7925220670002919E-2</v>
      </c>
      <c r="M183" s="706">
        <v>7.6146982263328208E-2</v>
      </c>
    </row>
    <row r="184" spans="1:13" ht="25.5">
      <c r="A184" s="698" t="s">
        <v>418</v>
      </c>
      <c r="B184" s="699" t="s">
        <v>45</v>
      </c>
      <c r="C184" s="698" t="s">
        <v>293</v>
      </c>
      <c r="D184" s="708" t="s">
        <v>645</v>
      </c>
      <c r="E184" s="700">
        <v>2012</v>
      </c>
      <c r="F184" s="699" t="s">
        <v>281</v>
      </c>
      <c r="G184" s="701" t="s">
        <v>636</v>
      </c>
      <c r="H184" s="702" t="s">
        <v>341</v>
      </c>
      <c r="I184" s="703" t="s">
        <v>49</v>
      </c>
      <c r="J184" s="704">
        <v>0.45799999999999996</v>
      </c>
      <c r="K184" s="705">
        <v>1</v>
      </c>
      <c r="L184" s="706">
        <v>9.1647084705430759E-2</v>
      </c>
      <c r="M184" s="706">
        <v>0.11779636701909187</v>
      </c>
    </row>
    <row r="185" spans="1:13" ht="25.5">
      <c r="A185" s="698" t="s">
        <v>418</v>
      </c>
      <c r="B185" s="699" t="s">
        <v>45</v>
      </c>
      <c r="C185" s="698" t="s">
        <v>293</v>
      </c>
      <c r="D185" s="708" t="s">
        <v>645</v>
      </c>
      <c r="E185" s="700">
        <v>2012</v>
      </c>
      <c r="F185" s="699" t="s">
        <v>281</v>
      </c>
      <c r="G185" s="701" t="s">
        <v>619</v>
      </c>
      <c r="H185" s="702" t="s">
        <v>341</v>
      </c>
      <c r="I185" s="703" t="s">
        <v>49</v>
      </c>
      <c r="J185" s="704">
        <v>0.30399999999999999</v>
      </c>
      <c r="K185" s="705">
        <v>1</v>
      </c>
      <c r="L185" s="706">
        <v>9.42545650838022E-2</v>
      </c>
      <c r="M185" s="706">
        <v>0.16975124692556043</v>
      </c>
    </row>
    <row r="186" spans="1:13" ht="25.5">
      <c r="A186" s="698" t="s">
        <v>418</v>
      </c>
      <c r="B186" s="699" t="s">
        <v>45</v>
      </c>
      <c r="C186" s="698" t="s">
        <v>293</v>
      </c>
      <c r="D186" s="708" t="s">
        <v>645</v>
      </c>
      <c r="E186" s="700">
        <v>2012</v>
      </c>
      <c r="F186" s="699" t="s">
        <v>281</v>
      </c>
      <c r="G186" s="701" t="s">
        <v>352</v>
      </c>
      <c r="H186" s="702" t="s">
        <v>341</v>
      </c>
      <c r="I186" s="703" t="s">
        <v>49</v>
      </c>
      <c r="J186" s="704">
        <v>0.45399999999999996</v>
      </c>
      <c r="K186" s="705">
        <v>1</v>
      </c>
      <c r="L186" s="706">
        <v>7.9116227682378637E-2</v>
      </c>
      <c r="M186" s="706">
        <v>0.1087826514071762</v>
      </c>
    </row>
    <row r="187" spans="1:13" ht="25.5">
      <c r="A187" s="698" t="s">
        <v>418</v>
      </c>
      <c r="B187" s="699" t="s">
        <v>45</v>
      </c>
      <c r="C187" s="698" t="s">
        <v>293</v>
      </c>
      <c r="D187" s="708" t="s">
        <v>645</v>
      </c>
      <c r="E187" s="700">
        <v>2012</v>
      </c>
      <c r="F187" s="699" t="s">
        <v>281</v>
      </c>
      <c r="G187" s="701" t="s">
        <v>1332</v>
      </c>
      <c r="H187" s="702" t="s">
        <v>341</v>
      </c>
      <c r="I187" s="703" t="s">
        <v>49</v>
      </c>
      <c r="J187" s="704">
        <v>0.43799999999999994</v>
      </c>
      <c r="K187" s="705">
        <v>1</v>
      </c>
      <c r="L187" s="706">
        <v>0.15497274030480732</v>
      </c>
      <c r="M187" s="706">
        <v>0.24521711850378106</v>
      </c>
    </row>
    <row r="188" spans="1:13" ht="25.5">
      <c r="A188" s="698" t="s">
        <v>418</v>
      </c>
      <c r="B188" s="699" t="s">
        <v>45</v>
      </c>
      <c r="C188" s="698" t="s">
        <v>293</v>
      </c>
      <c r="D188" s="708" t="s">
        <v>645</v>
      </c>
      <c r="E188" s="700">
        <v>2012</v>
      </c>
      <c r="F188" s="699" t="s">
        <v>281</v>
      </c>
      <c r="G188" s="701" t="s">
        <v>354</v>
      </c>
      <c r="H188" s="702" t="s">
        <v>339</v>
      </c>
      <c r="I188" s="703" t="s">
        <v>49</v>
      </c>
      <c r="J188" s="704">
        <v>0.68799999999999994</v>
      </c>
      <c r="K188" s="705">
        <v>1</v>
      </c>
      <c r="L188" s="706">
        <v>5.3210921855302941E-2</v>
      </c>
      <c r="M188" s="706">
        <v>6.0303581957659981E-2</v>
      </c>
    </row>
    <row r="189" spans="1:13" ht="25.5">
      <c r="A189" s="698" t="s">
        <v>418</v>
      </c>
      <c r="B189" s="699" t="s">
        <v>45</v>
      </c>
      <c r="C189" s="698" t="s">
        <v>293</v>
      </c>
      <c r="D189" s="708" t="s">
        <v>645</v>
      </c>
      <c r="E189" s="700">
        <v>2012</v>
      </c>
      <c r="F189" s="699" t="s">
        <v>281</v>
      </c>
      <c r="G189" s="701" t="s">
        <v>619</v>
      </c>
      <c r="H189" s="702" t="s">
        <v>339</v>
      </c>
      <c r="I189" s="703" t="s">
        <v>49</v>
      </c>
      <c r="J189" s="704">
        <v>0.75</v>
      </c>
      <c r="K189" s="705">
        <v>1</v>
      </c>
      <c r="L189" s="706">
        <v>0.11649065414641532</v>
      </c>
      <c r="M189" s="706">
        <v>0.10983593012349699</v>
      </c>
    </row>
    <row r="190" spans="1:13" ht="25.5">
      <c r="A190" s="698" t="s">
        <v>418</v>
      </c>
      <c r="B190" s="699" t="s">
        <v>45</v>
      </c>
      <c r="C190" s="698" t="s">
        <v>293</v>
      </c>
      <c r="D190" s="708" t="s">
        <v>645</v>
      </c>
      <c r="E190" s="700">
        <v>2012</v>
      </c>
      <c r="F190" s="699" t="s">
        <v>281</v>
      </c>
      <c r="G190" s="701" t="s">
        <v>352</v>
      </c>
      <c r="H190" s="702" t="s">
        <v>339</v>
      </c>
      <c r="I190" s="703" t="s">
        <v>49</v>
      </c>
      <c r="J190" s="704">
        <v>0.58799999999999997</v>
      </c>
      <c r="K190" s="705">
        <v>1</v>
      </c>
      <c r="L190" s="706">
        <v>6.072887515079118E-2</v>
      </c>
      <c r="M190" s="706">
        <v>7.9632688101449647E-2</v>
      </c>
    </row>
    <row r="191" spans="1:13" ht="25.5">
      <c r="A191" s="698" t="s">
        <v>418</v>
      </c>
      <c r="B191" s="699" t="s">
        <v>45</v>
      </c>
      <c r="C191" s="698" t="s">
        <v>293</v>
      </c>
      <c r="D191" s="708" t="s">
        <v>645</v>
      </c>
      <c r="E191" s="700">
        <v>2012</v>
      </c>
      <c r="F191" s="699" t="s">
        <v>281</v>
      </c>
      <c r="G191" s="701" t="s">
        <v>354</v>
      </c>
      <c r="H191" s="702" t="s">
        <v>360</v>
      </c>
      <c r="I191" s="703" t="s">
        <v>49</v>
      </c>
      <c r="J191" s="704">
        <v>0.73599999999999999</v>
      </c>
      <c r="K191" s="705">
        <v>1</v>
      </c>
      <c r="L191" s="706">
        <v>7.5056580452403807E-2</v>
      </c>
      <c r="M191" s="706">
        <v>7.4882650997589228E-2</v>
      </c>
    </row>
    <row r="192" spans="1:13" ht="25.5">
      <c r="A192" s="698" t="s">
        <v>418</v>
      </c>
      <c r="B192" s="699" t="s">
        <v>45</v>
      </c>
      <c r="C192" s="698" t="s">
        <v>293</v>
      </c>
      <c r="D192" s="708" t="s">
        <v>645</v>
      </c>
      <c r="E192" s="700">
        <v>2012</v>
      </c>
      <c r="F192" s="699" t="s">
        <v>281</v>
      </c>
      <c r="G192" s="701" t="s">
        <v>354</v>
      </c>
      <c r="H192" s="702" t="s">
        <v>340</v>
      </c>
      <c r="I192" s="703" t="s">
        <v>49</v>
      </c>
      <c r="J192" s="704">
        <v>0.75</v>
      </c>
      <c r="K192" s="705">
        <v>1</v>
      </c>
      <c r="L192" s="706">
        <v>0.18406722553006047</v>
      </c>
      <c r="M192" s="706">
        <v>0.20757068355250671</v>
      </c>
    </row>
    <row r="193" spans="1:13" ht="25.5">
      <c r="A193" s="698" t="s">
        <v>418</v>
      </c>
      <c r="B193" s="699" t="s">
        <v>45</v>
      </c>
      <c r="C193" s="698" t="s">
        <v>293</v>
      </c>
      <c r="D193" s="708" t="s">
        <v>645</v>
      </c>
      <c r="E193" s="700">
        <v>2012</v>
      </c>
      <c r="F193" s="699" t="s">
        <v>281</v>
      </c>
      <c r="G193" s="701" t="s">
        <v>1332</v>
      </c>
      <c r="H193" s="702" t="s">
        <v>340</v>
      </c>
      <c r="I193" s="703" t="s">
        <v>49</v>
      </c>
      <c r="J193" s="704">
        <v>0.76400000000000001</v>
      </c>
      <c r="K193" s="705">
        <v>1</v>
      </c>
      <c r="L193" s="706">
        <v>0.28700899210427722</v>
      </c>
      <c r="M193" s="706">
        <v>0.2997650182812121</v>
      </c>
    </row>
    <row r="194" spans="1:13" ht="25.5">
      <c r="A194" s="698" t="s">
        <v>418</v>
      </c>
      <c r="B194" s="699" t="s">
        <v>45</v>
      </c>
      <c r="C194" s="698" t="s">
        <v>293</v>
      </c>
      <c r="D194" s="708" t="s">
        <v>646</v>
      </c>
      <c r="E194" s="700">
        <v>2012</v>
      </c>
      <c r="F194" s="699" t="s">
        <v>281</v>
      </c>
      <c r="G194" s="701" t="s">
        <v>354</v>
      </c>
      <c r="H194" s="702" t="s">
        <v>353</v>
      </c>
      <c r="I194" s="703" t="s">
        <v>49</v>
      </c>
      <c r="J194" s="704">
        <v>0.1</v>
      </c>
      <c r="K194" s="705">
        <v>1</v>
      </c>
      <c r="L194" s="706">
        <v>0.49194002133022663</v>
      </c>
      <c r="M194" s="706" t="s">
        <v>226</v>
      </c>
    </row>
    <row r="195" spans="1:13" ht="25.5">
      <c r="A195" s="698" t="s">
        <v>418</v>
      </c>
      <c r="B195" s="699" t="s">
        <v>45</v>
      </c>
      <c r="C195" s="698" t="s">
        <v>293</v>
      </c>
      <c r="D195" s="708" t="s">
        <v>646</v>
      </c>
      <c r="E195" s="700">
        <v>2012</v>
      </c>
      <c r="F195" s="699" t="s">
        <v>281</v>
      </c>
      <c r="G195" s="701" t="s">
        <v>636</v>
      </c>
      <c r="H195" s="702" t="s">
        <v>353</v>
      </c>
      <c r="I195" s="703" t="s">
        <v>49</v>
      </c>
      <c r="J195" s="704">
        <v>2.6000000000000002E-2</v>
      </c>
      <c r="K195" s="705">
        <v>1</v>
      </c>
      <c r="L195" s="706">
        <v>0.13923704293300795</v>
      </c>
      <c r="M195" s="706">
        <v>0.23469761719652085</v>
      </c>
    </row>
    <row r="196" spans="1:13" ht="25.5">
      <c r="A196" s="698" t="s">
        <v>418</v>
      </c>
      <c r="B196" s="699" t="s">
        <v>45</v>
      </c>
      <c r="C196" s="698" t="s">
        <v>293</v>
      </c>
      <c r="D196" s="708" t="s">
        <v>646</v>
      </c>
      <c r="E196" s="700">
        <v>2012</v>
      </c>
      <c r="F196" s="699" t="s">
        <v>281</v>
      </c>
      <c r="G196" s="701" t="s">
        <v>367</v>
      </c>
      <c r="H196" s="702" t="s">
        <v>353</v>
      </c>
      <c r="I196" s="703" t="s">
        <v>49</v>
      </c>
      <c r="J196" s="704">
        <v>2.4E-2</v>
      </c>
      <c r="K196" s="705">
        <v>1</v>
      </c>
      <c r="L196" s="706">
        <v>0.27986846569040641</v>
      </c>
      <c r="M196" s="706">
        <v>0.73913937156211551</v>
      </c>
    </row>
    <row r="197" spans="1:13" ht="25.5">
      <c r="A197" s="698" t="s">
        <v>418</v>
      </c>
      <c r="B197" s="699" t="s">
        <v>45</v>
      </c>
      <c r="C197" s="698" t="s">
        <v>293</v>
      </c>
      <c r="D197" s="708" t="s">
        <v>646</v>
      </c>
      <c r="E197" s="700">
        <v>2012</v>
      </c>
      <c r="F197" s="699" t="s">
        <v>281</v>
      </c>
      <c r="G197" s="701" t="s">
        <v>357</v>
      </c>
      <c r="H197" s="702" t="s">
        <v>355</v>
      </c>
      <c r="I197" s="703" t="s">
        <v>49</v>
      </c>
      <c r="J197" s="704">
        <v>0.33399999999999996</v>
      </c>
      <c r="K197" s="705">
        <v>1</v>
      </c>
      <c r="L197" s="706">
        <v>0.54298249583318592</v>
      </c>
      <c r="M197" s="706">
        <v>0.98132241716208279</v>
      </c>
    </row>
    <row r="198" spans="1:13" ht="25.5">
      <c r="A198" s="698" t="s">
        <v>418</v>
      </c>
      <c r="B198" s="699" t="s">
        <v>45</v>
      </c>
      <c r="C198" s="698" t="s">
        <v>293</v>
      </c>
      <c r="D198" s="708" t="s">
        <v>646</v>
      </c>
      <c r="E198" s="700">
        <v>2012</v>
      </c>
      <c r="F198" s="699" t="s">
        <v>281</v>
      </c>
      <c r="G198" s="701" t="s">
        <v>354</v>
      </c>
      <c r="H198" s="702" t="s">
        <v>355</v>
      </c>
      <c r="I198" s="703" t="s">
        <v>49</v>
      </c>
      <c r="J198" s="704">
        <v>0.11199999999999999</v>
      </c>
      <c r="K198" s="705">
        <v>1</v>
      </c>
      <c r="L198" s="706">
        <v>0.38002166278492527</v>
      </c>
      <c r="M198" s="706" t="s">
        <v>226</v>
      </c>
    </row>
    <row r="199" spans="1:13" ht="25.5">
      <c r="A199" s="698" t="s">
        <v>418</v>
      </c>
      <c r="B199" s="699" t="s">
        <v>45</v>
      </c>
      <c r="C199" s="698" t="s">
        <v>293</v>
      </c>
      <c r="D199" s="708" t="s">
        <v>646</v>
      </c>
      <c r="E199" s="700">
        <v>2012</v>
      </c>
      <c r="F199" s="699" t="s">
        <v>281</v>
      </c>
      <c r="G199" s="701" t="s">
        <v>636</v>
      </c>
      <c r="H199" s="702" t="s">
        <v>355</v>
      </c>
      <c r="I199" s="703" t="s">
        <v>49</v>
      </c>
      <c r="J199" s="704">
        <v>0.26</v>
      </c>
      <c r="K199" s="705">
        <v>1</v>
      </c>
      <c r="L199" s="706">
        <v>0.17002747768961538</v>
      </c>
      <c r="M199" s="706">
        <v>0.33652547492858909</v>
      </c>
    </row>
    <row r="200" spans="1:13" ht="25.5">
      <c r="A200" s="698" t="s">
        <v>418</v>
      </c>
      <c r="B200" s="699" t="s">
        <v>45</v>
      </c>
      <c r="C200" s="698" t="s">
        <v>293</v>
      </c>
      <c r="D200" s="708" t="s">
        <v>646</v>
      </c>
      <c r="E200" s="700">
        <v>2012</v>
      </c>
      <c r="F200" s="699" t="s">
        <v>281</v>
      </c>
      <c r="G200" s="701" t="s">
        <v>367</v>
      </c>
      <c r="H200" s="702" t="s">
        <v>355</v>
      </c>
      <c r="I200" s="703" t="s">
        <v>49</v>
      </c>
      <c r="J200" s="704">
        <v>0.318</v>
      </c>
      <c r="K200" s="705">
        <v>1</v>
      </c>
      <c r="L200" s="706">
        <v>0.23284907086574044</v>
      </c>
      <c r="M200" s="706">
        <v>0.43556855271401124</v>
      </c>
    </row>
    <row r="201" spans="1:13" ht="25.5">
      <c r="A201" s="698" t="s">
        <v>418</v>
      </c>
      <c r="B201" s="699" t="s">
        <v>45</v>
      </c>
      <c r="C201" s="698" t="s">
        <v>293</v>
      </c>
      <c r="D201" s="708" t="s">
        <v>646</v>
      </c>
      <c r="E201" s="700">
        <v>2012</v>
      </c>
      <c r="F201" s="699" t="s">
        <v>281</v>
      </c>
      <c r="G201" s="701" t="s">
        <v>357</v>
      </c>
      <c r="H201" s="702" t="s">
        <v>341</v>
      </c>
      <c r="I201" s="703" t="s">
        <v>49</v>
      </c>
      <c r="J201" s="704">
        <v>0.18600000000000003</v>
      </c>
      <c r="K201" s="705">
        <v>1</v>
      </c>
      <c r="L201" s="706">
        <v>0.43129283507643978</v>
      </c>
      <c r="M201" s="706">
        <v>0</v>
      </c>
    </row>
    <row r="202" spans="1:13" ht="25.5">
      <c r="A202" s="698" t="s">
        <v>418</v>
      </c>
      <c r="B202" s="699" t="s">
        <v>45</v>
      </c>
      <c r="C202" s="698" t="s">
        <v>293</v>
      </c>
      <c r="D202" s="708" t="s">
        <v>646</v>
      </c>
      <c r="E202" s="700">
        <v>2012</v>
      </c>
      <c r="F202" s="699" t="s">
        <v>281</v>
      </c>
      <c r="G202" s="701" t="s">
        <v>354</v>
      </c>
      <c r="H202" s="702" t="s">
        <v>341</v>
      </c>
      <c r="I202" s="703" t="s">
        <v>49</v>
      </c>
      <c r="J202" s="704">
        <v>0.42599999999999999</v>
      </c>
      <c r="K202" s="705">
        <v>1</v>
      </c>
      <c r="L202" s="706">
        <v>0.13707662311629976</v>
      </c>
      <c r="M202" s="706">
        <v>0.19011234329318563</v>
      </c>
    </row>
    <row r="203" spans="1:13" ht="25.5">
      <c r="A203" s="698" t="s">
        <v>418</v>
      </c>
      <c r="B203" s="699" t="s">
        <v>45</v>
      </c>
      <c r="C203" s="698" t="s">
        <v>293</v>
      </c>
      <c r="D203" s="708" t="s">
        <v>646</v>
      </c>
      <c r="E203" s="700">
        <v>2012</v>
      </c>
      <c r="F203" s="699" t="s">
        <v>281</v>
      </c>
      <c r="G203" s="701" t="s">
        <v>636</v>
      </c>
      <c r="H203" s="702" t="s">
        <v>341</v>
      </c>
      <c r="I203" s="703" t="s">
        <v>49</v>
      </c>
      <c r="J203" s="704">
        <v>0.45799999999999996</v>
      </c>
      <c r="K203" s="705">
        <v>1</v>
      </c>
      <c r="L203" s="706">
        <v>0.27229395438465476</v>
      </c>
      <c r="M203" s="706">
        <v>0.33113258944923202</v>
      </c>
    </row>
    <row r="204" spans="1:13" ht="25.5">
      <c r="A204" s="698" t="s">
        <v>418</v>
      </c>
      <c r="B204" s="699" t="s">
        <v>45</v>
      </c>
      <c r="C204" s="698" t="s">
        <v>293</v>
      </c>
      <c r="D204" s="708" t="s">
        <v>646</v>
      </c>
      <c r="E204" s="700">
        <v>2012</v>
      </c>
      <c r="F204" s="699" t="s">
        <v>281</v>
      </c>
      <c r="G204" s="701" t="s">
        <v>619</v>
      </c>
      <c r="H204" s="702" t="s">
        <v>341</v>
      </c>
      <c r="I204" s="703" t="s">
        <v>49</v>
      </c>
      <c r="J204" s="704">
        <v>0.30399999999999999</v>
      </c>
      <c r="K204" s="705">
        <v>1</v>
      </c>
      <c r="L204" s="706">
        <v>0.20867041434705688</v>
      </c>
      <c r="M204" s="706">
        <v>0.41249802353108284</v>
      </c>
    </row>
    <row r="205" spans="1:13" ht="25.5">
      <c r="A205" s="698" t="s">
        <v>418</v>
      </c>
      <c r="B205" s="699" t="s">
        <v>45</v>
      </c>
      <c r="C205" s="698" t="s">
        <v>293</v>
      </c>
      <c r="D205" s="708" t="s">
        <v>646</v>
      </c>
      <c r="E205" s="700">
        <v>2012</v>
      </c>
      <c r="F205" s="699" t="s">
        <v>281</v>
      </c>
      <c r="G205" s="701" t="s">
        <v>352</v>
      </c>
      <c r="H205" s="702" t="s">
        <v>341</v>
      </c>
      <c r="I205" s="703" t="s">
        <v>49</v>
      </c>
      <c r="J205" s="704">
        <v>0.45399999999999996</v>
      </c>
      <c r="K205" s="705">
        <v>1</v>
      </c>
      <c r="L205" s="706">
        <v>0.66351940533314036</v>
      </c>
      <c r="M205" s="706">
        <v>0.66298263941074698</v>
      </c>
    </row>
    <row r="206" spans="1:13" ht="25.5">
      <c r="A206" s="698" t="s">
        <v>418</v>
      </c>
      <c r="B206" s="699" t="s">
        <v>45</v>
      </c>
      <c r="C206" s="698" t="s">
        <v>293</v>
      </c>
      <c r="D206" s="708" t="s">
        <v>646</v>
      </c>
      <c r="E206" s="700">
        <v>2012</v>
      </c>
      <c r="F206" s="699" t="s">
        <v>281</v>
      </c>
      <c r="G206" s="701" t="s">
        <v>1332</v>
      </c>
      <c r="H206" s="702" t="s">
        <v>341</v>
      </c>
      <c r="I206" s="703" t="s">
        <v>49</v>
      </c>
      <c r="J206" s="704">
        <v>0.43799999999999994</v>
      </c>
      <c r="K206" s="705">
        <v>1</v>
      </c>
      <c r="L206" s="706">
        <v>0.3120821553239303</v>
      </c>
      <c r="M206" s="706">
        <v>0.32331375994489814</v>
      </c>
    </row>
    <row r="207" spans="1:13" ht="25.5">
      <c r="A207" s="698" t="s">
        <v>418</v>
      </c>
      <c r="B207" s="699" t="s">
        <v>45</v>
      </c>
      <c r="C207" s="698" t="s">
        <v>293</v>
      </c>
      <c r="D207" s="708" t="s">
        <v>646</v>
      </c>
      <c r="E207" s="700">
        <v>2012</v>
      </c>
      <c r="F207" s="699" t="s">
        <v>281</v>
      </c>
      <c r="G207" s="701" t="s">
        <v>354</v>
      </c>
      <c r="H207" s="702" t="s">
        <v>339</v>
      </c>
      <c r="I207" s="703" t="s">
        <v>49</v>
      </c>
      <c r="J207" s="704">
        <v>0.68799999999999994</v>
      </c>
      <c r="K207" s="705">
        <v>1</v>
      </c>
      <c r="L207" s="706">
        <v>0.27790999930600035</v>
      </c>
      <c r="M207" s="706">
        <v>0.32947929864342923</v>
      </c>
    </row>
    <row r="208" spans="1:13" ht="25.5">
      <c r="A208" s="698" t="s">
        <v>418</v>
      </c>
      <c r="B208" s="699" t="s">
        <v>45</v>
      </c>
      <c r="C208" s="698" t="s">
        <v>293</v>
      </c>
      <c r="D208" s="708" t="s">
        <v>646</v>
      </c>
      <c r="E208" s="700">
        <v>2012</v>
      </c>
      <c r="F208" s="699" t="s">
        <v>281</v>
      </c>
      <c r="G208" s="701" t="s">
        <v>619</v>
      </c>
      <c r="H208" s="702" t="s">
        <v>339</v>
      </c>
      <c r="I208" s="703" t="s">
        <v>49</v>
      </c>
      <c r="J208" s="704">
        <v>0.75</v>
      </c>
      <c r="K208" s="705">
        <v>1</v>
      </c>
      <c r="L208" s="706">
        <v>0.29278762953897325</v>
      </c>
      <c r="M208" s="706">
        <v>0.29683612193804004</v>
      </c>
    </row>
    <row r="209" spans="1:13" ht="25.5">
      <c r="A209" s="698" t="s">
        <v>418</v>
      </c>
      <c r="B209" s="699" t="s">
        <v>45</v>
      </c>
      <c r="C209" s="698" t="s">
        <v>293</v>
      </c>
      <c r="D209" s="708" t="s">
        <v>646</v>
      </c>
      <c r="E209" s="700">
        <v>2012</v>
      </c>
      <c r="F209" s="699" t="s">
        <v>281</v>
      </c>
      <c r="G209" s="701" t="s">
        <v>352</v>
      </c>
      <c r="H209" s="702" t="s">
        <v>339</v>
      </c>
      <c r="I209" s="703" t="s">
        <v>49</v>
      </c>
      <c r="J209" s="704">
        <v>0.58799999999999997</v>
      </c>
      <c r="K209" s="705">
        <v>1</v>
      </c>
      <c r="L209" s="706">
        <v>0.60216405145728513</v>
      </c>
      <c r="M209" s="706">
        <v>0.66189431077330085</v>
      </c>
    </row>
    <row r="210" spans="1:13" ht="25.5">
      <c r="A210" s="698" t="s">
        <v>418</v>
      </c>
      <c r="B210" s="699" t="s">
        <v>45</v>
      </c>
      <c r="C210" s="698" t="s">
        <v>293</v>
      </c>
      <c r="D210" s="708" t="s">
        <v>646</v>
      </c>
      <c r="E210" s="700">
        <v>2012</v>
      </c>
      <c r="F210" s="699" t="s">
        <v>281</v>
      </c>
      <c r="G210" s="701" t="s">
        <v>354</v>
      </c>
      <c r="H210" s="702" t="s">
        <v>360</v>
      </c>
      <c r="I210" s="703" t="s">
        <v>49</v>
      </c>
      <c r="J210" s="704">
        <v>0.73599999999999999</v>
      </c>
      <c r="K210" s="705">
        <v>1</v>
      </c>
      <c r="L210" s="706">
        <v>0.22775268237524046</v>
      </c>
      <c r="M210" s="706">
        <v>0.23865093192480313</v>
      </c>
    </row>
    <row r="211" spans="1:13" ht="25.5">
      <c r="A211" s="698" t="s">
        <v>418</v>
      </c>
      <c r="B211" s="699" t="s">
        <v>45</v>
      </c>
      <c r="C211" s="698" t="s">
        <v>293</v>
      </c>
      <c r="D211" s="708" t="s">
        <v>646</v>
      </c>
      <c r="E211" s="700">
        <v>2012</v>
      </c>
      <c r="F211" s="699" t="s">
        <v>281</v>
      </c>
      <c r="G211" s="701" t="s">
        <v>354</v>
      </c>
      <c r="H211" s="702" t="s">
        <v>340</v>
      </c>
      <c r="I211" s="703" t="s">
        <v>49</v>
      </c>
      <c r="J211" s="704">
        <v>0.75</v>
      </c>
      <c r="K211" s="705">
        <v>1</v>
      </c>
      <c r="L211" s="706">
        <v>0.41838518073684955</v>
      </c>
      <c r="M211" s="706">
        <v>0.50706148051543976</v>
      </c>
    </row>
    <row r="212" spans="1:13" ht="25.5">
      <c r="A212" s="698" t="s">
        <v>418</v>
      </c>
      <c r="B212" s="699" t="s">
        <v>45</v>
      </c>
      <c r="C212" s="698" t="s">
        <v>293</v>
      </c>
      <c r="D212" s="708" t="s">
        <v>646</v>
      </c>
      <c r="E212" s="700">
        <v>2012</v>
      </c>
      <c r="F212" s="699" t="s">
        <v>281</v>
      </c>
      <c r="G212" s="701" t="s">
        <v>1332</v>
      </c>
      <c r="H212" s="702" t="s">
        <v>340</v>
      </c>
      <c r="I212" s="703" t="s">
        <v>49</v>
      </c>
      <c r="J212" s="704">
        <v>0.76400000000000001</v>
      </c>
      <c r="K212" s="705">
        <v>1</v>
      </c>
      <c r="L212" s="706">
        <v>0.70884455294513293</v>
      </c>
      <c r="M212" s="706">
        <v>0.7033856635162461</v>
      </c>
    </row>
    <row r="213" spans="1:13" ht="25.5">
      <c r="A213" s="698" t="s">
        <v>418</v>
      </c>
      <c r="B213" s="699" t="s">
        <v>45</v>
      </c>
      <c r="C213" s="698" t="s">
        <v>647</v>
      </c>
      <c r="D213" s="708" t="s">
        <v>648</v>
      </c>
      <c r="E213" s="700">
        <v>2012</v>
      </c>
      <c r="F213" s="699" t="s">
        <v>281</v>
      </c>
      <c r="G213" s="701" t="s">
        <v>354</v>
      </c>
      <c r="H213" s="702" t="s">
        <v>353</v>
      </c>
      <c r="I213" s="703" t="s">
        <v>49</v>
      </c>
      <c r="J213" s="704">
        <v>0.1</v>
      </c>
      <c r="K213" s="705">
        <v>1</v>
      </c>
      <c r="L213" s="706">
        <v>0.17392761679237867</v>
      </c>
      <c r="M213" s="706" t="s">
        <v>226</v>
      </c>
    </row>
    <row r="214" spans="1:13" ht="25.5">
      <c r="A214" s="698" t="s">
        <v>418</v>
      </c>
      <c r="B214" s="699" t="s">
        <v>45</v>
      </c>
      <c r="C214" s="698" t="s">
        <v>647</v>
      </c>
      <c r="D214" s="708" t="s">
        <v>648</v>
      </c>
      <c r="E214" s="700">
        <v>2012</v>
      </c>
      <c r="F214" s="699" t="s">
        <v>281</v>
      </c>
      <c r="G214" s="701" t="s">
        <v>636</v>
      </c>
      <c r="H214" s="702" t="s">
        <v>353</v>
      </c>
      <c r="I214" s="703" t="s">
        <v>49</v>
      </c>
      <c r="J214" s="704">
        <v>2.6000000000000002E-2</v>
      </c>
      <c r="K214" s="705">
        <v>1</v>
      </c>
      <c r="L214" s="706">
        <v>5.1036762570659026E-2</v>
      </c>
      <c r="M214" s="706">
        <v>9.1885204478176163E-2</v>
      </c>
    </row>
    <row r="215" spans="1:13" ht="25.5">
      <c r="A215" s="698" t="s">
        <v>418</v>
      </c>
      <c r="B215" s="699" t="s">
        <v>45</v>
      </c>
      <c r="C215" s="698" t="s">
        <v>647</v>
      </c>
      <c r="D215" s="708" t="s">
        <v>648</v>
      </c>
      <c r="E215" s="700">
        <v>2012</v>
      </c>
      <c r="F215" s="699" t="s">
        <v>281</v>
      </c>
      <c r="G215" s="701" t="s">
        <v>367</v>
      </c>
      <c r="H215" s="702" t="s">
        <v>353</v>
      </c>
      <c r="I215" s="703" t="s">
        <v>49</v>
      </c>
      <c r="J215" s="704">
        <v>2.4E-2</v>
      </c>
      <c r="K215" s="705">
        <v>1</v>
      </c>
      <c r="L215" s="706">
        <v>5.1073130645554202E-2</v>
      </c>
      <c r="M215" s="706">
        <v>0.18636795693967165</v>
      </c>
    </row>
    <row r="216" spans="1:13" ht="25.5">
      <c r="A216" s="698" t="s">
        <v>418</v>
      </c>
      <c r="B216" s="699" t="s">
        <v>45</v>
      </c>
      <c r="C216" s="698" t="s">
        <v>647</v>
      </c>
      <c r="D216" s="708" t="s">
        <v>648</v>
      </c>
      <c r="E216" s="700">
        <v>2012</v>
      </c>
      <c r="F216" s="699" t="s">
        <v>281</v>
      </c>
      <c r="G216" s="701" t="s">
        <v>357</v>
      </c>
      <c r="H216" s="702" t="s">
        <v>355</v>
      </c>
      <c r="I216" s="703" t="s">
        <v>49</v>
      </c>
      <c r="J216" s="704">
        <v>0.33399999999999996</v>
      </c>
      <c r="K216" s="705">
        <v>1</v>
      </c>
      <c r="L216" s="706">
        <v>0.17747176483174903</v>
      </c>
      <c r="M216" s="706">
        <v>0.2967604883628765</v>
      </c>
    </row>
    <row r="217" spans="1:13" ht="25.5">
      <c r="A217" s="698" t="s">
        <v>418</v>
      </c>
      <c r="B217" s="699" t="s">
        <v>45</v>
      </c>
      <c r="C217" s="698" t="s">
        <v>647</v>
      </c>
      <c r="D217" s="708" t="s">
        <v>648</v>
      </c>
      <c r="E217" s="700">
        <v>2012</v>
      </c>
      <c r="F217" s="699" t="s">
        <v>281</v>
      </c>
      <c r="G217" s="701" t="s">
        <v>354</v>
      </c>
      <c r="H217" s="702" t="s">
        <v>355</v>
      </c>
      <c r="I217" s="703" t="s">
        <v>49</v>
      </c>
      <c r="J217" s="704">
        <v>0.11199999999999999</v>
      </c>
      <c r="K217" s="705">
        <v>1</v>
      </c>
      <c r="L217" s="706">
        <v>0.20274103334998311</v>
      </c>
      <c r="M217" s="706" t="s">
        <v>226</v>
      </c>
    </row>
    <row r="218" spans="1:13" ht="25.5">
      <c r="A218" s="698" t="s">
        <v>418</v>
      </c>
      <c r="B218" s="699" t="s">
        <v>45</v>
      </c>
      <c r="C218" s="698" t="s">
        <v>647</v>
      </c>
      <c r="D218" s="708" t="s">
        <v>648</v>
      </c>
      <c r="E218" s="700">
        <v>2012</v>
      </c>
      <c r="F218" s="699" t="s">
        <v>281</v>
      </c>
      <c r="G218" s="701" t="s">
        <v>636</v>
      </c>
      <c r="H218" s="702" t="s">
        <v>355</v>
      </c>
      <c r="I218" s="703" t="s">
        <v>49</v>
      </c>
      <c r="J218" s="704">
        <v>0.26</v>
      </c>
      <c r="K218" s="705">
        <v>1</v>
      </c>
      <c r="L218" s="706">
        <v>0.11793536525209083</v>
      </c>
      <c r="M218" s="706">
        <v>0.24955235118165409</v>
      </c>
    </row>
    <row r="219" spans="1:13" ht="25.5">
      <c r="A219" s="698" t="s">
        <v>418</v>
      </c>
      <c r="B219" s="699" t="s">
        <v>45</v>
      </c>
      <c r="C219" s="698" t="s">
        <v>647</v>
      </c>
      <c r="D219" s="708" t="s">
        <v>648</v>
      </c>
      <c r="E219" s="700">
        <v>2012</v>
      </c>
      <c r="F219" s="699" t="s">
        <v>281</v>
      </c>
      <c r="G219" s="701" t="s">
        <v>367</v>
      </c>
      <c r="H219" s="702" t="s">
        <v>355</v>
      </c>
      <c r="I219" s="703" t="s">
        <v>49</v>
      </c>
      <c r="J219" s="704">
        <v>0.318</v>
      </c>
      <c r="K219" s="705">
        <v>1</v>
      </c>
      <c r="L219" s="706">
        <v>8.6948498225963483E-2</v>
      </c>
      <c r="M219" s="706">
        <v>0.11513764423604678</v>
      </c>
    </row>
    <row r="220" spans="1:13" ht="25.5">
      <c r="A220" s="698" t="s">
        <v>418</v>
      </c>
      <c r="B220" s="699" t="s">
        <v>45</v>
      </c>
      <c r="C220" s="698" t="s">
        <v>647</v>
      </c>
      <c r="D220" s="708" t="s">
        <v>648</v>
      </c>
      <c r="E220" s="700">
        <v>2012</v>
      </c>
      <c r="F220" s="699" t="s">
        <v>281</v>
      </c>
      <c r="G220" s="701" t="s">
        <v>357</v>
      </c>
      <c r="H220" s="702" t="s">
        <v>341</v>
      </c>
      <c r="I220" s="703" t="s">
        <v>49</v>
      </c>
      <c r="J220" s="704">
        <v>0.18600000000000003</v>
      </c>
      <c r="K220" s="705">
        <v>1</v>
      </c>
      <c r="L220" s="706">
        <v>0.13339681544205734</v>
      </c>
      <c r="M220" s="706">
        <v>0.19462311941765076</v>
      </c>
    </row>
    <row r="221" spans="1:13" ht="25.5">
      <c r="A221" s="698" t="s">
        <v>418</v>
      </c>
      <c r="B221" s="699" t="s">
        <v>45</v>
      </c>
      <c r="C221" s="698" t="s">
        <v>647</v>
      </c>
      <c r="D221" s="708" t="s">
        <v>648</v>
      </c>
      <c r="E221" s="700">
        <v>2012</v>
      </c>
      <c r="F221" s="699" t="s">
        <v>281</v>
      </c>
      <c r="G221" s="701" t="s">
        <v>354</v>
      </c>
      <c r="H221" s="702" t="s">
        <v>341</v>
      </c>
      <c r="I221" s="703" t="s">
        <v>49</v>
      </c>
      <c r="J221" s="704">
        <v>0.42599999999999999</v>
      </c>
      <c r="K221" s="705">
        <v>1</v>
      </c>
      <c r="L221" s="706">
        <v>0.10091414956963875</v>
      </c>
      <c r="M221" s="706">
        <v>0.16076197389339164</v>
      </c>
    </row>
    <row r="222" spans="1:13" ht="25.5">
      <c r="A222" s="698" t="s">
        <v>418</v>
      </c>
      <c r="B222" s="699" t="s">
        <v>45</v>
      </c>
      <c r="C222" s="698" t="s">
        <v>647</v>
      </c>
      <c r="D222" s="708" t="s">
        <v>648</v>
      </c>
      <c r="E222" s="700">
        <v>2012</v>
      </c>
      <c r="F222" s="699" t="s">
        <v>281</v>
      </c>
      <c r="G222" s="701" t="s">
        <v>636</v>
      </c>
      <c r="H222" s="702" t="s">
        <v>341</v>
      </c>
      <c r="I222" s="703" t="s">
        <v>49</v>
      </c>
      <c r="J222" s="704">
        <v>0.45799999999999996</v>
      </c>
      <c r="K222" s="705">
        <v>1</v>
      </c>
      <c r="L222" s="706">
        <v>0.17007220938753639</v>
      </c>
      <c r="M222" s="706">
        <v>0.23433300329637557</v>
      </c>
    </row>
    <row r="223" spans="1:13" ht="25.5">
      <c r="A223" s="698" t="s">
        <v>418</v>
      </c>
      <c r="B223" s="699" t="s">
        <v>45</v>
      </c>
      <c r="C223" s="698" t="s">
        <v>647</v>
      </c>
      <c r="D223" s="708" t="s">
        <v>648</v>
      </c>
      <c r="E223" s="700">
        <v>2012</v>
      </c>
      <c r="F223" s="699" t="s">
        <v>281</v>
      </c>
      <c r="G223" s="701" t="s">
        <v>619</v>
      </c>
      <c r="H223" s="702" t="s">
        <v>341</v>
      </c>
      <c r="I223" s="703" t="s">
        <v>49</v>
      </c>
      <c r="J223" s="704">
        <v>0.30399999999999999</v>
      </c>
      <c r="K223" s="705">
        <v>1</v>
      </c>
      <c r="L223" s="706">
        <v>0.20375881909007618</v>
      </c>
      <c r="M223" s="706">
        <v>0.31930688712264543</v>
      </c>
    </row>
    <row r="224" spans="1:13" ht="25.5">
      <c r="A224" s="698" t="s">
        <v>418</v>
      </c>
      <c r="B224" s="699" t="s">
        <v>45</v>
      </c>
      <c r="C224" s="698" t="s">
        <v>647</v>
      </c>
      <c r="D224" s="708" t="s">
        <v>648</v>
      </c>
      <c r="E224" s="700">
        <v>2012</v>
      </c>
      <c r="F224" s="699" t="s">
        <v>281</v>
      </c>
      <c r="G224" s="701" t="s">
        <v>352</v>
      </c>
      <c r="H224" s="702" t="s">
        <v>341</v>
      </c>
      <c r="I224" s="703" t="s">
        <v>49</v>
      </c>
      <c r="J224" s="704">
        <v>0.45399999999999996</v>
      </c>
      <c r="K224" s="705">
        <v>1</v>
      </c>
      <c r="L224" s="706">
        <v>0.12376361327594211</v>
      </c>
      <c r="M224" s="706">
        <v>0.19025411144419968</v>
      </c>
    </row>
    <row r="225" spans="1:13" ht="25.5">
      <c r="A225" s="698" t="s">
        <v>418</v>
      </c>
      <c r="B225" s="699" t="s">
        <v>45</v>
      </c>
      <c r="C225" s="698" t="s">
        <v>647</v>
      </c>
      <c r="D225" s="708" t="s">
        <v>648</v>
      </c>
      <c r="E225" s="700">
        <v>2012</v>
      </c>
      <c r="F225" s="699" t="s">
        <v>281</v>
      </c>
      <c r="G225" s="701" t="s">
        <v>1332</v>
      </c>
      <c r="H225" s="702" t="s">
        <v>341</v>
      </c>
      <c r="I225" s="703" t="s">
        <v>49</v>
      </c>
      <c r="J225" s="704">
        <v>0.43799999999999994</v>
      </c>
      <c r="K225" s="705">
        <v>1</v>
      </c>
      <c r="L225" s="706">
        <v>0.14347187225896274</v>
      </c>
      <c r="M225" s="706">
        <v>0.21128060726934733</v>
      </c>
    </row>
    <row r="226" spans="1:13" ht="25.5">
      <c r="A226" s="698" t="s">
        <v>418</v>
      </c>
      <c r="B226" s="699" t="s">
        <v>45</v>
      </c>
      <c r="C226" s="698" t="s">
        <v>647</v>
      </c>
      <c r="D226" s="708" t="s">
        <v>648</v>
      </c>
      <c r="E226" s="700">
        <v>2012</v>
      </c>
      <c r="F226" s="699" t="s">
        <v>281</v>
      </c>
      <c r="G226" s="701" t="s">
        <v>354</v>
      </c>
      <c r="H226" s="702" t="s">
        <v>339</v>
      </c>
      <c r="I226" s="703" t="s">
        <v>49</v>
      </c>
      <c r="J226" s="704">
        <v>0.68799999999999994</v>
      </c>
      <c r="K226" s="705">
        <v>1</v>
      </c>
      <c r="L226" s="706">
        <v>9.4749270720273712E-2</v>
      </c>
      <c r="M226" s="706">
        <v>0.10327893010858263</v>
      </c>
    </row>
    <row r="227" spans="1:13" ht="25.5">
      <c r="A227" s="698" t="s">
        <v>418</v>
      </c>
      <c r="B227" s="699" t="s">
        <v>45</v>
      </c>
      <c r="C227" s="698" t="s">
        <v>647</v>
      </c>
      <c r="D227" s="708" t="s">
        <v>648</v>
      </c>
      <c r="E227" s="700">
        <v>2012</v>
      </c>
      <c r="F227" s="699" t="s">
        <v>281</v>
      </c>
      <c r="G227" s="701" t="s">
        <v>619</v>
      </c>
      <c r="H227" s="702" t="s">
        <v>339</v>
      </c>
      <c r="I227" s="703" t="s">
        <v>49</v>
      </c>
      <c r="J227" s="704">
        <v>0.75</v>
      </c>
      <c r="K227" s="705">
        <v>1</v>
      </c>
      <c r="L227" s="706">
        <v>0.20789484076192932</v>
      </c>
      <c r="M227" s="706">
        <v>0.20214376812135584</v>
      </c>
    </row>
    <row r="228" spans="1:13" ht="25.5">
      <c r="A228" s="698" t="s">
        <v>418</v>
      </c>
      <c r="B228" s="699" t="s">
        <v>45</v>
      </c>
      <c r="C228" s="698" t="s">
        <v>647</v>
      </c>
      <c r="D228" s="708" t="s">
        <v>648</v>
      </c>
      <c r="E228" s="700">
        <v>2012</v>
      </c>
      <c r="F228" s="699" t="s">
        <v>281</v>
      </c>
      <c r="G228" s="701" t="s">
        <v>352</v>
      </c>
      <c r="H228" s="702" t="s">
        <v>339</v>
      </c>
      <c r="I228" s="703" t="s">
        <v>49</v>
      </c>
      <c r="J228" s="704">
        <v>0.58799999999999997</v>
      </c>
      <c r="K228" s="705">
        <v>1</v>
      </c>
      <c r="L228" s="706">
        <v>0.12969147781354087</v>
      </c>
      <c r="M228" s="706">
        <v>0.16526925766060124</v>
      </c>
    </row>
    <row r="229" spans="1:13" ht="25.5">
      <c r="A229" s="698" t="s">
        <v>418</v>
      </c>
      <c r="B229" s="699" t="s">
        <v>45</v>
      </c>
      <c r="C229" s="698" t="s">
        <v>647</v>
      </c>
      <c r="D229" s="708" t="s">
        <v>648</v>
      </c>
      <c r="E229" s="700">
        <v>2012</v>
      </c>
      <c r="F229" s="699" t="s">
        <v>281</v>
      </c>
      <c r="G229" s="701" t="s">
        <v>354</v>
      </c>
      <c r="H229" s="702" t="s">
        <v>360</v>
      </c>
      <c r="I229" s="703" t="s">
        <v>49</v>
      </c>
      <c r="J229" s="704">
        <v>0.73599999999999999</v>
      </c>
      <c r="K229" s="705">
        <v>1</v>
      </c>
      <c r="L229" s="706">
        <v>0.1951889883441035</v>
      </c>
      <c r="M229" s="706">
        <v>0.22192288031212773</v>
      </c>
    </row>
    <row r="230" spans="1:13" ht="25.5">
      <c r="A230" s="698" t="s">
        <v>418</v>
      </c>
      <c r="B230" s="699" t="s">
        <v>45</v>
      </c>
      <c r="C230" s="698" t="s">
        <v>647</v>
      </c>
      <c r="D230" s="708" t="s">
        <v>648</v>
      </c>
      <c r="E230" s="700">
        <v>2012</v>
      </c>
      <c r="F230" s="699" t="s">
        <v>281</v>
      </c>
      <c r="G230" s="701" t="s">
        <v>354</v>
      </c>
      <c r="H230" s="702" t="s">
        <v>340</v>
      </c>
      <c r="I230" s="703" t="s">
        <v>49</v>
      </c>
      <c r="J230" s="704">
        <v>0.75</v>
      </c>
      <c r="K230" s="705">
        <v>1</v>
      </c>
      <c r="L230" s="706">
        <v>0.35388820533149334</v>
      </c>
      <c r="M230" s="706">
        <v>0.39054373973591572</v>
      </c>
    </row>
    <row r="231" spans="1:13" ht="25.5">
      <c r="A231" s="698" t="s">
        <v>418</v>
      </c>
      <c r="B231" s="699" t="s">
        <v>45</v>
      </c>
      <c r="C231" s="698" t="s">
        <v>647</v>
      </c>
      <c r="D231" s="708" t="s">
        <v>648</v>
      </c>
      <c r="E231" s="700">
        <v>2012</v>
      </c>
      <c r="F231" s="699" t="s">
        <v>281</v>
      </c>
      <c r="G231" s="701" t="s">
        <v>1332</v>
      </c>
      <c r="H231" s="702" t="s">
        <v>340</v>
      </c>
      <c r="I231" s="703" t="s">
        <v>49</v>
      </c>
      <c r="J231" s="704">
        <v>0.76400000000000001</v>
      </c>
      <c r="K231" s="705">
        <v>1</v>
      </c>
      <c r="L231" s="706">
        <v>0.24272248787425121</v>
      </c>
      <c r="M231" s="706">
        <v>0.25442052977169372</v>
      </c>
    </row>
    <row r="232" spans="1:13" ht="25.5">
      <c r="A232" s="698" t="s">
        <v>418</v>
      </c>
      <c r="B232" s="699" t="s">
        <v>45</v>
      </c>
      <c r="C232" s="698" t="s">
        <v>649</v>
      </c>
      <c r="D232" s="708" t="s">
        <v>650</v>
      </c>
      <c r="E232" s="700">
        <v>2012</v>
      </c>
      <c r="F232" s="699" t="s">
        <v>281</v>
      </c>
      <c r="G232" s="701" t="s">
        <v>354</v>
      </c>
      <c r="H232" s="702" t="s">
        <v>353</v>
      </c>
      <c r="I232" s="703" t="s">
        <v>49</v>
      </c>
      <c r="J232" s="704">
        <v>0.1</v>
      </c>
      <c r="K232" s="705">
        <v>1</v>
      </c>
      <c r="L232" s="706">
        <v>0.19621121377358966</v>
      </c>
      <c r="M232" s="706" t="s">
        <v>226</v>
      </c>
    </row>
    <row r="233" spans="1:13" ht="25.5">
      <c r="A233" s="698" t="s">
        <v>418</v>
      </c>
      <c r="B233" s="699" t="s">
        <v>45</v>
      </c>
      <c r="C233" s="698" t="s">
        <v>649</v>
      </c>
      <c r="D233" s="708" t="s">
        <v>650</v>
      </c>
      <c r="E233" s="700">
        <v>2012</v>
      </c>
      <c r="F233" s="699" t="s">
        <v>281</v>
      </c>
      <c r="G233" s="701" t="s">
        <v>636</v>
      </c>
      <c r="H233" s="702" t="s">
        <v>353</v>
      </c>
      <c r="I233" s="703" t="s">
        <v>49</v>
      </c>
      <c r="J233" s="704">
        <v>2.6000000000000002E-2</v>
      </c>
      <c r="K233" s="705">
        <v>1</v>
      </c>
      <c r="L233" s="706">
        <v>5.0197736739588258E-2</v>
      </c>
      <c r="M233" s="706">
        <v>0.11143575278273014</v>
      </c>
    </row>
    <row r="234" spans="1:13" ht="25.5">
      <c r="A234" s="698" t="s">
        <v>418</v>
      </c>
      <c r="B234" s="699" t="s">
        <v>45</v>
      </c>
      <c r="C234" s="698" t="s">
        <v>649</v>
      </c>
      <c r="D234" s="708" t="s">
        <v>650</v>
      </c>
      <c r="E234" s="700">
        <v>2012</v>
      </c>
      <c r="F234" s="699" t="s">
        <v>281</v>
      </c>
      <c r="G234" s="701" t="s">
        <v>367</v>
      </c>
      <c r="H234" s="702" t="s">
        <v>353</v>
      </c>
      <c r="I234" s="703" t="s">
        <v>49</v>
      </c>
      <c r="J234" s="704">
        <v>2.4E-2</v>
      </c>
      <c r="K234" s="705">
        <v>1</v>
      </c>
      <c r="L234" s="706">
        <v>7.0081497090878644E-2</v>
      </c>
      <c r="M234" s="706">
        <v>1.3532723810069825E-2</v>
      </c>
    </row>
    <row r="235" spans="1:13" ht="25.5">
      <c r="A235" s="698" t="s">
        <v>418</v>
      </c>
      <c r="B235" s="699" t="s">
        <v>45</v>
      </c>
      <c r="C235" s="698" t="s">
        <v>649</v>
      </c>
      <c r="D235" s="708" t="s">
        <v>650</v>
      </c>
      <c r="E235" s="700">
        <v>2012</v>
      </c>
      <c r="F235" s="699" t="s">
        <v>281</v>
      </c>
      <c r="G235" s="701" t="s">
        <v>357</v>
      </c>
      <c r="H235" s="702" t="s">
        <v>355</v>
      </c>
      <c r="I235" s="703" t="s">
        <v>49</v>
      </c>
      <c r="J235" s="704">
        <v>0.33399999999999996</v>
      </c>
      <c r="K235" s="705">
        <v>1</v>
      </c>
      <c r="L235" s="706">
        <v>0.13774663097896039</v>
      </c>
      <c r="M235" s="706">
        <v>0.24104240587335041</v>
      </c>
    </row>
    <row r="236" spans="1:13" ht="25.5">
      <c r="A236" s="698" t="s">
        <v>418</v>
      </c>
      <c r="B236" s="699" t="s">
        <v>45</v>
      </c>
      <c r="C236" s="698" t="s">
        <v>649</v>
      </c>
      <c r="D236" s="708" t="s">
        <v>650</v>
      </c>
      <c r="E236" s="700">
        <v>2012</v>
      </c>
      <c r="F236" s="699" t="s">
        <v>281</v>
      </c>
      <c r="G236" s="701" t="s">
        <v>354</v>
      </c>
      <c r="H236" s="702" t="s">
        <v>355</v>
      </c>
      <c r="I236" s="703" t="s">
        <v>49</v>
      </c>
      <c r="J236" s="704">
        <v>0.11199999999999999</v>
      </c>
      <c r="K236" s="705">
        <v>1</v>
      </c>
      <c r="L236" s="706">
        <v>0.24277687924406516</v>
      </c>
      <c r="M236" s="706" t="s">
        <v>226</v>
      </c>
    </row>
    <row r="237" spans="1:13" ht="25.5">
      <c r="A237" s="698" t="s">
        <v>418</v>
      </c>
      <c r="B237" s="699" t="s">
        <v>45</v>
      </c>
      <c r="C237" s="698" t="s">
        <v>649</v>
      </c>
      <c r="D237" s="708" t="s">
        <v>650</v>
      </c>
      <c r="E237" s="700">
        <v>2012</v>
      </c>
      <c r="F237" s="699" t="s">
        <v>281</v>
      </c>
      <c r="G237" s="701" t="s">
        <v>636</v>
      </c>
      <c r="H237" s="702" t="s">
        <v>355</v>
      </c>
      <c r="I237" s="703" t="s">
        <v>49</v>
      </c>
      <c r="J237" s="704">
        <v>0.26</v>
      </c>
      <c r="K237" s="705">
        <v>1</v>
      </c>
      <c r="L237" s="706">
        <v>0.10001186875852919</v>
      </c>
      <c r="M237" s="706">
        <v>0.18691009078735257</v>
      </c>
    </row>
    <row r="238" spans="1:13" ht="25.5">
      <c r="A238" s="698" t="s">
        <v>418</v>
      </c>
      <c r="B238" s="699" t="s">
        <v>45</v>
      </c>
      <c r="C238" s="698" t="s">
        <v>649</v>
      </c>
      <c r="D238" s="708" t="s">
        <v>650</v>
      </c>
      <c r="E238" s="700">
        <v>2012</v>
      </c>
      <c r="F238" s="699" t="s">
        <v>281</v>
      </c>
      <c r="G238" s="701" t="s">
        <v>367</v>
      </c>
      <c r="H238" s="702" t="s">
        <v>355</v>
      </c>
      <c r="I238" s="703" t="s">
        <v>49</v>
      </c>
      <c r="J238" s="704">
        <v>0.318</v>
      </c>
      <c r="K238" s="705">
        <v>1</v>
      </c>
      <c r="L238" s="706">
        <v>8.4464649070398176E-2</v>
      </c>
      <c r="M238" s="706">
        <v>9.2682275193861727E-2</v>
      </c>
    </row>
    <row r="239" spans="1:13" ht="25.5">
      <c r="A239" s="698" t="s">
        <v>418</v>
      </c>
      <c r="B239" s="699" t="s">
        <v>45</v>
      </c>
      <c r="C239" s="698" t="s">
        <v>649</v>
      </c>
      <c r="D239" s="708" t="s">
        <v>650</v>
      </c>
      <c r="E239" s="700">
        <v>2012</v>
      </c>
      <c r="F239" s="699" t="s">
        <v>281</v>
      </c>
      <c r="G239" s="701" t="s">
        <v>357</v>
      </c>
      <c r="H239" s="702" t="s">
        <v>341</v>
      </c>
      <c r="I239" s="703" t="s">
        <v>49</v>
      </c>
      <c r="J239" s="704">
        <v>0.18600000000000003</v>
      </c>
      <c r="K239" s="705">
        <v>1</v>
      </c>
      <c r="L239" s="706">
        <v>9.5909344282603143E-2</v>
      </c>
      <c r="M239" s="706">
        <v>6.7130214889747533E-2</v>
      </c>
    </row>
    <row r="240" spans="1:13" ht="25.5">
      <c r="A240" s="698" t="s">
        <v>418</v>
      </c>
      <c r="B240" s="699" t="s">
        <v>45</v>
      </c>
      <c r="C240" s="698" t="s">
        <v>649</v>
      </c>
      <c r="D240" s="708" t="s">
        <v>650</v>
      </c>
      <c r="E240" s="700">
        <v>2012</v>
      </c>
      <c r="F240" s="699" t="s">
        <v>281</v>
      </c>
      <c r="G240" s="701" t="s">
        <v>354</v>
      </c>
      <c r="H240" s="702" t="s">
        <v>341</v>
      </c>
      <c r="I240" s="703" t="s">
        <v>49</v>
      </c>
      <c r="J240" s="704">
        <v>0.42599999999999999</v>
      </c>
      <c r="K240" s="705">
        <v>1</v>
      </c>
      <c r="L240" s="706">
        <v>9.0327756371557391E-2</v>
      </c>
      <c r="M240" s="706">
        <v>0.13847505568513668</v>
      </c>
    </row>
    <row r="241" spans="1:13" ht="25.5">
      <c r="A241" s="698" t="s">
        <v>418</v>
      </c>
      <c r="B241" s="699" t="s">
        <v>45</v>
      </c>
      <c r="C241" s="698" t="s">
        <v>649</v>
      </c>
      <c r="D241" s="708" t="s">
        <v>650</v>
      </c>
      <c r="E241" s="700">
        <v>2012</v>
      </c>
      <c r="F241" s="699" t="s">
        <v>281</v>
      </c>
      <c r="G241" s="701" t="s">
        <v>636</v>
      </c>
      <c r="H241" s="702" t="s">
        <v>341</v>
      </c>
      <c r="I241" s="703" t="s">
        <v>49</v>
      </c>
      <c r="J241" s="704">
        <v>0.45799999999999996</v>
      </c>
      <c r="K241" s="705">
        <v>1</v>
      </c>
      <c r="L241" s="706">
        <v>0.15384538375476914</v>
      </c>
      <c r="M241" s="706">
        <v>0.21939321090357206</v>
      </c>
    </row>
    <row r="242" spans="1:13" ht="25.5">
      <c r="A242" s="698" t="s">
        <v>418</v>
      </c>
      <c r="B242" s="699" t="s">
        <v>45</v>
      </c>
      <c r="C242" s="698" t="s">
        <v>649</v>
      </c>
      <c r="D242" s="708" t="s">
        <v>650</v>
      </c>
      <c r="E242" s="700">
        <v>2012</v>
      </c>
      <c r="F242" s="699" t="s">
        <v>281</v>
      </c>
      <c r="G242" s="701" t="s">
        <v>619</v>
      </c>
      <c r="H242" s="702" t="s">
        <v>341</v>
      </c>
      <c r="I242" s="703" t="s">
        <v>49</v>
      </c>
      <c r="J242" s="704">
        <v>0.30399999999999999</v>
      </c>
      <c r="K242" s="705">
        <v>1</v>
      </c>
      <c r="L242" s="706">
        <v>0.14291502664872741</v>
      </c>
      <c r="M242" s="706">
        <v>0.26726047126975333</v>
      </c>
    </row>
    <row r="243" spans="1:13" ht="25.5">
      <c r="A243" s="698" t="s">
        <v>418</v>
      </c>
      <c r="B243" s="699" t="s">
        <v>45</v>
      </c>
      <c r="C243" s="698" t="s">
        <v>647</v>
      </c>
      <c r="D243" s="708" t="s">
        <v>650</v>
      </c>
      <c r="E243" s="700">
        <v>2012</v>
      </c>
      <c r="F243" s="699" t="s">
        <v>281</v>
      </c>
      <c r="G243" s="701" t="s">
        <v>352</v>
      </c>
      <c r="H243" s="702" t="s">
        <v>341</v>
      </c>
      <c r="I243" s="703" t="s">
        <v>49</v>
      </c>
      <c r="J243" s="704">
        <v>0.45399999999999996</v>
      </c>
      <c r="K243" s="705">
        <v>1</v>
      </c>
      <c r="L243" s="706">
        <v>0.12212514571432406</v>
      </c>
      <c r="M243" s="706">
        <v>0.18414142317930199</v>
      </c>
    </row>
    <row r="244" spans="1:13" ht="25.5">
      <c r="A244" s="698" t="s">
        <v>418</v>
      </c>
      <c r="B244" s="699" t="s">
        <v>45</v>
      </c>
      <c r="C244" s="698" t="s">
        <v>647</v>
      </c>
      <c r="D244" s="708" t="s">
        <v>650</v>
      </c>
      <c r="E244" s="700">
        <v>2012</v>
      </c>
      <c r="F244" s="699" t="s">
        <v>281</v>
      </c>
      <c r="G244" s="701" t="s">
        <v>1332</v>
      </c>
      <c r="H244" s="702" t="s">
        <v>341</v>
      </c>
      <c r="I244" s="703" t="s">
        <v>49</v>
      </c>
      <c r="J244" s="704">
        <v>0.43799999999999994</v>
      </c>
      <c r="K244" s="705">
        <v>1</v>
      </c>
      <c r="L244" s="706">
        <v>0.14028363107541494</v>
      </c>
      <c r="M244" s="706">
        <v>0.1976208531729105</v>
      </c>
    </row>
    <row r="245" spans="1:13" ht="25.5">
      <c r="A245" s="698" t="s">
        <v>418</v>
      </c>
      <c r="B245" s="699" t="s">
        <v>45</v>
      </c>
      <c r="C245" s="698" t="s">
        <v>647</v>
      </c>
      <c r="D245" s="708" t="s">
        <v>650</v>
      </c>
      <c r="E245" s="700">
        <v>2012</v>
      </c>
      <c r="F245" s="699" t="s">
        <v>281</v>
      </c>
      <c r="G245" s="701" t="s">
        <v>354</v>
      </c>
      <c r="H245" s="702" t="s">
        <v>339</v>
      </c>
      <c r="I245" s="703" t="s">
        <v>49</v>
      </c>
      <c r="J245" s="704">
        <v>0.68799999999999994</v>
      </c>
      <c r="K245" s="705">
        <v>1</v>
      </c>
      <c r="L245" s="706">
        <v>9.2880366520558838E-2</v>
      </c>
      <c r="M245" s="706">
        <v>0.10798096218562191</v>
      </c>
    </row>
    <row r="246" spans="1:13" ht="25.5">
      <c r="A246" s="698" t="s">
        <v>418</v>
      </c>
      <c r="B246" s="699" t="s">
        <v>45</v>
      </c>
      <c r="C246" s="698" t="s">
        <v>647</v>
      </c>
      <c r="D246" s="708" t="s">
        <v>650</v>
      </c>
      <c r="E246" s="700">
        <v>2012</v>
      </c>
      <c r="F246" s="699" t="s">
        <v>281</v>
      </c>
      <c r="G246" s="701" t="s">
        <v>619</v>
      </c>
      <c r="H246" s="702" t="s">
        <v>339</v>
      </c>
      <c r="I246" s="703" t="s">
        <v>49</v>
      </c>
      <c r="J246" s="704">
        <v>0.75</v>
      </c>
      <c r="K246" s="705">
        <v>1</v>
      </c>
      <c r="L246" s="706">
        <v>0.1108057158974662</v>
      </c>
      <c r="M246" s="706">
        <v>0.1052456649124581</v>
      </c>
    </row>
    <row r="247" spans="1:13" ht="25.5">
      <c r="A247" s="698" t="s">
        <v>418</v>
      </c>
      <c r="B247" s="699" t="s">
        <v>45</v>
      </c>
      <c r="C247" s="698" t="s">
        <v>649</v>
      </c>
      <c r="D247" s="708" t="s">
        <v>650</v>
      </c>
      <c r="E247" s="700">
        <v>2012</v>
      </c>
      <c r="F247" s="699" t="s">
        <v>281</v>
      </c>
      <c r="G247" s="701" t="s">
        <v>352</v>
      </c>
      <c r="H247" s="702" t="s">
        <v>339</v>
      </c>
      <c r="I247" s="703" t="s">
        <v>49</v>
      </c>
      <c r="J247" s="704">
        <v>0.58799999999999997</v>
      </c>
      <c r="K247" s="705">
        <v>1</v>
      </c>
      <c r="L247" s="706">
        <v>0.11554787098393807</v>
      </c>
      <c r="M247" s="706">
        <v>0.14599010449612501</v>
      </c>
    </row>
    <row r="248" spans="1:13" ht="25.5">
      <c r="A248" s="698" t="s">
        <v>418</v>
      </c>
      <c r="B248" s="699" t="s">
        <v>45</v>
      </c>
      <c r="C248" s="698" t="s">
        <v>649</v>
      </c>
      <c r="D248" s="708" t="s">
        <v>650</v>
      </c>
      <c r="E248" s="700">
        <v>2012</v>
      </c>
      <c r="F248" s="699" t="s">
        <v>281</v>
      </c>
      <c r="G248" s="701" t="s">
        <v>354</v>
      </c>
      <c r="H248" s="702" t="s">
        <v>360</v>
      </c>
      <c r="I248" s="703" t="s">
        <v>49</v>
      </c>
      <c r="J248" s="704">
        <v>0.73599999999999999</v>
      </c>
      <c r="K248" s="705">
        <v>1</v>
      </c>
      <c r="L248" s="706">
        <v>0.12935483397971756</v>
      </c>
      <c r="M248" s="706">
        <v>0.14450891494140408</v>
      </c>
    </row>
    <row r="249" spans="1:13" ht="25.5">
      <c r="A249" s="698" t="s">
        <v>418</v>
      </c>
      <c r="B249" s="699" t="s">
        <v>45</v>
      </c>
      <c r="C249" s="698" t="s">
        <v>649</v>
      </c>
      <c r="D249" s="708" t="s">
        <v>650</v>
      </c>
      <c r="E249" s="700">
        <v>2012</v>
      </c>
      <c r="F249" s="699" t="s">
        <v>281</v>
      </c>
      <c r="G249" s="701" t="s">
        <v>354</v>
      </c>
      <c r="H249" s="702" t="s">
        <v>340</v>
      </c>
      <c r="I249" s="703" t="s">
        <v>49</v>
      </c>
      <c r="J249" s="704">
        <v>0.75</v>
      </c>
      <c r="K249" s="705">
        <v>1</v>
      </c>
      <c r="L249" s="706">
        <v>0.26533263548098235</v>
      </c>
      <c r="M249" s="706">
        <v>0.27801101257220839</v>
      </c>
    </row>
    <row r="250" spans="1:13" ht="25.5">
      <c r="A250" s="698" t="s">
        <v>418</v>
      </c>
      <c r="B250" s="699" t="s">
        <v>45</v>
      </c>
      <c r="C250" s="698" t="s">
        <v>649</v>
      </c>
      <c r="D250" s="708" t="s">
        <v>650</v>
      </c>
      <c r="E250" s="700">
        <v>2012</v>
      </c>
      <c r="F250" s="699" t="s">
        <v>281</v>
      </c>
      <c r="G250" s="701" t="s">
        <v>1332</v>
      </c>
      <c r="H250" s="702" t="s">
        <v>340</v>
      </c>
      <c r="I250" s="703" t="s">
        <v>49</v>
      </c>
      <c r="J250" s="704">
        <v>0.76400000000000001</v>
      </c>
      <c r="K250" s="705">
        <v>1</v>
      </c>
      <c r="L250" s="706">
        <v>0.27859285024732011</v>
      </c>
      <c r="M250" s="706">
        <v>0.27933617361960056</v>
      </c>
    </row>
    <row r="251" spans="1:13" ht="25.5">
      <c r="A251" s="698" t="s">
        <v>418</v>
      </c>
      <c r="B251" s="699" t="s">
        <v>45</v>
      </c>
      <c r="C251" s="698" t="s">
        <v>649</v>
      </c>
      <c r="D251" s="708" t="s">
        <v>651</v>
      </c>
      <c r="E251" s="700">
        <v>2012</v>
      </c>
      <c r="F251" s="699" t="s">
        <v>281</v>
      </c>
      <c r="G251" s="701" t="s">
        <v>354</v>
      </c>
      <c r="H251" s="702" t="s">
        <v>353</v>
      </c>
      <c r="I251" s="703" t="s">
        <v>49</v>
      </c>
      <c r="J251" s="704">
        <v>0.1</v>
      </c>
      <c r="K251" s="705">
        <v>1</v>
      </c>
      <c r="L251" s="706">
        <v>0.47806655881473198</v>
      </c>
      <c r="M251" s="706" t="s">
        <v>226</v>
      </c>
    </row>
    <row r="252" spans="1:13" ht="25.5">
      <c r="A252" s="698" t="s">
        <v>418</v>
      </c>
      <c r="B252" s="699" t="s">
        <v>45</v>
      </c>
      <c r="C252" s="698" t="s">
        <v>649</v>
      </c>
      <c r="D252" s="708" t="s">
        <v>651</v>
      </c>
      <c r="E252" s="700">
        <v>2012</v>
      </c>
      <c r="F252" s="699" t="s">
        <v>281</v>
      </c>
      <c r="G252" s="701" t="s">
        <v>636</v>
      </c>
      <c r="H252" s="702" t="s">
        <v>353</v>
      </c>
      <c r="I252" s="703" t="s">
        <v>49</v>
      </c>
      <c r="J252" s="704">
        <v>2.6000000000000002E-2</v>
      </c>
      <c r="K252" s="705">
        <v>1</v>
      </c>
      <c r="L252" s="706">
        <v>6.9909394206799633E-2</v>
      </c>
      <c r="M252" s="706">
        <v>0.10044184639275514</v>
      </c>
    </row>
    <row r="253" spans="1:13" ht="25.5">
      <c r="A253" s="698" t="s">
        <v>418</v>
      </c>
      <c r="B253" s="699" t="s">
        <v>45</v>
      </c>
      <c r="C253" s="698" t="s">
        <v>649</v>
      </c>
      <c r="D253" s="708" t="s">
        <v>651</v>
      </c>
      <c r="E253" s="700">
        <v>2012</v>
      </c>
      <c r="F253" s="699" t="s">
        <v>281</v>
      </c>
      <c r="G253" s="701" t="s">
        <v>367</v>
      </c>
      <c r="H253" s="702" t="s">
        <v>353</v>
      </c>
      <c r="I253" s="703" t="s">
        <v>49</v>
      </c>
      <c r="J253" s="704">
        <v>2.4E-2</v>
      </c>
      <c r="K253" s="705">
        <v>1</v>
      </c>
      <c r="L253" s="706">
        <v>0.20155111601909367</v>
      </c>
      <c r="M253" s="706">
        <v>0.5270450300647026</v>
      </c>
    </row>
    <row r="254" spans="1:13" ht="25.5">
      <c r="A254" s="698" t="s">
        <v>418</v>
      </c>
      <c r="B254" s="699" t="s">
        <v>45</v>
      </c>
      <c r="C254" s="698" t="s">
        <v>649</v>
      </c>
      <c r="D254" s="708" t="s">
        <v>651</v>
      </c>
      <c r="E254" s="700">
        <v>2012</v>
      </c>
      <c r="F254" s="699" t="s">
        <v>281</v>
      </c>
      <c r="G254" s="701" t="s">
        <v>357</v>
      </c>
      <c r="H254" s="702" t="s">
        <v>355</v>
      </c>
      <c r="I254" s="703" t="s">
        <v>49</v>
      </c>
      <c r="J254" s="704">
        <v>0.33399999999999996</v>
      </c>
      <c r="K254" s="705">
        <v>1</v>
      </c>
      <c r="L254" s="706">
        <v>0.1823450872583659</v>
      </c>
      <c r="M254" s="706">
        <v>0.2484231849598372</v>
      </c>
    </row>
    <row r="255" spans="1:13" ht="25.5">
      <c r="A255" s="698" t="s">
        <v>418</v>
      </c>
      <c r="B255" s="699" t="s">
        <v>45</v>
      </c>
      <c r="C255" s="698" t="s">
        <v>649</v>
      </c>
      <c r="D255" s="708" t="s">
        <v>651</v>
      </c>
      <c r="E255" s="700">
        <v>2012</v>
      </c>
      <c r="F255" s="699" t="s">
        <v>281</v>
      </c>
      <c r="G255" s="701" t="s">
        <v>354</v>
      </c>
      <c r="H255" s="702" t="s">
        <v>355</v>
      </c>
      <c r="I255" s="703" t="s">
        <v>49</v>
      </c>
      <c r="J255" s="704">
        <v>0.11199999999999999</v>
      </c>
      <c r="K255" s="705">
        <v>1</v>
      </c>
      <c r="L255" s="706">
        <v>0.28333347986639101</v>
      </c>
      <c r="M255" s="706" t="s">
        <v>226</v>
      </c>
    </row>
    <row r="256" spans="1:13" ht="25.5">
      <c r="A256" s="698" t="s">
        <v>418</v>
      </c>
      <c r="B256" s="699" t="s">
        <v>45</v>
      </c>
      <c r="C256" s="698" t="s">
        <v>649</v>
      </c>
      <c r="D256" s="708" t="s">
        <v>651</v>
      </c>
      <c r="E256" s="700">
        <v>2012</v>
      </c>
      <c r="F256" s="699" t="s">
        <v>281</v>
      </c>
      <c r="G256" s="701" t="s">
        <v>636</v>
      </c>
      <c r="H256" s="702" t="s">
        <v>355</v>
      </c>
      <c r="I256" s="703" t="s">
        <v>49</v>
      </c>
      <c r="J256" s="704">
        <v>0.26</v>
      </c>
      <c r="K256" s="705">
        <v>1</v>
      </c>
      <c r="L256" s="706">
        <v>0.15454465414804894</v>
      </c>
      <c r="M256" s="706">
        <v>9.7896237385200896E-2</v>
      </c>
    </row>
    <row r="257" spans="1:13" ht="25.5">
      <c r="A257" s="698" t="s">
        <v>418</v>
      </c>
      <c r="B257" s="699" t="s">
        <v>45</v>
      </c>
      <c r="C257" s="698" t="s">
        <v>649</v>
      </c>
      <c r="D257" s="708" t="s">
        <v>651</v>
      </c>
      <c r="E257" s="700">
        <v>2012</v>
      </c>
      <c r="F257" s="699" t="s">
        <v>281</v>
      </c>
      <c r="G257" s="701" t="s">
        <v>367</v>
      </c>
      <c r="H257" s="702" t="s">
        <v>355</v>
      </c>
      <c r="I257" s="703" t="s">
        <v>49</v>
      </c>
      <c r="J257" s="704">
        <v>0.318</v>
      </c>
      <c r="K257" s="705">
        <v>1</v>
      </c>
      <c r="L257" s="706">
        <v>0.15112600902836659</v>
      </c>
      <c r="M257" s="706">
        <v>0.16408011805405237</v>
      </c>
    </row>
    <row r="258" spans="1:13" ht="25.5">
      <c r="A258" s="698" t="s">
        <v>418</v>
      </c>
      <c r="B258" s="699" t="s">
        <v>45</v>
      </c>
      <c r="C258" s="698" t="s">
        <v>649</v>
      </c>
      <c r="D258" s="708" t="s">
        <v>651</v>
      </c>
      <c r="E258" s="700">
        <v>2012</v>
      </c>
      <c r="F258" s="699" t="s">
        <v>281</v>
      </c>
      <c r="G258" s="701" t="s">
        <v>357</v>
      </c>
      <c r="H258" s="702" t="s">
        <v>341</v>
      </c>
      <c r="I258" s="703" t="s">
        <v>49</v>
      </c>
      <c r="J258" s="704">
        <v>0.18600000000000003</v>
      </c>
      <c r="K258" s="705">
        <v>1</v>
      </c>
      <c r="L258" s="706">
        <v>0.12521813323506287</v>
      </c>
      <c r="M258" s="706">
        <v>0.2739380443756077</v>
      </c>
    </row>
    <row r="259" spans="1:13" ht="25.5">
      <c r="A259" s="698" t="s">
        <v>418</v>
      </c>
      <c r="B259" s="699" t="s">
        <v>45</v>
      </c>
      <c r="C259" s="698" t="s">
        <v>649</v>
      </c>
      <c r="D259" s="708" t="s">
        <v>651</v>
      </c>
      <c r="E259" s="700">
        <v>2012</v>
      </c>
      <c r="F259" s="699" t="s">
        <v>281</v>
      </c>
      <c r="G259" s="701" t="s">
        <v>354</v>
      </c>
      <c r="H259" s="702" t="s">
        <v>341</v>
      </c>
      <c r="I259" s="703" t="s">
        <v>49</v>
      </c>
      <c r="J259" s="704">
        <v>0.42599999999999999</v>
      </c>
      <c r="K259" s="705">
        <v>1</v>
      </c>
      <c r="L259" s="706">
        <v>9.9869448285805032E-2</v>
      </c>
      <c r="M259" s="706">
        <v>0.12155046587275917</v>
      </c>
    </row>
    <row r="260" spans="1:13" ht="25.5">
      <c r="A260" s="698" t="s">
        <v>418</v>
      </c>
      <c r="B260" s="699" t="s">
        <v>45</v>
      </c>
      <c r="C260" s="698" t="s">
        <v>649</v>
      </c>
      <c r="D260" s="708" t="s">
        <v>651</v>
      </c>
      <c r="E260" s="700">
        <v>2012</v>
      </c>
      <c r="F260" s="699" t="s">
        <v>281</v>
      </c>
      <c r="G260" s="701" t="s">
        <v>636</v>
      </c>
      <c r="H260" s="702" t="s">
        <v>341</v>
      </c>
      <c r="I260" s="703" t="s">
        <v>49</v>
      </c>
      <c r="J260" s="704">
        <v>0.45799999999999996</v>
      </c>
      <c r="K260" s="705">
        <v>1</v>
      </c>
      <c r="L260" s="706">
        <v>0.27136906535826294</v>
      </c>
      <c r="M260" s="706">
        <v>0.38371607290380833</v>
      </c>
    </row>
    <row r="261" spans="1:13" ht="25.5">
      <c r="A261" s="698" t="s">
        <v>418</v>
      </c>
      <c r="B261" s="699" t="s">
        <v>45</v>
      </c>
      <c r="C261" s="698" t="s">
        <v>649</v>
      </c>
      <c r="D261" s="708" t="s">
        <v>651</v>
      </c>
      <c r="E261" s="700">
        <v>2012</v>
      </c>
      <c r="F261" s="699" t="s">
        <v>281</v>
      </c>
      <c r="G261" s="701" t="s">
        <v>619</v>
      </c>
      <c r="H261" s="702" t="s">
        <v>341</v>
      </c>
      <c r="I261" s="703" t="s">
        <v>49</v>
      </c>
      <c r="J261" s="704">
        <v>0.30399999999999999</v>
      </c>
      <c r="K261" s="705">
        <v>1</v>
      </c>
      <c r="L261" s="706">
        <v>0.17012705176544776</v>
      </c>
      <c r="M261" s="706">
        <v>0.25268028236905671</v>
      </c>
    </row>
    <row r="262" spans="1:13" ht="25.5">
      <c r="A262" s="698" t="s">
        <v>418</v>
      </c>
      <c r="B262" s="699" t="s">
        <v>45</v>
      </c>
      <c r="C262" s="698" t="s">
        <v>647</v>
      </c>
      <c r="D262" s="708" t="s">
        <v>651</v>
      </c>
      <c r="E262" s="700">
        <v>2012</v>
      </c>
      <c r="F262" s="699" t="s">
        <v>281</v>
      </c>
      <c r="G262" s="701" t="s">
        <v>352</v>
      </c>
      <c r="H262" s="702" t="s">
        <v>341</v>
      </c>
      <c r="I262" s="703" t="s">
        <v>49</v>
      </c>
      <c r="J262" s="704">
        <v>0.45399999999999996</v>
      </c>
      <c r="K262" s="705">
        <v>1</v>
      </c>
      <c r="L262" s="706">
        <v>0.75049138403743065</v>
      </c>
      <c r="M262" s="706">
        <v>0.75728677366498354</v>
      </c>
    </row>
    <row r="263" spans="1:13" ht="25.5">
      <c r="A263" s="698" t="s">
        <v>418</v>
      </c>
      <c r="B263" s="699" t="s">
        <v>45</v>
      </c>
      <c r="C263" s="698" t="s">
        <v>647</v>
      </c>
      <c r="D263" s="708" t="s">
        <v>651</v>
      </c>
      <c r="E263" s="700">
        <v>2012</v>
      </c>
      <c r="F263" s="699" t="s">
        <v>281</v>
      </c>
      <c r="G263" s="701" t="s">
        <v>1332</v>
      </c>
      <c r="H263" s="702" t="s">
        <v>341</v>
      </c>
      <c r="I263" s="703" t="s">
        <v>49</v>
      </c>
      <c r="J263" s="704">
        <v>0.43799999999999994</v>
      </c>
      <c r="K263" s="705">
        <v>1</v>
      </c>
      <c r="L263" s="706">
        <v>0.34365586045377144</v>
      </c>
      <c r="M263" s="706">
        <v>0.39157863913253887</v>
      </c>
    </row>
    <row r="264" spans="1:13" ht="25.5">
      <c r="A264" s="698" t="s">
        <v>418</v>
      </c>
      <c r="B264" s="699" t="s">
        <v>45</v>
      </c>
      <c r="C264" s="698" t="s">
        <v>647</v>
      </c>
      <c r="D264" s="708" t="s">
        <v>651</v>
      </c>
      <c r="E264" s="700">
        <v>2012</v>
      </c>
      <c r="F264" s="699" t="s">
        <v>281</v>
      </c>
      <c r="G264" s="701" t="s">
        <v>354</v>
      </c>
      <c r="H264" s="702" t="s">
        <v>339</v>
      </c>
      <c r="I264" s="703" t="s">
        <v>49</v>
      </c>
      <c r="J264" s="704">
        <v>0.68799999999999994</v>
      </c>
      <c r="K264" s="705">
        <v>1</v>
      </c>
      <c r="L264" s="706">
        <v>9.199894737480141E-2</v>
      </c>
      <c r="M264" s="706">
        <v>9.7735079926757104E-2</v>
      </c>
    </row>
    <row r="265" spans="1:13" ht="25.5">
      <c r="A265" s="698" t="s">
        <v>418</v>
      </c>
      <c r="B265" s="699" t="s">
        <v>45</v>
      </c>
      <c r="C265" s="698" t="s">
        <v>647</v>
      </c>
      <c r="D265" s="708" t="s">
        <v>651</v>
      </c>
      <c r="E265" s="700">
        <v>2012</v>
      </c>
      <c r="F265" s="699" t="s">
        <v>281</v>
      </c>
      <c r="G265" s="701" t="s">
        <v>619</v>
      </c>
      <c r="H265" s="702" t="s">
        <v>339</v>
      </c>
      <c r="I265" s="703" t="s">
        <v>49</v>
      </c>
      <c r="J265" s="704">
        <v>0.75</v>
      </c>
      <c r="K265" s="705">
        <v>1</v>
      </c>
      <c r="L265" s="706">
        <v>0.29903686677923369</v>
      </c>
      <c r="M265" s="706">
        <v>0.37169766376625163</v>
      </c>
    </row>
    <row r="266" spans="1:13" ht="25.5">
      <c r="A266" s="698" t="s">
        <v>418</v>
      </c>
      <c r="B266" s="699" t="s">
        <v>45</v>
      </c>
      <c r="C266" s="698" t="s">
        <v>649</v>
      </c>
      <c r="D266" s="708" t="s">
        <v>651</v>
      </c>
      <c r="E266" s="700">
        <v>2012</v>
      </c>
      <c r="F266" s="699" t="s">
        <v>281</v>
      </c>
      <c r="G266" s="701" t="s">
        <v>352</v>
      </c>
      <c r="H266" s="702" t="s">
        <v>339</v>
      </c>
      <c r="I266" s="703" t="s">
        <v>49</v>
      </c>
      <c r="J266" s="704">
        <v>0.58799999999999997</v>
      </c>
      <c r="K266" s="705">
        <v>1</v>
      </c>
      <c r="L266" s="706">
        <v>0.43172438376660249</v>
      </c>
      <c r="M266" s="706">
        <v>0.47410243220094606</v>
      </c>
    </row>
    <row r="267" spans="1:13" ht="25.5">
      <c r="A267" s="698" t="s">
        <v>418</v>
      </c>
      <c r="B267" s="699" t="s">
        <v>45</v>
      </c>
      <c r="C267" s="698" t="s">
        <v>649</v>
      </c>
      <c r="D267" s="708" t="s">
        <v>651</v>
      </c>
      <c r="E267" s="700">
        <v>2012</v>
      </c>
      <c r="F267" s="699" t="s">
        <v>281</v>
      </c>
      <c r="G267" s="701" t="s">
        <v>354</v>
      </c>
      <c r="H267" s="702" t="s">
        <v>360</v>
      </c>
      <c r="I267" s="703" t="s">
        <v>49</v>
      </c>
      <c r="J267" s="704">
        <v>0.73599999999999999</v>
      </c>
      <c r="K267" s="705">
        <v>1</v>
      </c>
      <c r="L267" s="706">
        <v>0.11444351088344382</v>
      </c>
      <c r="M267" s="706">
        <v>0.1337948151426363</v>
      </c>
    </row>
    <row r="268" spans="1:13" ht="25.5">
      <c r="A268" s="698" t="s">
        <v>418</v>
      </c>
      <c r="B268" s="699" t="s">
        <v>45</v>
      </c>
      <c r="C268" s="698" t="s">
        <v>649</v>
      </c>
      <c r="D268" s="708" t="s">
        <v>651</v>
      </c>
      <c r="E268" s="700">
        <v>2012</v>
      </c>
      <c r="F268" s="699" t="s">
        <v>281</v>
      </c>
      <c r="G268" s="701" t="s">
        <v>354</v>
      </c>
      <c r="H268" s="702" t="s">
        <v>340</v>
      </c>
      <c r="I268" s="703" t="s">
        <v>49</v>
      </c>
      <c r="J268" s="704">
        <v>0.75</v>
      </c>
      <c r="K268" s="705">
        <v>1</v>
      </c>
      <c r="L268" s="706">
        <v>0.33158460228349285</v>
      </c>
      <c r="M268" s="706">
        <v>0.32730887724662816</v>
      </c>
    </row>
    <row r="269" spans="1:13" ht="25.5">
      <c r="A269" s="698" t="s">
        <v>418</v>
      </c>
      <c r="B269" s="699" t="s">
        <v>45</v>
      </c>
      <c r="C269" s="698" t="s">
        <v>649</v>
      </c>
      <c r="D269" s="708" t="s">
        <v>651</v>
      </c>
      <c r="E269" s="700">
        <v>2012</v>
      </c>
      <c r="F269" s="699" t="s">
        <v>281</v>
      </c>
      <c r="G269" s="701" t="s">
        <v>1332</v>
      </c>
      <c r="H269" s="702" t="s">
        <v>340</v>
      </c>
      <c r="I269" s="703" t="s">
        <v>49</v>
      </c>
      <c r="J269" s="704">
        <v>0.76400000000000001</v>
      </c>
      <c r="K269" s="705">
        <v>1</v>
      </c>
      <c r="L269" s="706">
        <v>0.27252801556114331</v>
      </c>
      <c r="M269" s="706">
        <v>0.2890137689623104</v>
      </c>
    </row>
    <row r="270" spans="1:13" ht="25.5">
      <c r="A270" s="698" t="s">
        <v>418</v>
      </c>
      <c r="B270" s="699" t="s">
        <v>45</v>
      </c>
      <c r="C270" s="698" t="s">
        <v>652</v>
      </c>
      <c r="D270" s="708" t="s">
        <v>653</v>
      </c>
      <c r="E270" s="700">
        <v>2012</v>
      </c>
      <c r="F270" s="699" t="s">
        <v>281</v>
      </c>
      <c r="G270" s="701" t="s">
        <v>354</v>
      </c>
      <c r="H270" s="702" t="s">
        <v>353</v>
      </c>
      <c r="I270" s="703" t="s">
        <v>49</v>
      </c>
      <c r="J270" s="704">
        <v>0.1</v>
      </c>
      <c r="K270" s="705">
        <v>1</v>
      </c>
      <c r="L270" s="706">
        <v>0.69110890853831575</v>
      </c>
      <c r="M270" s="706" t="s">
        <v>226</v>
      </c>
    </row>
    <row r="271" spans="1:13" ht="25.5">
      <c r="A271" s="698" t="s">
        <v>418</v>
      </c>
      <c r="B271" s="699" t="s">
        <v>45</v>
      </c>
      <c r="C271" s="698" t="s">
        <v>652</v>
      </c>
      <c r="D271" s="708" t="s">
        <v>653</v>
      </c>
      <c r="E271" s="700">
        <v>2012</v>
      </c>
      <c r="F271" s="699" t="s">
        <v>281</v>
      </c>
      <c r="G271" s="701" t="s">
        <v>636</v>
      </c>
      <c r="H271" s="702" t="s">
        <v>353</v>
      </c>
      <c r="I271" s="703" t="s">
        <v>49</v>
      </c>
      <c r="J271" s="704">
        <v>2.6000000000000002E-2</v>
      </c>
      <c r="K271" s="705">
        <v>1</v>
      </c>
      <c r="L271" s="706">
        <v>0.12655013364333825</v>
      </c>
      <c r="M271" s="706">
        <v>0.14592644519894443</v>
      </c>
    </row>
    <row r="272" spans="1:13" ht="25.5">
      <c r="A272" s="698" t="s">
        <v>418</v>
      </c>
      <c r="B272" s="699" t="s">
        <v>45</v>
      </c>
      <c r="C272" s="698" t="s">
        <v>652</v>
      </c>
      <c r="D272" s="708" t="s">
        <v>653</v>
      </c>
      <c r="E272" s="700">
        <v>2012</v>
      </c>
      <c r="F272" s="699" t="s">
        <v>281</v>
      </c>
      <c r="G272" s="701" t="s">
        <v>367</v>
      </c>
      <c r="H272" s="702" t="s">
        <v>353</v>
      </c>
      <c r="I272" s="703" t="s">
        <v>49</v>
      </c>
      <c r="J272" s="704">
        <v>2.4E-2</v>
      </c>
      <c r="K272" s="705">
        <v>1</v>
      </c>
      <c r="L272" s="706">
        <v>3.5548631158697903</v>
      </c>
      <c r="M272" s="706">
        <v>0.73913937156211562</v>
      </c>
    </row>
    <row r="273" spans="1:13" ht="25.5">
      <c r="A273" s="698" t="s">
        <v>418</v>
      </c>
      <c r="B273" s="699" t="s">
        <v>45</v>
      </c>
      <c r="C273" s="698" t="s">
        <v>652</v>
      </c>
      <c r="D273" s="708" t="s">
        <v>653</v>
      </c>
      <c r="E273" s="700">
        <v>2012</v>
      </c>
      <c r="F273" s="699" t="s">
        <v>281</v>
      </c>
      <c r="G273" s="701" t="s">
        <v>357</v>
      </c>
      <c r="H273" s="702" t="s">
        <v>355</v>
      </c>
      <c r="I273" s="703" t="s">
        <v>49</v>
      </c>
      <c r="J273" s="704">
        <v>0.33399999999999996</v>
      </c>
      <c r="K273" s="705">
        <v>1</v>
      </c>
      <c r="L273" s="706">
        <v>0.35638606509405923</v>
      </c>
      <c r="M273" s="706">
        <v>0.29821635218044651</v>
      </c>
    </row>
    <row r="274" spans="1:13" ht="25.5">
      <c r="A274" s="698" t="s">
        <v>418</v>
      </c>
      <c r="B274" s="699" t="s">
        <v>45</v>
      </c>
      <c r="C274" s="698" t="s">
        <v>652</v>
      </c>
      <c r="D274" s="708" t="s">
        <v>653</v>
      </c>
      <c r="E274" s="700">
        <v>2012</v>
      </c>
      <c r="F274" s="699" t="s">
        <v>281</v>
      </c>
      <c r="G274" s="701" t="s">
        <v>354</v>
      </c>
      <c r="H274" s="702" t="s">
        <v>355</v>
      </c>
      <c r="I274" s="703" t="s">
        <v>49</v>
      </c>
      <c r="J274" s="704">
        <v>0.11199999999999999</v>
      </c>
      <c r="K274" s="705">
        <v>1</v>
      </c>
      <c r="L274" s="706">
        <v>0.69040380471196006</v>
      </c>
      <c r="M274" s="706" t="s">
        <v>226</v>
      </c>
    </row>
    <row r="275" spans="1:13" ht="25.5">
      <c r="A275" s="698" t="s">
        <v>418</v>
      </c>
      <c r="B275" s="699" t="s">
        <v>45</v>
      </c>
      <c r="C275" s="698" t="s">
        <v>652</v>
      </c>
      <c r="D275" s="708" t="s">
        <v>653</v>
      </c>
      <c r="E275" s="700">
        <v>2012</v>
      </c>
      <c r="F275" s="699" t="s">
        <v>281</v>
      </c>
      <c r="G275" s="701" t="s">
        <v>636</v>
      </c>
      <c r="H275" s="702" t="s">
        <v>355</v>
      </c>
      <c r="I275" s="703" t="s">
        <v>49</v>
      </c>
      <c r="J275" s="704">
        <v>0.26</v>
      </c>
      <c r="K275" s="705">
        <v>1</v>
      </c>
      <c r="L275" s="706">
        <v>0.19421977969374343</v>
      </c>
      <c r="M275" s="706">
        <v>0.32278969881842234</v>
      </c>
    </row>
    <row r="276" spans="1:13" ht="25.5">
      <c r="A276" s="698" t="s">
        <v>418</v>
      </c>
      <c r="B276" s="699" t="s">
        <v>45</v>
      </c>
      <c r="C276" s="698" t="s">
        <v>652</v>
      </c>
      <c r="D276" s="708" t="s">
        <v>653</v>
      </c>
      <c r="E276" s="700">
        <v>2012</v>
      </c>
      <c r="F276" s="699" t="s">
        <v>281</v>
      </c>
      <c r="G276" s="701" t="s">
        <v>367</v>
      </c>
      <c r="H276" s="702" t="s">
        <v>355</v>
      </c>
      <c r="I276" s="703" t="s">
        <v>49</v>
      </c>
      <c r="J276" s="704">
        <v>0.318</v>
      </c>
      <c r="K276" s="705">
        <v>1</v>
      </c>
      <c r="L276" s="706">
        <v>1.3325046727906982</v>
      </c>
      <c r="M276" s="706">
        <v>26.716288566542399</v>
      </c>
    </row>
    <row r="277" spans="1:13" ht="25.5">
      <c r="A277" s="698" t="s">
        <v>418</v>
      </c>
      <c r="B277" s="699" t="s">
        <v>45</v>
      </c>
      <c r="C277" s="698" t="s">
        <v>652</v>
      </c>
      <c r="D277" s="708" t="s">
        <v>653</v>
      </c>
      <c r="E277" s="700">
        <v>2012</v>
      </c>
      <c r="F277" s="699" t="s">
        <v>281</v>
      </c>
      <c r="G277" s="701" t="s">
        <v>357</v>
      </c>
      <c r="H277" s="702" t="s">
        <v>341</v>
      </c>
      <c r="I277" s="703" t="s">
        <v>49</v>
      </c>
      <c r="J277" s="704">
        <v>0.18600000000000003</v>
      </c>
      <c r="K277" s="705">
        <v>1</v>
      </c>
      <c r="L277" s="706">
        <v>0.16697165632448432</v>
      </c>
      <c r="M277" s="706">
        <v>0.34379665452199804</v>
      </c>
    </row>
    <row r="278" spans="1:13" ht="25.5">
      <c r="A278" s="698" t="s">
        <v>418</v>
      </c>
      <c r="B278" s="699" t="s">
        <v>45</v>
      </c>
      <c r="C278" s="698" t="s">
        <v>652</v>
      </c>
      <c r="D278" s="708" t="s">
        <v>653</v>
      </c>
      <c r="E278" s="700">
        <v>2012</v>
      </c>
      <c r="F278" s="699" t="s">
        <v>281</v>
      </c>
      <c r="G278" s="701" t="s">
        <v>354</v>
      </c>
      <c r="H278" s="702" t="s">
        <v>341</v>
      </c>
      <c r="I278" s="703" t="s">
        <v>49</v>
      </c>
      <c r="J278" s="704">
        <v>0.42599999999999999</v>
      </c>
      <c r="K278" s="705">
        <v>1</v>
      </c>
      <c r="L278" s="706">
        <v>0.76641989895506513</v>
      </c>
      <c r="M278" s="706">
        <v>11.122199478922987</v>
      </c>
    </row>
    <row r="279" spans="1:13" ht="25.5">
      <c r="A279" s="698" t="s">
        <v>418</v>
      </c>
      <c r="B279" s="699" t="s">
        <v>45</v>
      </c>
      <c r="C279" s="698" t="s">
        <v>652</v>
      </c>
      <c r="D279" s="708" t="s">
        <v>653</v>
      </c>
      <c r="E279" s="700">
        <v>2012</v>
      </c>
      <c r="F279" s="699" t="s">
        <v>281</v>
      </c>
      <c r="G279" s="701" t="s">
        <v>636</v>
      </c>
      <c r="H279" s="702" t="s">
        <v>341</v>
      </c>
      <c r="I279" s="703" t="s">
        <v>49</v>
      </c>
      <c r="J279" s="704">
        <v>0.45799999999999996</v>
      </c>
      <c r="K279" s="705">
        <v>1</v>
      </c>
      <c r="L279" s="706">
        <v>0.24995041467266851</v>
      </c>
      <c r="M279" s="706">
        <v>0.26383341325337661</v>
      </c>
    </row>
    <row r="280" spans="1:13" ht="25.5">
      <c r="A280" s="698" t="s">
        <v>418</v>
      </c>
      <c r="B280" s="699" t="s">
        <v>45</v>
      </c>
      <c r="C280" s="698" t="s">
        <v>652</v>
      </c>
      <c r="D280" s="708" t="s">
        <v>653</v>
      </c>
      <c r="E280" s="700">
        <v>2012</v>
      </c>
      <c r="F280" s="699" t="s">
        <v>281</v>
      </c>
      <c r="G280" s="701" t="s">
        <v>619</v>
      </c>
      <c r="H280" s="702" t="s">
        <v>341</v>
      </c>
      <c r="I280" s="703" t="s">
        <v>49</v>
      </c>
      <c r="J280" s="704">
        <v>0.30399999999999999</v>
      </c>
      <c r="K280" s="705">
        <v>1</v>
      </c>
      <c r="L280" s="706">
        <v>0.62374991391655021</v>
      </c>
      <c r="M280" s="706">
        <v>1.6551232950899888</v>
      </c>
    </row>
    <row r="281" spans="1:13" ht="25.5">
      <c r="A281" s="698" t="s">
        <v>418</v>
      </c>
      <c r="B281" s="699" t="s">
        <v>45</v>
      </c>
      <c r="C281" s="698" t="s">
        <v>652</v>
      </c>
      <c r="D281" s="708" t="s">
        <v>653</v>
      </c>
      <c r="E281" s="700">
        <v>2012</v>
      </c>
      <c r="F281" s="699" t="s">
        <v>281</v>
      </c>
      <c r="G281" s="701" t="s">
        <v>352</v>
      </c>
      <c r="H281" s="702" t="s">
        <v>341</v>
      </c>
      <c r="I281" s="703" t="s">
        <v>49</v>
      </c>
      <c r="J281" s="704">
        <v>0.45399999999999996</v>
      </c>
      <c r="K281" s="705">
        <v>1</v>
      </c>
      <c r="L281" s="706">
        <v>0.43953934207739215</v>
      </c>
      <c r="M281" s="706">
        <v>0.37639450025718968</v>
      </c>
    </row>
    <row r="282" spans="1:13" ht="25.5">
      <c r="A282" s="698" t="s">
        <v>418</v>
      </c>
      <c r="B282" s="699" t="s">
        <v>45</v>
      </c>
      <c r="C282" s="698" t="s">
        <v>652</v>
      </c>
      <c r="D282" s="708" t="s">
        <v>653</v>
      </c>
      <c r="E282" s="700">
        <v>2012</v>
      </c>
      <c r="F282" s="699" t="s">
        <v>281</v>
      </c>
      <c r="G282" s="701" t="s">
        <v>1332</v>
      </c>
      <c r="H282" s="702" t="s">
        <v>341</v>
      </c>
      <c r="I282" s="703" t="s">
        <v>49</v>
      </c>
      <c r="J282" s="704">
        <v>0.43799999999999994</v>
      </c>
      <c r="K282" s="705">
        <v>1</v>
      </c>
      <c r="L282" s="706">
        <v>0.93116096561901973</v>
      </c>
      <c r="M282" s="706">
        <v>0.91650296914382234</v>
      </c>
    </row>
    <row r="283" spans="1:13" ht="25.5">
      <c r="A283" s="698" t="s">
        <v>418</v>
      </c>
      <c r="B283" s="699" t="s">
        <v>45</v>
      </c>
      <c r="C283" s="698" t="s">
        <v>652</v>
      </c>
      <c r="D283" s="708" t="s">
        <v>653</v>
      </c>
      <c r="E283" s="700">
        <v>2012</v>
      </c>
      <c r="F283" s="699" t="s">
        <v>281</v>
      </c>
      <c r="G283" s="701" t="s">
        <v>354</v>
      </c>
      <c r="H283" s="702" t="s">
        <v>339</v>
      </c>
      <c r="I283" s="703" t="s">
        <v>49</v>
      </c>
      <c r="J283" s="704">
        <v>0.68799999999999994</v>
      </c>
      <c r="K283" s="705">
        <v>1</v>
      </c>
      <c r="L283" s="706">
        <v>3.4394740165794326</v>
      </c>
      <c r="M283" s="706">
        <v>13.297715262438423</v>
      </c>
    </row>
    <row r="284" spans="1:13" ht="25.5">
      <c r="A284" s="698" t="s">
        <v>418</v>
      </c>
      <c r="B284" s="699" t="s">
        <v>45</v>
      </c>
      <c r="C284" s="698" t="s">
        <v>652</v>
      </c>
      <c r="D284" s="708" t="s">
        <v>653</v>
      </c>
      <c r="E284" s="700">
        <v>2012</v>
      </c>
      <c r="F284" s="699" t="s">
        <v>281</v>
      </c>
      <c r="G284" s="701" t="s">
        <v>619</v>
      </c>
      <c r="H284" s="702" t="s">
        <v>339</v>
      </c>
      <c r="I284" s="703" t="s">
        <v>49</v>
      </c>
      <c r="J284" s="704">
        <v>0.75</v>
      </c>
      <c r="K284" s="705">
        <v>1</v>
      </c>
      <c r="L284" s="706">
        <v>0.71739735375582747</v>
      </c>
      <c r="M284" s="706">
        <v>0.70716174583417812</v>
      </c>
    </row>
    <row r="285" spans="1:13" ht="25.5">
      <c r="A285" s="698" t="s">
        <v>418</v>
      </c>
      <c r="B285" s="699" t="s">
        <v>45</v>
      </c>
      <c r="C285" s="698" t="s">
        <v>652</v>
      </c>
      <c r="D285" s="708" t="s">
        <v>653</v>
      </c>
      <c r="E285" s="700">
        <v>2012</v>
      </c>
      <c r="F285" s="699" t="s">
        <v>281</v>
      </c>
      <c r="G285" s="701" t="s">
        <v>352</v>
      </c>
      <c r="H285" s="702" t="s">
        <v>339</v>
      </c>
      <c r="I285" s="703" t="s">
        <v>49</v>
      </c>
      <c r="J285" s="704">
        <v>0.58799999999999997</v>
      </c>
      <c r="K285" s="705">
        <v>1</v>
      </c>
      <c r="L285" s="706">
        <v>0.62199407023644071</v>
      </c>
      <c r="M285" s="706">
        <v>0.8591709119028127</v>
      </c>
    </row>
    <row r="286" spans="1:13" ht="25.5">
      <c r="A286" s="698" t="s">
        <v>418</v>
      </c>
      <c r="B286" s="699" t="s">
        <v>45</v>
      </c>
      <c r="C286" s="698" t="s">
        <v>652</v>
      </c>
      <c r="D286" s="708" t="s">
        <v>653</v>
      </c>
      <c r="E286" s="700">
        <v>2012</v>
      </c>
      <c r="F286" s="699" t="s">
        <v>281</v>
      </c>
      <c r="G286" s="701" t="s">
        <v>354</v>
      </c>
      <c r="H286" s="702" t="s">
        <v>360</v>
      </c>
      <c r="I286" s="703" t="s">
        <v>49</v>
      </c>
      <c r="J286" s="704">
        <v>0.73599999999999999</v>
      </c>
      <c r="K286" s="705">
        <v>1</v>
      </c>
      <c r="L286" s="706">
        <v>1.0552448117510067</v>
      </c>
      <c r="M286" s="706">
        <v>1.9367263966454529</v>
      </c>
    </row>
    <row r="287" spans="1:13" ht="25.5">
      <c r="A287" s="698" t="s">
        <v>418</v>
      </c>
      <c r="B287" s="699" t="s">
        <v>45</v>
      </c>
      <c r="C287" s="698" t="s">
        <v>652</v>
      </c>
      <c r="D287" s="708" t="s">
        <v>653</v>
      </c>
      <c r="E287" s="700">
        <v>2012</v>
      </c>
      <c r="F287" s="699" t="s">
        <v>281</v>
      </c>
      <c r="G287" s="701" t="s">
        <v>354</v>
      </c>
      <c r="H287" s="702" t="s">
        <v>340</v>
      </c>
      <c r="I287" s="703" t="s">
        <v>49</v>
      </c>
      <c r="J287" s="704">
        <v>0.75</v>
      </c>
      <c r="K287" s="705">
        <v>1</v>
      </c>
      <c r="L287" s="706">
        <v>8.3371708617662303</v>
      </c>
      <c r="M287" s="706">
        <v>2.6832727920756532</v>
      </c>
    </row>
    <row r="288" spans="1:13" ht="25.5">
      <c r="A288" s="698" t="s">
        <v>418</v>
      </c>
      <c r="B288" s="699" t="s">
        <v>45</v>
      </c>
      <c r="C288" s="698" t="s">
        <v>652</v>
      </c>
      <c r="D288" s="708" t="s">
        <v>653</v>
      </c>
      <c r="E288" s="700">
        <v>2012</v>
      </c>
      <c r="F288" s="699" t="s">
        <v>281</v>
      </c>
      <c r="G288" s="701" t="s">
        <v>1332</v>
      </c>
      <c r="H288" s="702" t="s">
        <v>340</v>
      </c>
      <c r="I288" s="703" t="s">
        <v>49</v>
      </c>
      <c r="J288" s="704">
        <v>0.76400000000000001</v>
      </c>
      <c r="K288" s="705">
        <v>1</v>
      </c>
      <c r="L288" s="706">
        <v>0.37610857442931811</v>
      </c>
      <c r="M288" s="706">
        <v>0.46358921132719544</v>
      </c>
    </row>
    <row r="289" spans="1:13" ht="25.5">
      <c r="A289" s="698" t="s">
        <v>418</v>
      </c>
      <c r="B289" s="699" t="s">
        <v>45</v>
      </c>
      <c r="C289" s="698" t="s">
        <v>654</v>
      </c>
      <c r="D289" s="708" t="s">
        <v>655</v>
      </c>
      <c r="E289" s="700">
        <v>2012</v>
      </c>
      <c r="F289" s="699" t="s">
        <v>281</v>
      </c>
      <c r="G289" s="701" t="s">
        <v>354</v>
      </c>
      <c r="H289" s="702" t="s">
        <v>353</v>
      </c>
      <c r="I289" s="703" t="s">
        <v>49</v>
      </c>
      <c r="J289" s="704">
        <v>0.1</v>
      </c>
      <c r="K289" s="705">
        <v>1</v>
      </c>
      <c r="L289" s="706">
        <v>0.32426648856791201</v>
      </c>
      <c r="M289" s="706" t="s">
        <v>226</v>
      </c>
    </row>
    <row r="290" spans="1:13" ht="25.5">
      <c r="A290" s="698" t="s">
        <v>418</v>
      </c>
      <c r="B290" s="699" t="s">
        <v>45</v>
      </c>
      <c r="C290" s="698" t="s">
        <v>654</v>
      </c>
      <c r="D290" s="708" t="s">
        <v>655</v>
      </c>
      <c r="E290" s="700">
        <v>2012</v>
      </c>
      <c r="F290" s="699" t="s">
        <v>281</v>
      </c>
      <c r="G290" s="701" t="s">
        <v>636</v>
      </c>
      <c r="H290" s="702" t="s">
        <v>353</v>
      </c>
      <c r="I290" s="703" t="s">
        <v>49</v>
      </c>
      <c r="J290" s="704">
        <v>2.6000000000000002E-2</v>
      </c>
      <c r="K290" s="705">
        <v>1</v>
      </c>
      <c r="L290" s="706">
        <v>5.9484569402719845E-2</v>
      </c>
      <c r="M290" s="706">
        <v>9.0589610627979905E-2</v>
      </c>
    </row>
    <row r="291" spans="1:13" ht="25.5">
      <c r="A291" s="698" t="s">
        <v>418</v>
      </c>
      <c r="B291" s="699" t="s">
        <v>45</v>
      </c>
      <c r="C291" s="698" t="s">
        <v>654</v>
      </c>
      <c r="D291" s="708" t="s">
        <v>655</v>
      </c>
      <c r="E291" s="700">
        <v>2012</v>
      </c>
      <c r="F291" s="699" t="s">
        <v>281</v>
      </c>
      <c r="G291" s="701" t="s">
        <v>367</v>
      </c>
      <c r="H291" s="702" t="s">
        <v>353</v>
      </c>
      <c r="I291" s="703" t="s">
        <v>49</v>
      </c>
      <c r="J291" s="704">
        <v>2.4E-2</v>
      </c>
      <c r="K291" s="705">
        <v>1</v>
      </c>
      <c r="L291" s="706">
        <v>9.8898065363472079E-2</v>
      </c>
      <c r="M291" s="706">
        <v>0.28736726660493095</v>
      </c>
    </row>
    <row r="292" spans="1:13" ht="25.5">
      <c r="A292" s="698" t="s">
        <v>418</v>
      </c>
      <c r="B292" s="699" t="s">
        <v>45</v>
      </c>
      <c r="C292" s="698" t="s">
        <v>654</v>
      </c>
      <c r="D292" s="708" t="s">
        <v>655</v>
      </c>
      <c r="E292" s="700">
        <v>2012</v>
      </c>
      <c r="F292" s="699" t="s">
        <v>281</v>
      </c>
      <c r="G292" s="701" t="s">
        <v>357</v>
      </c>
      <c r="H292" s="702" t="s">
        <v>355</v>
      </c>
      <c r="I292" s="703" t="s">
        <v>49</v>
      </c>
      <c r="J292" s="704">
        <v>0.33399999999999996</v>
      </c>
      <c r="K292" s="705">
        <v>1</v>
      </c>
      <c r="L292" s="706">
        <v>0.14178723478206687</v>
      </c>
      <c r="M292" s="706">
        <v>0.26554567151231623</v>
      </c>
    </row>
    <row r="293" spans="1:13" ht="25.5">
      <c r="A293" s="698" t="s">
        <v>418</v>
      </c>
      <c r="B293" s="699" t="s">
        <v>45</v>
      </c>
      <c r="C293" s="698" t="s">
        <v>654</v>
      </c>
      <c r="D293" s="708" t="s">
        <v>655</v>
      </c>
      <c r="E293" s="700">
        <v>2012</v>
      </c>
      <c r="F293" s="699" t="s">
        <v>281</v>
      </c>
      <c r="G293" s="701" t="s">
        <v>354</v>
      </c>
      <c r="H293" s="702" t="s">
        <v>355</v>
      </c>
      <c r="I293" s="703" t="s">
        <v>49</v>
      </c>
      <c r="J293" s="704">
        <v>0.11199999999999999</v>
      </c>
      <c r="K293" s="705">
        <v>1</v>
      </c>
      <c r="L293" s="706">
        <v>0.21194074182710146</v>
      </c>
      <c r="M293" s="706" t="s">
        <v>226</v>
      </c>
    </row>
    <row r="294" spans="1:13" ht="25.5">
      <c r="A294" s="698" t="s">
        <v>418</v>
      </c>
      <c r="B294" s="699" t="s">
        <v>45</v>
      </c>
      <c r="C294" s="698" t="s">
        <v>654</v>
      </c>
      <c r="D294" s="708" t="s">
        <v>655</v>
      </c>
      <c r="E294" s="700">
        <v>2012</v>
      </c>
      <c r="F294" s="699" t="s">
        <v>281</v>
      </c>
      <c r="G294" s="701" t="s">
        <v>636</v>
      </c>
      <c r="H294" s="702" t="s">
        <v>355</v>
      </c>
      <c r="I294" s="703" t="s">
        <v>49</v>
      </c>
      <c r="J294" s="704">
        <v>0.26</v>
      </c>
      <c r="K294" s="705">
        <v>1</v>
      </c>
      <c r="L294" s="706">
        <v>0.12481231570183944</v>
      </c>
      <c r="M294" s="706">
        <v>0.17990924517947024</v>
      </c>
    </row>
    <row r="295" spans="1:13" ht="25.5">
      <c r="A295" s="698" t="s">
        <v>418</v>
      </c>
      <c r="B295" s="699" t="s">
        <v>45</v>
      </c>
      <c r="C295" s="698" t="s">
        <v>654</v>
      </c>
      <c r="D295" s="708" t="s">
        <v>655</v>
      </c>
      <c r="E295" s="700">
        <v>2012</v>
      </c>
      <c r="F295" s="699" t="s">
        <v>281</v>
      </c>
      <c r="G295" s="701" t="s">
        <v>367</v>
      </c>
      <c r="H295" s="702" t="s">
        <v>355</v>
      </c>
      <c r="I295" s="703" t="s">
        <v>49</v>
      </c>
      <c r="J295" s="704">
        <v>0.318</v>
      </c>
      <c r="K295" s="705">
        <v>1</v>
      </c>
      <c r="L295" s="706">
        <v>0.12244493996811312</v>
      </c>
      <c r="M295" s="706">
        <v>0.14793340128111376</v>
      </c>
    </row>
    <row r="296" spans="1:13" ht="25.5">
      <c r="A296" s="698" t="s">
        <v>418</v>
      </c>
      <c r="B296" s="699" t="s">
        <v>45</v>
      </c>
      <c r="C296" s="698" t="s">
        <v>654</v>
      </c>
      <c r="D296" s="708" t="s">
        <v>655</v>
      </c>
      <c r="E296" s="700">
        <v>2012</v>
      </c>
      <c r="F296" s="699" t="s">
        <v>281</v>
      </c>
      <c r="G296" s="701" t="s">
        <v>357</v>
      </c>
      <c r="H296" s="702" t="s">
        <v>341</v>
      </c>
      <c r="I296" s="703" t="s">
        <v>49</v>
      </c>
      <c r="J296" s="704">
        <v>0.18600000000000003</v>
      </c>
      <c r="K296" s="705">
        <v>1</v>
      </c>
      <c r="L296" s="706">
        <v>0.11095736432279191</v>
      </c>
      <c r="M296" s="706">
        <v>0.15745947598532348</v>
      </c>
    </row>
    <row r="297" spans="1:13" ht="25.5">
      <c r="A297" s="698" t="s">
        <v>418</v>
      </c>
      <c r="B297" s="699" t="s">
        <v>45</v>
      </c>
      <c r="C297" s="698" t="s">
        <v>654</v>
      </c>
      <c r="D297" s="708" t="s">
        <v>655</v>
      </c>
      <c r="E297" s="700">
        <v>2012</v>
      </c>
      <c r="F297" s="699" t="s">
        <v>281</v>
      </c>
      <c r="G297" s="701" t="s">
        <v>354</v>
      </c>
      <c r="H297" s="702" t="s">
        <v>341</v>
      </c>
      <c r="I297" s="703" t="s">
        <v>49</v>
      </c>
      <c r="J297" s="704">
        <v>0.42599999999999999</v>
      </c>
      <c r="K297" s="705">
        <v>1</v>
      </c>
      <c r="L297" s="706">
        <v>9.6854324045966181E-2</v>
      </c>
      <c r="M297" s="706">
        <v>0.14806793674392765</v>
      </c>
    </row>
    <row r="298" spans="1:13" ht="25.5">
      <c r="A298" s="698" t="s">
        <v>418</v>
      </c>
      <c r="B298" s="699" t="s">
        <v>45</v>
      </c>
      <c r="C298" s="698" t="s">
        <v>654</v>
      </c>
      <c r="D298" s="708" t="s">
        <v>655</v>
      </c>
      <c r="E298" s="700">
        <v>2012</v>
      </c>
      <c r="F298" s="699" t="s">
        <v>281</v>
      </c>
      <c r="G298" s="701" t="s">
        <v>636</v>
      </c>
      <c r="H298" s="702" t="s">
        <v>341</v>
      </c>
      <c r="I298" s="703" t="s">
        <v>49</v>
      </c>
      <c r="J298" s="704">
        <v>0.45799999999999996</v>
      </c>
      <c r="K298" s="705">
        <v>1</v>
      </c>
      <c r="L298" s="706">
        <v>0.19860694070142748</v>
      </c>
      <c r="M298" s="706">
        <v>0.28422516190438607</v>
      </c>
    </row>
    <row r="299" spans="1:13" ht="25.5">
      <c r="A299" s="698" t="s">
        <v>418</v>
      </c>
      <c r="B299" s="699" t="s">
        <v>45</v>
      </c>
      <c r="C299" s="698" t="s">
        <v>654</v>
      </c>
      <c r="D299" s="708" t="s">
        <v>655</v>
      </c>
      <c r="E299" s="700">
        <v>2012</v>
      </c>
      <c r="F299" s="699" t="s">
        <v>281</v>
      </c>
      <c r="G299" s="701" t="s">
        <v>619</v>
      </c>
      <c r="H299" s="702" t="s">
        <v>341</v>
      </c>
      <c r="I299" s="703" t="s">
        <v>49</v>
      </c>
      <c r="J299" s="704">
        <v>0.30399999999999999</v>
      </c>
      <c r="K299" s="705">
        <v>1</v>
      </c>
      <c r="L299" s="706">
        <v>0.16481769003426114</v>
      </c>
      <c r="M299" s="706">
        <v>0.2647649095623022</v>
      </c>
    </row>
    <row r="300" spans="1:13" ht="25.5">
      <c r="A300" s="698" t="s">
        <v>418</v>
      </c>
      <c r="B300" s="699" t="s">
        <v>45</v>
      </c>
      <c r="C300" s="698" t="s">
        <v>654</v>
      </c>
      <c r="D300" s="708" t="s">
        <v>655</v>
      </c>
      <c r="E300" s="700">
        <v>2012</v>
      </c>
      <c r="F300" s="699" t="s">
        <v>281</v>
      </c>
      <c r="G300" s="701" t="s">
        <v>352</v>
      </c>
      <c r="H300" s="702" t="s">
        <v>341</v>
      </c>
      <c r="I300" s="703" t="s">
        <v>49</v>
      </c>
      <c r="J300" s="704">
        <v>0.45399999999999996</v>
      </c>
      <c r="K300" s="705">
        <v>1</v>
      </c>
      <c r="L300" s="706">
        <v>0.15033207636444204</v>
      </c>
      <c r="M300" s="706">
        <v>0.17207614758962547</v>
      </c>
    </row>
    <row r="301" spans="1:13" ht="25.5">
      <c r="A301" s="698" t="s">
        <v>418</v>
      </c>
      <c r="B301" s="699" t="s">
        <v>45</v>
      </c>
      <c r="C301" s="698" t="s">
        <v>654</v>
      </c>
      <c r="D301" s="708" t="s">
        <v>655</v>
      </c>
      <c r="E301" s="700">
        <v>2012</v>
      </c>
      <c r="F301" s="699" t="s">
        <v>281</v>
      </c>
      <c r="G301" s="701" t="s">
        <v>1332</v>
      </c>
      <c r="H301" s="702" t="s">
        <v>341</v>
      </c>
      <c r="I301" s="703" t="s">
        <v>49</v>
      </c>
      <c r="J301" s="704">
        <v>0.43799999999999994</v>
      </c>
      <c r="K301" s="705">
        <v>1</v>
      </c>
      <c r="L301" s="706">
        <v>0.23145093936482078</v>
      </c>
      <c r="M301" s="706">
        <v>0.33249917743509616</v>
      </c>
    </row>
    <row r="302" spans="1:13" ht="25.5">
      <c r="A302" s="698" t="s">
        <v>418</v>
      </c>
      <c r="B302" s="699" t="s">
        <v>45</v>
      </c>
      <c r="C302" s="698" t="s">
        <v>654</v>
      </c>
      <c r="D302" s="708" t="s">
        <v>655</v>
      </c>
      <c r="E302" s="700">
        <v>2012</v>
      </c>
      <c r="F302" s="699" t="s">
        <v>281</v>
      </c>
      <c r="G302" s="701" t="s">
        <v>354</v>
      </c>
      <c r="H302" s="702" t="s">
        <v>339</v>
      </c>
      <c r="I302" s="703" t="s">
        <v>49</v>
      </c>
      <c r="J302" s="704">
        <v>0.68799999999999994</v>
      </c>
      <c r="K302" s="705">
        <v>1</v>
      </c>
      <c r="L302" s="706">
        <v>9.2891814313459706E-2</v>
      </c>
      <c r="M302" s="706">
        <v>9.9418235613131706E-2</v>
      </c>
    </row>
    <row r="303" spans="1:13" ht="25.5">
      <c r="A303" s="698" t="s">
        <v>418</v>
      </c>
      <c r="B303" s="699" t="s">
        <v>45</v>
      </c>
      <c r="C303" s="698" t="s">
        <v>654</v>
      </c>
      <c r="D303" s="708" t="s">
        <v>655</v>
      </c>
      <c r="E303" s="700">
        <v>2012</v>
      </c>
      <c r="F303" s="699" t="s">
        <v>281</v>
      </c>
      <c r="G303" s="701" t="s">
        <v>619</v>
      </c>
      <c r="H303" s="702" t="s">
        <v>339</v>
      </c>
      <c r="I303" s="703" t="s">
        <v>49</v>
      </c>
      <c r="J303" s="704">
        <v>0.75</v>
      </c>
      <c r="K303" s="705">
        <v>1</v>
      </c>
      <c r="L303" s="706">
        <v>0.27713950836116563</v>
      </c>
      <c r="M303" s="706">
        <v>0.30117363823681997</v>
      </c>
    </row>
    <row r="304" spans="1:13" ht="25.5">
      <c r="A304" s="698" t="s">
        <v>418</v>
      </c>
      <c r="B304" s="699" t="s">
        <v>45</v>
      </c>
      <c r="C304" s="698" t="s">
        <v>654</v>
      </c>
      <c r="D304" s="708" t="s">
        <v>655</v>
      </c>
      <c r="E304" s="700">
        <v>2012</v>
      </c>
      <c r="F304" s="699" t="s">
        <v>281</v>
      </c>
      <c r="G304" s="701" t="s">
        <v>352</v>
      </c>
      <c r="H304" s="702" t="s">
        <v>339</v>
      </c>
      <c r="I304" s="703" t="s">
        <v>49</v>
      </c>
      <c r="J304" s="704">
        <v>0.58799999999999997</v>
      </c>
      <c r="K304" s="705">
        <v>1</v>
      </c>
      <c r="L304" s="706">
        <v>0.15918256361149968</v>
      </c>
      <c r="M304" s="706">
        <v>0.20794090400301052</v>
      </c>
    </row>
    <row r="305" spans="1:13" ht="25.5">
      <c r="A305" s="698" t="s">
        <v>418</v>
      </c>
      <c r="B305" s="699" t="s">
        <v>45</v>
      </c>
      <c r="C305" s="698" t="s">
        <v>654</v>
      </c>
      <c r="D305" s="708" t="s">
        <v>655</v>
      </c>
      <c r="E305" s="700">
        <v>2012</v>
      </c>
      <c r="F305" s="699" t="s">
        <v>281</v>
      </c>
      <c r="G305" s="701" t="s">
        <v>354</v>
      </c>
      <c r="H305" s="702" t="s">
        <v>360</v>
      </c>
      <c r="I305" s="703" t="s">
        <v>49</v>
      </c>
      <c r="J305" s="704">
        <v>0.73599999999999999</v>
      </c>
      <c r="K305" s="705">
        <v>1</v>
      </c>
      <c r="L305" s="706">
        <v>0.13632880386739346</v>
      </c>
      <c r="M305" s="706">
        <v>0.15861317894473942</v>
      </c>
    </row>
    <row r="306" spans="1:13" ht="25.5">
      <c r="A306" s="698" t="s">
        <v>418</v>
      </c>
      <c r="B306" s="699" t="s">
        <v>45</v>
      </c>
      <c r="C306" s="698" t="s">
        <v>654</v>
      </c>
      <c r="D306" s="708" t="s">
        <v>655</v>
      </c>
      <c r="E306" s="700">
        <v>2012</v>
      </c>
      <c r="F306" s="699" t="s">
        <v>281</v>
      </c>
      <c r="G306" s="701" t="s">
        <v>354</v>
      </c>
      <c r="H306" s="702" t="s">
        <v>340</v>
      </c>
      <c r="I306" s="703" t="s">
        <v>49</v>
      </c>
      <c r="J306" s="704">
        <v>0.75</v>
      </c>
      <c r="K306" s="705">
        <v>1</v>
      </c>
      <c r="L306" s="706">
        <v>0.36063253612604085</v>
      </c>
      <c r="M306" s="706">
        <v>0.36484046344032212</v>
      </c>
    </row>
    <row r="307" spans="1:13" ht="25.5">
      <c r="A307" s="698" t="s">
        <v>418</v>
      </c>
      <c r="B307" s="699" t="s">
        <v>45</v>
      </c>
      <c r="C307" s="698" t="s">
        <v>654</v>
      </c>
      <c r="D307" s="708" t="s">
        <v>655</v>
      </c>
      <c r="E307" s="700">
        <v>2012</v>
      </c>
      <c r="F307" s="699" t="s">
        <v>281</v>
      </c>
      <c r="G307" s="701" t="s">
        <v>1332</v>
      </c>
      <c r="H307" s="702" t="s">
        <v>340</v>
      </c>
      <c r="I307" s="703" t="s">
        <v>49</v>
      </c>
      <c r="J307" s="704">
        <v>0.76400000000000001</v>
      </c>
      <c r="K307" s="705">
        <v>1</v>
      </c>
      <c r="L307" s="706">
        <v>0.28166886497790156</v>
      </c>
      <c r="M307" s="706">
        <v>0.29168736259552414</v>
      </c>
    </row>
    <row r="308" spans="1:13" ht="25.5">
      <c r="A308" s="698" t="s">
        <v>418</v>
      </c>
      <c r="B308" s="699" t="s">
        <v>45</v>
      </c>
      <c r="C308" s="698" t="s">
        <v>656</v>
      </c>
      <c r="D308" s="708" t="s">
        <v>657</v>
      </c>
      <c r="E308" s="700">
        <v>2012</v>
      </c>
      <c r="F308" s="699" t="s">
        <v>281</v>
      </c>
      <c r="G308" s="701" t="s">
        <v>354</v>
      </c>
      <c r="H308" s="702" t="s">
        <v>353</v>
      </c>
      <c r="I308" s="703" t="s">
        <v>49</v>
      </c>
      <c r="J308" s="704">
        <v>0.1</v>
      </c>
      <c r="K308" s="705">
        <v>1</v>
      </c>
      <c r="L308" s="706">
        <v>0.23026806628993401</v>
      </c>
      <c r="M308" s="706" t="s">
        <v>226</v>
      </c>
    </row>
    <row r="309" spans="1:13" ht="25.5">
      <c r="A309" s="698" t="s">
        <v>418</v>
      </c>
      <c r="B309" s="699" t="s">
        <v>45</v>
      </c>
      <c r="C309" s="698" t="s">
        <v>656</v>
      </c>
      <c r="D309" s="708" t="s">
        <v>657</v>
      </c>
      <c r="E309" s="700">
        <v>2012</v>
      </c>
      <c r="F309" s="699" t="s">
        <v>281</v>
      </c>
      <c r="G309" s="701" t="s">
        <v>636</v>
      </c>
      <c r="H309" s="702" t="s">
        <v>353</v>
      </c>
      <c r="I309" s="703" t="s">
        <v>49</v>
      </c>
      <c r="J309" s="704">
        <v>2.6000000000000002E-2</v>
      </c>
      <c r="K309" s="705">
        <v>1</v>
      </c>
      <c r="L309" s="706">
        <v>4.4212671045463475E-2</v>
      </c>
      <c r="M309" s="706">
        <v>7.0465512520259885E-2</v>
      </c>
    </row>
    <row r="310" spans="1:13" ht="25.5">
      <c r="A310" s="698" t="s">
        <v>418</v>
      </c>
      <c r="B310" s="699" t="s">
        <v>45</v>
      </c>
      <c r="C310" s="698" t="s">
        <v>656</v>
      </c>
      <c r="D310" s="708" t="s">
        <v>657</v>
      </c>
      <c r="E310" s="700">
        <v>2012</v>
      </c>
      <c r="F310" s="699" t="s">
        <v>281</v>
      </c>
      <c r="G310" s="701" t="s">
        <v>367</v>
      </c>
      <c r="H310" s="702" t="s">
        <v>353</v>
      </c>
      <c r="I310" s="703" t="s">
        <v>49</v>
      </c>
      <c r="J310" s="704">
        <v>2.4E-2</v>
      </c>
      <c r="K310" s="705">
        <v>1</v>
      </c>
      <c r="L310" s="706">
        <v>7.6417731450242513E-2</v>
      </c>
      <c r="M310" s="706">
        <v>6.6004384649430453E-2</v>
      </c>
    </row>
    <row r="311" spans="1:13" ht="25.5">
      <c r="A311" s="698" t="s">
        <v>418</v>
      </c>
      <c r="B311" s="699" t="s">
        <v>45</v>
      </c>
      <c r="C311" s="698" t="s">
        <v>656</v>
      </c>
      <c r="D311" s="708" t="s">
        <v>657</v>
      </c>
      <c r="E311" s="700">
        <v>2012</v>
      </c>
      <c r="F311" s="699" t="s">
        <v>281</v>
      </c>
      <c r="G311" s="701" t="s">
        <v>357</v>
      </c>
      <c r="H311" s="702" t="s">
        <v>355</v>
      </c>
      <c r="I311" s="703" t="s">
        <v>49</v>
      </c>
      <c r="J311" s="704">
        <v>0.33399999999999996</v>
      </c>
      <c r="K311" s="705">
        <v>1</v>
      </c>
      <c r="L311" s="706">
        <v>9.7121440229205019E-2</v>
      </c>
      <c r="M311" s="706">
        <v>0.15596076729918931</v>
      </c>
    </row>
    <row r="312" spans="1:13" ht="25.5">
      <c r="A312" s="698" t="s">
        <v>418</v>
      </c>
      <c r="B312" s="699" t="s">
        <v>45</v>
      </c>
      <c r="C312" s="698" t="s">
        <v>656</v>
      </c>
      <c r="D312" s="708" t="s">
        <v>657</v>
      </c>
      <c r="E312" s="700">
        <v>2012</v>
      </c>
      <c r="F312" s="699" t="s">
        <v>281</v>
      </c>
      <c r="G312" s="701" t="s">
        <v>354</v>
      </c>
      <c r="H312" s="702" t="s">
        <v>355</v>
      </c>
      <c r="I312" s="703" t="s">
        <v>49</v>
      </c>
      <c r="J312" s="704">
        <v>0.11199999999999999</v>
      </c>
      <c r="K312" s="705">
        <v>1</v>
      </c>
      <c r="L312" s="706">
        <v>0.25113851817895388</v>
      </c>
      <c r="M312" s="706" t="s">
        <v>226</v>
      </c>
    </row>
    <row r="313" spans="1:13" ht="25.5">
      <c r="A313" s="698" t="s">
        <v>418</v>
      </c>
      <c r="B313" s="699" t="s">
        <v>45</v>
      </c>
      <c r="C313" s="698" t="s">
        <v>656</v>
      </c>
      <c r="D313" s="708" t="s">
        <v>657</v>
      </c>
      <c r="E313" s="700">
        <v>2012</v>
      </c>
      <c r="F313" s="699" t="s">
        <v>281</v>
      </c>
      <c r="G313" s="701" t="s">
        <v>636</v>
      </c>
      <c r="H313" s="702" t="s">
        <v>355</v>
      </c>
      <c r="I313" s="703" t="s">
        <v>49</v>
      </c>
      <c r="J313" s="704">
        <v>0.26</v>
      </c>
      <c r="K313" s="705">
        <v>1</v>
      </c>
      <c r="L313" s="706">
        <v>7.5450426709753979E-2</v>
      </c>
      <c r="M313" s="706">
        <v>0.11561185003093005</v>
      </c>
    </row>
    <row r="314" spans="1:13" ht="25.5">
      <c r="A314" s="698" t="s">
        <v>418</v>
      </c>
      <c r="B314" s="699" t="s">
        <v>45</v>
      </c>
      <c r="C314" s="698" t="s">
        <v>656</v>
      </c>
      <c r="D314" s="708" t="s">
        <v>657</v>
      </c>
      <c r="E314" s="700">
        <v>2012</v>
      </c>
      <c r="F314" s="699" t="s">
        <v>281</v>
      </c>
      <c r="G314" s="701" t="s">
        <v>367</v>
      </c>
      <c r="H314" s="702" t="s">
        <v>355</v>
      </c>
      <c r="I314" s="703" t="s">
        <v>49</v>
      </c>
      <c r="J314" s="704">
        <v>0.318</v>
      </c>
      <c r="K314" s="705">
        <v>1</v>
      </c>
      <c r="L314" s="706">
        <v>8.5859639993592959E-2</v>
      </c>
      <c r="M314" s="706">
        <v>7.6524174410113235E-2</v>
      </c>
    </row>
    <row r="315" spans="1:13" ht="25.5">
      <c r="A315" s="698" t="s">
        <v>418</v>
      </c>
      <c r="B315" s="699" t="s">
        <v>45</v>
      </c>
      <c r="C315" s="698" t="s">
        <v>656</v>
      </c>
      <c r="D315" s="708" t="s">
        <v>657</v>
      </c>
      <c r="E315" s="700">
        <v>2012</v>
      </c>
      <c r="F315" s="699" t="s">
        <v>281</v>
      </c>
      <c r="G315" s="701" t="s">
        <v>357</v>
      </c>
      <c r="H315" s="702" t="s">
        <v>341</v>
      </c>
      <c r="I315" s="703" t="s">
        <v>49</v>
      </c>
      <c r="J315" s="704">
        <v>0.18600000000000003</v>
      </c>
      <c r="K315" s="705">
        <v>1</v>
      </c>
      <c r="L315" s="706">
        <v>0.12220560940925997</v>
      </c>
      <c r="M315" s="706">
        <v>0.29190885720429993</v>
      </c>
    </row>
    <row r="316" spans="1:13" ht="25.5">
      <c r="A316" s="698" t="s">
        <v>418</v>
      </c>
      <c r="B316" s="699" t="s">
        <v>45</v>
      </c>
      <c r="C316" s="698" t="s">
        <v>656</v>
      </c>
      <c r="D316" s="708" t="s">
        <v>657</v>
      </c>
      <c r="E316" s="700">
        <v>2012</v>
      </c>
      <c r="F316" s="699" t="s">
        <v>281</v>
      </c>
      <c r="G316" s="701" t="s">
        <v>354</v>
      </c>
      <c r="H316" s="702" t="s">
        <v>341</v>
      </c>
      <c r="I316" s="703" t="s">
        <v>49</v>
      </c>
      <c r="J316" s="704">
        <v>0.42599999999999999</v>
      </c>
      <c r="K316" s="705">
        <v>1</v>
      </c>
      <c r="L316" s="706">
        <v>5.6965477392063077E-2</v>
      </c>
      <c r="M316" s="706">
        <v>8.1937034939597878E-2</v>
      </c>
    </row>
    <row r="317" spans="1:13" ht="25.5">
      <c r="A317" s="698" t="s">
        <v>418</v>
      </c>
      <c r="B317" s="699" t="s">
        <v>45</v>
      </c>
      <c r="C317" s="698" t="s">
        <v>656</v>
      </c>
      <c r="D317" s="708" t="s">
        <v>657</v>
      </c>
      <c r="E317" s="700">
        <v>2012</v>
      </c>
      <c r="F317" s="699" t="s">
        <v>281</v>
      </c>
      <c r="G317" s="701" t="s">
        <v>636</v>
      </c>
      <c r="H317" s="702" t="s">
        <v>341</v>
      </c>
      <c r="I317" s="703" t="s">
        <v>49</v>
      </c>
      <c r="J317" s="704">
        <v>0.45799999999999996</v>
      </c>
      <c r="K317" s="705">
        <v>1</v>
      </c>
      <c r="L317" s="706">
        <v>0.17268235022561426</v>
      </c>
      <c r="M317" s="706">
        <v>0.20920163131165773</v>
      </c>
    </row>
    <row r="318" spans="1:13" ht="25.5">
      <c r="A318" s="698" t="s">
        <v>418</v>
      </c>
      <c r="B318" s="699" t="s">
        <v>45</v>
      </c>
      <c r="C318" s="698" t="s">
        <v>656</v>
      </c>
      <c r="D318" s="708" t="s">
        <v>657</v>
      </c>
      <c r="E318" s="700">
        <v>2012</v>
      </c>
      <c r="F318" s="699" t="s">
        <v>281</v>
      </c>
      <c r="G318" s="701" t="s">
        <v>619</v>
      </c>
      <c r="H318" s="702" t="s">
        <v>341</v>
      </c>
      <c r="I318" s="703" t="s">
        <v>49</v>
      </c>
      <c r="J318" s="704">
        <v>0.30399999999999999</v>
      </c>
      <c r="K318" s="705">
        <v>1</v>
      </c>
      <c r="L318" s="706">
        <v>0.12911683684360636</v>
      </c>
      <c r="M318" s="706">
        <v>0.21398235523354742</v>
      </c>
    </row>
    <row r="319" spans="1:13" ht="25.5">
      <c r="A319" s="698" t="s">
        <v>418</v>
      </c>
      <c r="B319" s="699" t="s">
        <v>45</v>
      </c>
      <c r="C319" s="698" t="s">
        <v>656</v>
      </c>
      <c r="D319" s="708" t="s">
        <v>657</v>
      </c>
      <c r="E319" s="700">
        <v>2012</v>
      </c>
      <c r="F319" s="699" t="s">
        <v>281</v>
      </c>
      <c r="G319" s="701" t="s">
        <v>352</v>
      </c>
      <c r="H319" s="702" t="s">
        <v>341</v>
      </c>
      <c r="I319" s="703" t="s">
        <v>49</v>
      </c>
      <c r="J319" s="704">
        <v>0.45399999999999996</v>
      </c>
      <c r="K319" s="705">
        <v>1</v>
      </c>
      <c r="L319" s="706">
        <v>0.10999802038089083</v>
      </c>
      <c r="M319" s="706">
        <v>0.12546541684342896</v>
      </c>
    </row>
    <row r="320" spans="1:13" ht="25.5">
      <c r="A320" s="698" t="s">
        <v>418</v>
      </c>
      <c r="B320" s="699" t="s">
        <v>45</v>
      </c>
      <c r="C320" s="698" t="s">
        <v>656</v>
      </c>
      <c r="D320" s="708" t="s">
        <v>657</v>
      </c>
      <c r="E320" s="700">
        <v>2012</v>
      </c>
      <c r="F320" s="699" t="s">
        <v>281</v>
      </c>
      <c r="G320" s="701" t="s">
        <v>1332</v>
      </c>
      <c r="H320" s="702" t="s">
        <v>341</v>
      </c>
      <c r="I320" s="703" t="s">
        <v>49</v>
      </c>
      <c r="J320" s="704">
        <v>0.43799999999999994</v>
      </c>
      <c r="K320" s="705">
        <v>1</v>
      </c>
      <c r="L320" s="706">
        <v>0.13906359865763665</v>
      </c>
      <c r="M320" s="706">
        <v>0.19505427744038975</v>
      </c>
    </row>
    <row r="321" spans="1:13" ht="25.5">
      <c r="A321" s="698" t="s">
        <v>418</v>
      </c>
      <c r="B321" s="699" t="s">
        <v>45</v>
      </c>
      <c r="C321" s="698" t="s">
        <v>656</v>
      </c>
      <c r="D321" s="708" t="s">
        <v>657</v>
      </c>
      <c r="E321" s="700">
        <v>2012</v>
      </c>
      <c r="F321" s="699" t="s">
        <v>281</v>
      </c>
      <c r="G321" s="701" t="s">
        <v>354</v>
      </c>
      <c r="H321" s="702" t="s">
        <v>339</v>
      </c>
      <c r="I321" s="703" t="s">
        <v>49</v>
      </c>
      <c r="J321" s="704">
        <v>0.68799999999999994</v>
      </c>
      <c r="K321" s="705">
        <v>1</v>
      </c>
      <c r="L321" s="706">
        <v>6.7663145608590367E-2</v>
      </c>
      <c r="M321" s="706">
        <v>7.2181639320598512E-2</v>
      </c>
    </row>
    <row r="322" spans="1:13" ht="25.5">
      <c r="A322" s="698" t="s">
        <v>418</v>
      </c>
      <c r="B322" s="699" t="s">
        <v>45</v>
      </c>
      <c r="C322" s="698" t="s">
        <v>656</v>
      </c>
      <c r="D322" s="708" t="s">
        <v>657</v>
      </c>
      <c r="E322" s="700">
        <v>2012</v>
      </c>
      <c r="F322" s="699" t="s">
        <v>281</v>
      </c>
      <c r="G322" s="701" t="s">
        <v>619</v>
      </c>
      <c r="H322" s="702" t="s">
        <v>339</v>
      </c>
      <c r="I322" s="703" t="s">
        <v>49</v>
      </c>
      <c r="J322" s="704">
        <v>0.75</v>
      </c>
      <c r="K322" s="705">
        <v>1</v>
      </c>
      <c r="L322" s="706">
        <v>0.12859551406097899</v>
      </c>
      <c r="M322" s="706">
        <v>8.9808556447016782E-2</v>
      </c>
    </row>
    <row r="323" spans="1:13" ht="25.5">
      <c r="A323" s="698" t="s">
        <v>418</v>
      </c>
      <c r="B323" s="699" t="s">
        <v>45</v>
      </c>
      <c r="C323" s="698" t="s">
        <v>656</v>
      </c>
      <c r="D323" s="708" t="s">
        <v>657</v>
      </c>
      <c r="E323" s="700">
        <v>2012</v>
      </c>
      <c r="F323" s="699" t="s">
        <v>281</v>
      </c>
      <c r="G323" s="701" t="s">
        <v>352</v>
      </c>
      <c r="H323" s="702" t="s">
        <v>339</v>
      </c>
      <c r="I323" s="703" t="s">
        <v>49</v>
      </c>
      <c r="J323" s="704">
        <v>0.58799999999999997</v>
      </c>
      <c r="K323" s="705">
        <v>1</v>
      </c>
      <c r="L323" s="706">
        <v>0.10209031997014095</v>
      </c>
      <c r="M323" s="706">
        <v>0.15158235622750907</v>
      </c>
    </row>
    <row r="324" spans="1:13" ht="25.5">
      <c r="A324" s="698" t="s">
        <v>418</v>
      </c>
      <c r="B324" s="699" t="s">
        <v>45</v>
      </c>
      <c r="C324" s="698" t="s">
        <v>656</v>
      </c>
      <c r="D324" s="708" t="s">
        <v>657</v>
      </c>
      <c r="E324" s="700">
        <v>2012</v>
      </c>
      <c r="F324" s="699" t="s">
        <v>281</v>
      </c>
      <c r="G324" s="701" t="s">
        <v>354</v>
      </c>
      <c r="H324" s="702" t="s">
        <v>360</v>
      </c>
      <c r="I324" s="703" t="s">
        <v>49</v>
      </c>
      <c r="J324" s="704">
        <v>0.73599999999999999</v>
      </c>
      <c r="K324" s="705">
        <v>1</v>
      </c>
      <c r="L324" s="706">
        <v>9.1454278440271264E-2</v>
      </c>
      <c r="M324" s="706">
        <v>8.3132603244672296E-2</v>
      </c>
    </row>
    <row r="325" spans="1:13" ht="25.5">
      <c r="A325" s="698" t="s">
        <v>418</v>
      </c>
      <c r="B325" s="699" t="s">
        <v>45</v>
      </c>
      <c r="C325" s="698" t="s">
        <v>656</v>
      </c>
      <c r="D325" s="708" t="s">
        <v>657</v>
      </c>
      <c r="E325" s="700">
        <v>2012</v>
      </c>
      <c r="F325" s="699" t="s">
        <v>281</v>
      </c>
      <c r="G325" s="701" t="s">
        <v>354</v>
      </c>
      <c r="H325" s="702" t="s">
        <v>340</v>
      </c>
      <c r="I325" s="703" t="s">
        <v>49</v>
      </c>
      <c r="J325" s="704">
        <v>0.75</v>
      </c>
      <c r="K325" s="705">
        <v>1</v>
      </c>
      <c r="L325" s="706">
        <v>0.17759437795019778</v>
      </c>
      <c r="M325" s="706">
        <v>0.19727933549130997</v>
      </c>
    </row>
    <row r="326" spans="1:13" ht="25.5">
      <c r="A326" s="698" t="s">
        <v>418</v>
      </c>
      <c r="B326" s="699" t="s">
        <v>45</v>
      </c>
      <c r="C326" s="698" t="s">
        <v>656</v>
      </c>
      <c r="D326" s="708" t="s">
        <v>657</v>
      </c>
      <c r="E326" s="700">
        <v>2012</v>
      </c>
      <c r="F326" s="699" t="s">
        <v>281</v>
      </c>
      <c r="G326" s="701" t="s">
        <v>1332</v>
      </c>
      <c r="H326" s="702" t="s">
        <v>340</v>
      </c>
      <c r="I326" s="703" t="s">
        <v>49</v>
      </c>
      <c r="J326" s="704">
        <v>0.76400000000000001</v>
      </c>
      <c r="K326" s="705">
        <v>1</v>
      </c>
      <c r="L326" s="706">
        <v>0.13240212599240248</v>
      </c>
      <c r="M326" s="706">
        <v>0.14774328613349771</v>
      </c>
    </row>
    <row r="327" spans="1:13" ht="25.5">
      <c r="A327" s="698" t="s">
        <v>418</v>
      </c>
      <c r="B327" s="699" t="s">
        <v>45</v>
      </c>
      <c r="C327" s="698" t="s">
        <v>656</v>
      </c>
      <c r="D327" s="708" t="s">
        <v>658</v>
      </c>
      <c r="E327" s="700">
        <v>2012</v>
      </c>
      <c r="F327" s="699" t="s">
        <v>281</v>
      </c>
      <c r="G327" s="701" t="s">
        <v>354</v>
      </c>
      <c r="H327" s="702" t="s">
        <v>353</v>
      </c>
      <c r="I327" s="703" t="s">
        <v>49</v>
      </c>
      <c r="J327" s="704">
        <v>0.1</v>
      </c>
      <c r="K327" s="705">
        <v>1</v>
      </c>
      <c r="L327" s="706">
        <v>0.23026806628993396</v>
      </c>
      <c r="M327" s="706" t="s">
        <v>226</v>
      </c>
    </row>
    <row r="328" spans="1:13" ht="25.5">
      <c r="A328" s="698" t="s">
        <v>418</v>
      </c>
      <c r="B328" s="699" t="s">
        <v>45</v>
      </c>
      <c r="C328" s="698" t="s">
        <v>656</v>
      </c>
      <c r="D328" s="708" t="s">
        <v>658</v>
      </c>
      <c r="E328" s="700">
        <v>2012</v>
      </c>
      <c r="F328" s="699" t="s">
        <v>281</v>
      </c>
      <c r="G328" s="701" t="s">
        <v>636</v>
      </c>
      <c r="H328" s="702" t="s">
        <v>353</v>
      </c>
      <c r="I328" s="703" t="s">
        <v>49</v>
      </c>
      <c r="J328" s="704">
        <v>2.6000000000000002E-2</v>
      </c>
      <c r="K328" s="705">
        <v>1</v>
      </c>
      <c r="L328" s="706">
        <v>4.4212671045463482E-2</v>
      </c>
      <c r="M328" s="706">
        <v>7.0465512520259857E-2</v>
      </c>
    </row>
    <row r="329" spans="1:13" ht="25.5">
      <c r="A329" s="698" t="s">
        <v>418</v>
      </c>
      <c r="B329" s="699" t="s">
        <v>45</v>
      </c>
      <c r="C329" s="698" t="s">
        <v>656</v>
      </c>
      <c r="D329" s="708" t="s">
        <v>658</v>
      </c>
      <c r="E329" s="700">
        <v>2012</v>
      </c>
      <c r="F329" s="699" t="s">
        <v>281</v>
      </c>
      <c r="G329" s="701" t="s">
        <v>367</v>
      </c>
      <c r="H329" s="702" t="s">
        <v>353</v>
      </c>
      <c r="I329" s="703" t="s">
        <v>49</v>
      </c>
      <c r="J329" s="704">
        <v>2.4E-2</v>
      </c>
      <c r="K329" s="705">
        <v>1</v>
      </c>
      <c r="L329" s="706">
        <v>7.6417731450242513E-2</v>
      </c>
      <c r="M329" s="706">
        <v>6.6004384649430453E-2</v>
      </c>
    </row>
    <row r="330" spans="1:13" ht="25.5">
      <c r="A330" s="698" t="s">
        <v>418</v>
      </c>
      <c r="B330" s="699" t="s">
        <v>45</v>
      </c>
      <c r="C330" s="698" t="s">
        <v>656</v>
      </c>
      <c r="D330" s="708" t="s">
        <v>658</v>
      </c>
      <c r="E330" s="700">
        <v>2012</v>
      </c>
      <c r="F330" s="699" t="s">
        <v>281</v>
      </c>
      <c r="G330" s="701" t="s">
        <v>357</v>
      </c>
      <c r="H330" s="702" t="s">
        <v>355</v>
      </c>
      <c r="I330" s="703" t="s">
        <v>49</v>
      </c>
      <c r="J330" s="704">
        <v>0.33399999999999996</v>
      </c>
      <c r="K330" s="705">
        <v>1</v>
      </c>
      <c r="L330" s="706">
        <v>9.7121440229205075E-2</v>
      </c>
      <c r="M330" s="706">
        <v>0.15596076729918926</v>
      </c>
    </row>
    <row r="331" spans="1:13" ht="25.5">
      <c r="A331" s="698" t="s">
        <v>418</v>
      </c>
      <c r="B331" s="699" t="s">
        <v>45</v>
      </c>
      <c r="C331" s="698" t="s">
        <v>656</v>
      </c>
      <c r="D331" s="708" t="s">
        <v>658</v>
      </c>
      <c r="E331" s="700">
        <v>2012</v>
      </c>
      <c r="F331" s="699" t="s">
        <v>281</v>
      </c>
      <c r="G331" s="701" t="s">
        <v>354</v>
      </c>
      <c r="H331" s="702" t="s">
        <v>355</v>
      </c>
      <c r="I331" s="703" t="s">
        <v>49</v>
      </c>
      <c r="J331" s="704">
        <v>0.11199999999999999</v>
      </c>
      <c r="K331" s="705">
        <v>1</v>
      </c>
      <c r="L331" s="706">
        <v>0.25113851817895388</v>
      </c>
      <c r="M331" s="706" t="s">
        <v>226</v>
      </c>
    </row>
    <row r="332" spans="1:13" ht="25.5">
      <c r="A332" s="698" t="s">
        <v>418</v>
      </c>
      <c r="B332" s="699" t="s">
        <v>45</v>
      </c>
      <c r="C332" s="698" t="s">
        <v>656</v>
      </c>
      <c r="D332" s="708" t="s">
        <v>658</v>
      </c>
      <c r="E332" s="700">
        <v>2012</v>
      </c>
      <c r="F332" s="699" t="s">
        <v>281</v>
      </c>
      <c r="G332" s="701" t="s">
        <v>636</v>
      </c>
      <c r="H332" s="702" t="s">
        <v>355</v>
      </c>
      <c r="I332" s="703" t="s">
        <v>49</v>
      </c>
      <c r="J332" s="704">
        <v>0.26</v>
      </c>
      <c r="K332" s="705">
        <v>1</v>
      </c>
      <c r="L332" s="706">
        <v>7.5450426709754007E-2</v>
      </c>
      <c r="M332" s="706">
        <v>0.11561185003093004</v>
      </c>
    </row>
    <row r="333" spans="1:13" ht="25.5">
      <c r="A333" s="698" t="s">
        <v>418</v>
      </c>
      <c r="B333" s="699" t="s">
        <v>45</v>
      </c>
      <c r="C333" s="698" t="s">
        <v>656</v>
      </c>
      <c r="D333" s="708" t="s">
        <v>658</v>
      </c>
      <c r="E333" s="700">
        <v>2012</v>
      </c>
      <c r="F333" s="699" t="s">
        <v>281</v>
      </c>
      <c r="G333" s="701" t="s">
        <v>367</v>
      </c>
      <c r="H333" s="702" t="s">
        <v>355</v>
      </c>
      <c r="I333" s="703" t="s">
        <v>49</v>
      </c>
      <c r="J333" s="704">
        <v>0.318</v>
      </c>
      <c r="K333" s="705">
        <v>1</v>
      </c>
      <c r="L333" s="706">
        <v>8.5859639993592918E-2</v>
      </c>
      <c r="M333" s="706">
        <v>7.6524174410113277E-2</v>
      </c>
    </row>
    <row r="334" spans="1:13" ht="25.5">
      <c r="A334" s="698" t="s">
        <v>418</v>
      </c>
      <c r="B334" s="699" t="s">
        <v>45</v>
      </c>
      <c r="C334" s="698" t="s">
        <v>656</v>
      </c>
      <c r="D334" s="708" t="s">
        <v>658</v>
      </c>
      <c r="E334" s="700">
        <v>2012</v>
      </c>
      <c r="F334" s="699" t="s">
        <v>281</v>
      </c>
      <c r="G334" s="701" t="s">
        <v>357</v>
      </c>
      <c r="H334" s="702" t="s">
        <v>341</v>
      </c>
      <c r="I334" s="703" t="s">
        <v>49</v>
      </c>
      <c r="J334" s="704">
        <v>0.18600000000000003</v>
      </c>
      <c r="K334" s="705">
        <v>1</v>
      </c>
      <c r="L334" s="706">
        <v>0.12220560940926004</v>
      </c>
      <c r="M334" s="706">
        <v>0.29190885720429993</v>
      </c>
    </row>
    <row r="335" spans="1:13" ht="25.5">
      <c r="A335" s="698" t="s">
        <v>418</v>
      </c>
      <c r="B335" s="699" t="s">
        <v>45</v>
      </c>
      <c r="C335" s="698" t="s">
        <v>656</v>
      </c>
      <c r="D335" s="708" t="s">
        <v>658</v>
      </c>
      <c r="E335" s="700">
        <v>2012</v>
      </c>
      <c r="F335" s="699" t="s">
        <v>281</v>
      </c>
      <c r="G335" s="701" t="s">
        <v>354</v>
      </c>
      <c r="H335" s="702" t="s">
        <v>341</v>
      </c>
      <c r="I335" s="703" t="s">
        <v>49</v>
      </c>
      <c r="J335" s="704">
        <v>0.42599999999999999</v>
      </c>
      <c r="K335" s="705">
        <v>1</v>
      </c>
      <c r="L335" s="706">
        <v>5.6965477392063091E-2</v>
      </c>
      <c r="M335" s="706">
        <v>8.1937034939597878E-2</v>
      </c>
    </row>
    <row r="336" spans="1:13" ht="25.5">
      <c r="A336" s="698" t="s">
        <v>418</v>
      </c>
      <c r="B336" s="699" t="s">
        <v>45</v>
      </c>
      <c r="C336" s="698" t="s">
        <v>656</v>
      </c>
      <c r="D336" s="708" t="s">
        <v>658</v>
      </c>
      <c r="E336" s="700">
        <v>2012</v>
      </c>
      <c r="F336" s="699" t="s">
        <v>281</v>
      </c>
      <c r="G336" s="701" t="s">
        <v>636</v>
      </c>
      <c r="H336" s="702" t="s">
        <v>341</v>
      </c>
      <c r="I336" s="703" t="s">
        <v>49</v>
      </c>
      <c r="J336" s="704">
        <v>0.45799999999999996</v>
      </c>
      <c r="K336" s="705">
        <v>1</v>
      </c>
      <c r="L336" s="706">
        <v>0.17268235022561426</v>
      </c>
      <c r="M336" s="706">
        <v>0.2092016313116577</v>
      </c>
    </row>
    <row r="337" spans="1:13" ht="25.5">
      <c r="A337" s="698" t="s">
        <v>418</v>
      </c>
      <c r="B337" s="699" t="s">
        <v>45</v>
      </c>
      <c r="C337" s="698" t="s">
        <v>656</v>
      </c>
      <c r="D337" s="708" t="s">
        <v>658</v>
      </c>
      <c r="E337" s="700">
        <v>2012</v>
      </c>
      <c r="F337" s="699" t="s">
        <v>281</v>
      </c>
      <c r="G337" s="701" t="s">
        <v>619</v>
      </c>
      <c r="H337" s="702" t="s">
        <v>341</v>
      </c>
      <c r="I337" s="703" t="s">
        <v>49</v>
      </c>
      <c r="J337" s="704">
        <v>0.30399999999999999</v>
      </c>
      <c r="K337" s="705">
        <v>1</v>
      </c>
      <c r="L337" s="706">
        <v>0.12911683684360642</v>
      </c>
      <c r="M337" s="706">
        <v>0.21398235523354747</v>
      </c>
    </row>
    <row r="338" spans="1:13" ht="25.5">
      <c r="A338" s="698" t="s">
        <v>418</v>
      </c>
      <c r="B338" s="699" t="s">
        <v>45</v>
      </c>
      <c r="C338" s="698" t="s">
        <v>656</v>
      </c>
      <c r="D338" s="708" t="s">
        <v>658</v>
      </c>
      <c r="E338" s="700">
        <v>2012</v>
      </c>
      <c r="F338" s="699" t="s">
        <v>281</v>
      </c>
      <c r="G338" s="701" t="s">
        <v>352</v>
      </c>
      <c r="H338" s="702" t="s">
        <v>341</v>
      </c>
      <c r="I338" s="703" t="s">
        <v>49</v>
      </c>
      <c r="J338" s="704">
        <v>0.45399999999999996</v>
      </c>
      <c r="K338" s="705">
        <v>1</v>
      </c>
      <c r="L338" s="706">
        <v>0.10999802038089082</v>
      </c>
      <c r="M338" s="706">
        <v>0.12546541684342899</v>
      </c>
    </row>
    <row r="339" spans="1:13" ht="25.5">
      <c r="A339" s="698" t="s">
        <v>418</v>
      </c>
      <c r="B339" s="699" t="s">
        <v>45</v>
      </c>
      <c r="C339" s="698" t="s">
        <v>656</v>
      </c>
      <c r="D339" s="708" t="s">
        <v>658</v>
      </c>
      <c r="E339" s="700">
        <v>2012</v>
      </c>
      <c r="F339" s="699" t="s">
        <v>281</v>
      </c>
      <c r="G339" s="701" t="s">
        <v>1332</v>
      </c>
      <c r="H339" s="702" t="s">
        <v>341</v>
      </c>
      <c r="I339" s="703" t="s">
        <v>49</v>
      </c>
      <c r="J339" s="704">
        <v>0.43799999999999994</v>
      </c>
      <c r="K339" s="705">
        <v>1</v>
      </c>
      <c r="L339" s="706">
        <v>0.13906359865763662</v>
      </c>
      <c r="M339" s="706">
        <v>0.1950542774403897</v>
      </c>
    </row>
    <row r="340" spans="1:13" ht="25.5">
      <c r="A340" s="698" t="s">
        <v>418</v>
      </c>
      <c r="B340" s="699" t="s">
        <v>45</v>
      </c>
      <c r="C340" s="698" t="s">
        <v>656</v>
      </c>
      <c r="D340" s="708" t="s">
        <v>658</v>
      </c>
      <c r="E340" s="700">
        <v>2012</v>
      </c>
      <c r="F340" s="699" t="s">
        <v>281</v>
      </c>
      <c r="G340" s="701" t="s">
        <v>354</v>
      </c>
      <c r="H340" s="702" t="s">
        <v>339</v>
      </c>
      <c r="I340" s="703" t="s">
        <v>49</v>
      </c>
      <c r="J340" s="704">
        <v>0.68799999999999994</v>
      </c>
      <c r="K340" s="705">
        <v>1</v>
      </c>
      <c r="L340" s="706">
        <v>6.7663145608590339E-2</v>
      </c>
      <c r="M340" s="706">
        <v>7.2181639320598526E-2</v>
      </c>
    </row>
    <row r="341" spans="1:13" ht="25.5">
      <c r="A341" s="698" t="s">
        <v>418</v>
      </c>
      <c r="B341" s="699" t="s">
        <v>45</v>
      </c>
      <c r="C341" s="698" t="s">
        <v>656</v>
      </c>
      <c r="D341" s="708" t="s">
        <v>658</v>
      </c>
      <c r="E341" s="700">
        <v>2012</v>
      </c>
      <c r="F341" s="699" t="s">
        <v>281</v>
      </c>
      <c r="G341" s="701" t="s">
        <v>619</v>
      </c>
      <c r="H341" s="702" t="s">
        <v>339</v>
      </c>
      <c r="I341" s="703" t="s">
        <v>49</v>
      </c>
      <c r="J341" s="704">
        <v>0.75</v>
      </c>
      <c r="K341" s="705">
        <v>1</v>
      </c>
      <c r="L341" s="706">
        <v>0.12859551406097902</v>
      </c>
      <c r="M341" s="706">
        <v>8.9808556447016796E-2</v>
      </c>
    </row>
    <row r="342" spans="1:13" ht="25.5">
      <c r="A342" s="698" t="s">
        <v>418</v>
      </c>
      <c r="B342" s="699" t="s">
        <v>45</v>
      </c>
      <c r="C342" s="698" t="s">
        <v>656</v>
      </c>
      <c r="D342" s="708" t="s">
        <v>658</v>
      </c>
      <c r="E342" s="700">
        <v>2012</v>
      </c>
      <c r="F342" s="699" t="s">
        <v>281</v>
      </c>
      <c r="G342" s="701" t="s">
        <v>352</v>
      </c>
      <c r="H342" s="702" t="s">
        <v>339</v>
      </c>
      <c r="I342" s="703" t="s">
        <v>49</v>
      </c>
      <c r="J342" s="704">
        <v>0.58799999999999997</v>
      </c>
      <c r="K342" s="705">
        <v>1</v>
      </c>
      <c r="L342" s="706">
        <v>0.10209031997014094</v>
      </c>
      <c r="M342" s="706">
        <v>0.15158235622750912</v>
      </c>
    </row>
    <row r="343" spans="1:13" ht="25.5">
      <c r="A343" s="698" t="s">
        <v>418</v>
      </c>
      <c r="B343" s="699" t="s">
        <v>45</v>
      </c>
      <c r="C343" s="698" t="s">
        <v>656</v>
      </c>
      <c r="D343" s="708" t="s">
        <v>658</v>
      </c>
      <c r="E343" s="700">
        <v>2012</v>
      </c>
      <c r="F343" s="699" t="s">
        <v>281</v>
      </c>
      <c r="G343" s="701" t="s">
        <v>354</v>
      </c>
      <c r="H343" s="702" t="s">
        <v>360</v>
      </c>
      <c r="I343" s="703" t="s">
        <v>49</v>
      </c>
      <c r="J343" s="704">
        <v>0.73599999999999999</v>
      </c>
      <c r="K343" s="705">
        <v>1</v>
      </c>
      <c r="L343" s="706">
        <v>9.1454278440271375E-2</v>
      </c>
      <c r="M343" s="706">
        <v>8.3132603244672268E-2</v>
      </c>
    </row>
    <row r="344" spans="1:13" ht="25.5">
      <c r="A344" s="698" t="s">
        <v>418</v>
      </c>
      <c r="B344" s="699" t="s">
        <v>45</v>
      </c>
      <c r="C344" s="698" t="s">
        <v>656</v>
      </c>
      <c r="D344" s="708" t="s">
        <v>658</v>
      </c>
      <c r="E344" s="700">
        <v>2012</v>
      </c>
      <c r="F344" s="699" t="s">
        <v>281</v>
      </c>
      <c r="G344" s="701" t="s">
        <v>354</v>
      </c>
      <c r="H344" s="702" t="s">
        <v>340</v>
      </c>
      <c r="I344" s="703" t="s">
        <v>49</v>
      </c>
      <c r="J344" s="704">
        <v>0.75</v>
      </c>
      <c r="K344" s="705">
        <v>1</v>
      </c>
      <c r="L344" s="706">
        <v>0.17759437795019775</v>
      </c>
      <c r="M344" s="706">
        <v>0.19727933549130991</v>
      </c>
    </row>
    <row r="345" spans="1:13" ht="25.5">
      <c r="A345" s="698" t="s">
        <v>418</v>
      </c>
      <c r="B345" s="699" t="s">
        <v>45</v>
      </c>
      <c r="C345" s="698" t="s">
        <v>656</v>
      </c>
      <c r="D345" s="708" t="s">
        <v>658</v>
      </c>
      <c r="E345" s="700">
        <v>2012</v>
      </c>
      <c r="F345" s="699" t="s">
        <v>281</v>
      </c>
      <c r="G345" s="701" t="s">
        <v>1332</v>
      </c>
      <c r="H345" s="702" t="s">
        <v>340</v>
      </c>
      <c r="I345" s="703" t="s">
        <v>49</v>
      </c>
      <c r="J345" s="704">
        <v>0.76400000000000001</v>
      </c>
      <c r="K345" s="705">
        <v>1</v>
      </c>
      <c r="L345" s="706">
        <v>0.1324021259924025</v>
      </c>
      <c r="M345" s="706">
        <v>0.14774328613349777</v>
      </c>
    </row>
    <row r="346" spans="1:13" ht="25.5">
      <c r="A346" s="698" t="s">
        <v>418</v>
      </c>
      <c r="B346" s="699" t="s">
        <v>45</v>
      </c>
      <c r="C346" s="698" t="s">
        <v>656</v>
      </c>
      <c r="D346" s="708" t="s">
        <v>659</v>
      </c>
      <c r="E346" s="700">
        <v>2012</v>
      </c>
      <c r="F346" s="699" t="s">
        <v>281</v>
      </c>
      <c r="G346" s="701" t="s">
        <v>354</v>
      </c>
      <c r="H346" s="702" t="s">
        <v>353</v>
      </c>
      <c r="I346" s="703" t="s">
        <v>49</v>
      </c>
      <c r="J346" s="704">
        <v>0.1</v>
      </c>
      <c r="K346" s="705">
        <v>1</v>
      </c>
      <c r="L346" s="706">
        <v>0</v>
      </c>
      <c r="M346" s="706" t="s">
        <v>226</v>
      </c>
    </row>
    <row r="347" spans="1:13" ht="25.5">
      <c r="A347" s="698" t="s">
        <v>418</v>
      </c>
      <c r="B347" s="699" t="s">
        <v>45</v>
      </c>
      <c r="C347" s="698" t="s">
        <v>656</v>
      </c>
      <c r="D347" s="708" t="s">
        <v>659</v>
      </c>
      <c r="E347" s="700">
        <v>2012</v>
      </c>
      <c r="F347" s="699" t="s">
        <v>281</v>
      </c>
      <c r="G347" s="701" t="s">
        <v>636</v>
      </c>
      <c r="H347" s="702" t="s">
        <v>353</v>
      </c>
      <c r="I347" s="703" t="s">
        <v>49</v>
      </c>
      <c r="J347" s="704">
        <v>2.6000000000000002E-2</v>
      </c>
      <c r="K347" s="705">
        <v>1</v>
      </c>
      <c r="L347" s="706">
        <v>1.9075191031787085E-2</v>
      </c>
      <c r="M347" s="706">
        <v>5.5680081669817638E-2</v>
      </c>
    </row>
    <row r="348" spans="1:13" ht="25.5">
      <c r="A348" s="698" t="s">
        <v>418</v>
      </c>
      <c r="B348" s="699" t="s">
        <v>45</v>
      </c>
      <c r="C348" s="698" t="s">
        <v>656</v>
      </c>
      <c r="D348" s="708" t="s">
        <v>659</v>
      </c>
      <c r="E348" s="700">
        <v>2012</v>
      </c>
      <c r="F348" s="699" t="s">
        <v>281</v>
      </c>
      <c r="G348" s="701" t="s">
        <v>367</v>
      </c>
      <c r="H348" s="702" t="s">
        <v>353</v>
      </c>
      <c r="I348" s="703" t="s">
        <v>49</v>
      </c>
      <c r="J348" s="704">
        <v>2.4E-2</v>
      </c>
      <c r="K348" s="705">
        <v>1</v>
      </c>
      <c r="L348" s="706">
        <v>2.8258475207367951E-2</v>
      </c>
      <c r="M348" s="706">
        <v>0</v>
      </c>
    </row>
    <row r="349" spans="1:13" ht="25.5">
      <c r="A349" s="698" t="s">
        <v>418</v>
      </c>
      <c r="B349" s="699" t="s">
        <v>45</v>
      </c>
      <c r="C349" s="698" t="s">
        <v>656</v>
      </c>
      <c r="D349" s="708" t="s">
        <v>659</v>
      </c>
      <c r="E349" s="700">
        <v>2012</v>
      </c>
      <c r="F349" s="699" t="s">
        <v>281</v>
      </c>
      <c r="G349" s="701" t="s">
        <v>357</v>
      </c>
      <c r="H349" s="702" t="s">
        <v>355</v>
      </c>
      <c r="I349" s="703" t="s">
        <v>49</v>
      </c>
      <c r="J349" s="704">
        <v>0.33399999999999996</v>
      </c>
      <c r="K349" s="705">
        <v>1</v>
      </c>
      <c r="L349" s="706">
        <v>7.9595658875618452E-2</v>
      </c>
      <c r="M349" s="706">
        <v>0.14076464366402794</v>
      </c>
    </row>
    <row r="350" spans="1:13" ht="25.5">
      <c r="A350" s="698" t="s">
        <v>418</v>
      </c>
      <c r="B350" s="699" t="s">
        <v>45</v>
      </c>
      <c r="C350" s="698" t="s">
        <v>656</v>
      </c>
      <c r="D350" s="708" t="s">
        <v>659</v>
      </c>
      <c r="E350" s="700">
        <v>2012</v>
      </c>
      <c r="F350" s="699" t="s">
        <v>281</v>
      </c>
      <c r="G350" s="701" t="s">
        <v>354</v>
      </c>
      <c r="H350" s="702" t="s">
        <v>355</v>
      </c>
      <c r="I350" s="703" t="s">
        <v>49</v>
      </c>
      <c r="J350" s="704">
        <v>0.11199999999999999</v>
      </c>
      <c r="K350" s="705">
        <v>1</v>
      </c>
      <c r="L350" s="706">
        <v>0.1231304832728872</v>
      </c>
      <c r="M350" s="706" t="s">
        <v>226</v>
      </c>
    </row>
    <row r="351" spans="1:13" ht="25.5">
      <c r="A351" s="698" t="s">
        <v>418</v>
      </c>
      <c r="B351" s="699" t="s">
        <v>45</v>
      </c>
      <c r="C351" s="698" t="s">
        <v>656</v>
      </c>
      <c r="D351" s="708" t="s">
        <v>659</v>
      </c>
      <c r="E351" s="700">
        <v>2012</v>
      </c>
      <c r="F351" s="699" t="s">
        <v>281</v>
      </c>
      <c r="G351" s="701" t="s">
        <v>636</v>
      </c>
      <c r="H351" s="702" t="s">
        <v>355</v>
      </c>
      <c r="I351" s="703" t="s">
        <v>49</v>
      </c>
      <c r="J351" s="704">
        <v>0.26</v>
      </c>
      <c r="K351" s="705">
        <v>1</v>
      </c>
      <c r="L351" s="706">
        <v>5.2663049347397836E-2</v>
      </c>
      <c r="M351" s="706">
        <v>8.3509203371638904E-2</v>
      </c>
    </row>
    <row r="352" spans="1:13" ht="25.5">
      <c r="A352" s="698" t="s">
        <v>418</v>
      </c>
      <c r="B352" s="699" t="s">
        <v>45</v>
      </c>
      <c r="C352" s="698" t="s">
        <v>656</v>
      </c>
      <c r="D352" s="708" t="s">
        <v>659</v>
      </c>
      <c r="E352" s="700">
        <v>2012</v>
      </c>
      <c r="F352" s="699" t="s">
        <v>281</v>
      </c>
      <c r="G352" s="701" t="s">
        <v>367</v>
      </c>
      <c r="H352" s="702" t="s">
        <v>355</v>
      </c>
      <c r="I352" s="703" t="s">
        <v>49</v>
      </c>
      <c r="J352" s="704">
        <v>0.318</v>
      </c>
      <c r="K352" s="705">
        <v>1</v>
      </c>
      <c r="L352" s="706">
        <v>4.5855897651338969E-2</v>
      </c>
      <c r="M352" s="706">
        <v>8.3809311375305132E-2</v>
      </c>
    </row>
    <row r="353" spans="1:13" ht="25.5">
      <c r="A353" s="698" t="s">
        <v>418</v>
      </c>
      <c r="B353" s="699" t="s">
        <v>45</v>
      </c>
      <c r="C353" s="698" t="s">
        <v>656</v>
      </c>
      <c r="D353" s="708" t="s">
        <v>659</v>
      </c>
      <c r="E353" s="700">
        <v>2012</v>
      </c>
      <c r="F353" s="699" t="s">
        <v>281</v>
      </c>
      <c r="G353" s="701" t="s">
        <v>357</v>
      </c>
      <c r="H353" s="702" t="s">
        <v>341</v>
      </c>
      <c r="I353" s="703" t="s">
        <v>49</v>
      </c>
      <c r="J353" s="704">
        <v>0.18600000000000003</v>
      </c>
      <c r="K353" s="705">
        <v>1</v>
      </c>
      <c r="L353" s="706">
        <v>6.5978740479293904E-2</v>
      </c>
      <c r="M353" s="706">
        <v>0.16506471768520328</v>
      </c>
    </row>
    <row r="354" spans="1:13" ht="25.5">
      <c r="A354" s="698" t="s">
        <v>418</v>
      </c>
      <c r="B354" s="699" t="s">
        <v>45</v>
      </c>
      <c r="C354" s="698" t="s">
        <v>656</v>
      </c>
      <c r="D354" s="708" t="s">
        <v>659</v>
      </c>
      <c r="E354" s="700">
        <v>2012</v>
      </c>
      <c r="F354" s="699" t="s">
        <v>281</v>
      </c>
      <c r="G354" s="701" t="s">
        <v>354</v>
      </c>
      <c r="H354" s="702" t="s">
        <v>341</v>
      </c>
      <c r="I354" s="703" t="s">
        <v>49</v>
      </c>
      <c r="J354" s="704">
        <v>0.42599999999999999</v>
      </c>
      <c r="K354" s="705">
        <v>1</v>
      </c>
      <c r="L354" s="706">
        <v>2.8227643790328581E-2</v>
      </c>
      <c r="M354" s="706">
        <v>4.9319276497483772E-2</v>
      </c>
    </row>
    <row r="355" spans="1:13" ht="25.5">
      <c r="A355" s="698" t="s">
        <v>418</v>
      </c>
      <c r="B355" s="699" t="s">
        <v>45</v>
      </c>
      <c r="C355" s="698" t="s">
        <v>656</v>
      </c>
      <c r="D355" s="708" t="s">
        <v>659</v>
      </c>
      <c r="E355" s="700">
        <v>2012</v>
      </c>
      <c r="F355" s="699" t="s">
        <v>281</v>
      </c>
      <c r="G355" s="701" t="s">
        <v>636</v>
      </c>
      <c r="H355" s="702" t="s">
        <v>341</v>
      </c>
      <c r="I355" s="703" t="s">
        <v>49</v>
      </c>
      <c r="J355" s="704">
        <v>0.45799999999999996</v>
      </c>
      <c r="K355" s="705">
        <v>1</v>
      </c>
      <c r="L355" s="706">
        <v>9.1817172010147108E-2</v>
      </c>
      <c r="M355" s="706">
        <v>0.13434873691189386</v>
      </c>
    </row>
    <row r="356" spans="1:13" ht="25.5">
      <c r="A356" s="698" t="s">
        <v>418</v>
      </c>
      <c r="B356" s="699" t="s">
        <v>45</v>
      </c>
      <c r="C356" s="698" t="s">
        <v>656</v>
      </c>
      <c r="D356" s="708" t="s">
        <v>659</v>
      </c>
      <c r="E356" s="700">
        <v>2012</v>
      </c>
      <c r="F356" s="699" t="s">
        <v>281</v>
      </c>
      <c r="G356" s="701" t="s">
        <v>619</v>
      </c>
      <c r="H356" s="702" t="s">
        <v>341</v>
      </c>
      <c r="I356" s="703" t="s">
        <v>49</v>
      </c>
      <c r="J356" s="704">
        <v>0.30399999999999999</v>
      </c>
      <c r="K356" s="705">
        <v>1</v>
      </c>
      <c r="L356" s="706">
        <v>4.9352573529462651E-2</v>
      </c>
      <c r="M356" s="706">
        <v>0.11224231664755453</v>
      </c>
    </row>
    <row r="357" spans="1:13" ht="25.5">
      <c r="A357" s="698" t="s">
        <v>418</v>
      </c>
      <c r="B357" s="699" t="s">
        <v>45</v>
      </c>
      <c r="C357" s="698" t="s">
        <v>656</v>
      </c>
      <c r="D357" s="708" t="s">
        <v>659</v>
      </c>
      <c r="E357" s="700">
        <v>2012</v>
      </c>
      <c r="F357" s="699" t="s">
        <v>281</v>
      </c>
      <c r="G357" s="701" t="s">
        <v>352</v>
      </c>
      <c r="H357" s="702" t="s">
        <v>341</v>
      </c>
      <c r="I357" s="703" t="s">
        <v>49</v>
      </c>
      <c r="J357" s="704">
        <v>0.45399999999999996</v>
      </c>
      <c r="K357" s="705">
        <v>1</v>
      </c>
      <c r="L357" s="706">
        <v>5.5634424003079795E-2</v>
      </c>
      <c r="M357" s="706">
        <v>9.1177820674979163E-2</v>
      </c>
    </row>
    <row r="358" spans="1:13" ht="25.5">
      <c r="A358" s="698" t="s">
        <v>418</v>
      </c>
      <c r="B358" s="699" t="s">
        <v>45</v>
      </c>
      <c r="C358" s="698" t="s">
        <v>656</v>
      </c>
      <c r="D358" s="708" t="s">
        <v>659</v>
      </c>
      <c r="E358" s="700">
        <v>2012</v>
      </c>
      <c r="F358" s="699" t="s">
        <v>281</v>
      </c>
      <c r="G358" s="701" t="s">
        <v>1332</v>
      </c>
      <c r="H358" s="702" t="s">
        <v>341</v>
      </c>
      <c r="I358" s="703" t="s">
        <v>49</v>
      </c>
      <c r="J358" s="704">
        <v>0.43799999999999994</v>
      </c>
      <c r="K358" s="705">
        <v>1</v>
      </c>
      <c r="L358" s="706">
        <v>7.9251356562529421E-2</v>
      </c>
      <c r="M358" s="706">
        <v>7.0377063295505679E-2</v>
      </c>
    </row>
    <row r="359" spans="1:13" ht="25.5">
      <c r="A359" s="698" t="s">
        <v>418</v>
      </c>
      <c r="B359" s="699" t="s">
        <v>45</v>
      </c>
      <c r="C359" s="698" t="s">
        <v>656</v>
      </c>
      <c r="D359" s="708" t="s">
        <v>659</v>
      </c>
      <c r="E359" s="700">
        <v>2012</v>
      </c>
      <c r="F359" s="699" t="s">
        <v>281</v>
      </c>
      <c r="G359" s="701" t="s">
        <v>354</v>
      </c>
      <c r="H359" s="702" t="s">
        <v>339</v>
      </c>
      <c r="I359" s="703" t="s">
        <v>49</v>
      </c>
      <c r="J359" s="704">
        <v>0.68799999999999994</v>
      </c>
      <c r="K359" s="705">
        <v>1</v>
      </c>
      <c r="L359" s="706">
        <v>2.3572600855788509E-2</v>
      </c>
      <c r="M359" s="706">
        <v>2.5814745624220151E-2</v>
      </c>
    </row>
    <row r="360" spans="1:13" ht="25.5">
      <c r="A360" s="698" t="s">
        <v>418</v>
      </c>
      <c r="B360" s="699" t="s">
        <v>45</v>
      </c>
      <c r="C360" s="698" t="s">
        <v>656</v>
      </c>
      <c r="D360" s="708" t="s">
        <v>659</v>
      </c>
      <c r="E360" s="700">
        <v>2012</v>
      </c>
      <c r="F360" s="699" t="s">
        <v>281</v>
      </c>
      <c r="G360" s="701" t="s">
        <v>619</v>
      </c>
      <c r="H360" s="702" t="s">
        <v>339</v>
      </c>
      <c r="I360" s="703" t="s">
        <v>49</v>
      </c>
      <c r="J360" s="704">
        <v>0.75</v>
      </c>
      <c r="K360" s="705">
        <v>1</v>
      </c>
      <c r="L360" s="706">
        <v>7.7608494522341781E-2</v>
      </c>
      <c r="M360" s="706">
        <v>6.6236507172440423E-2</v>
      </c>
    </row>
    <row r="361" spans="1:13" ht="25.5">
      <c r="A361" s="698" t="s">
        <v>418</v>
      </c>
      <c r="B361" s="699" t="s">
        <v>45</v>
      </c>
      <c r="C361" s="698" t="s">
        <v>656</v>
      </c>
      <c r="D361" s="708" t="s">
        <v>659</v>
      </c>
      <c r="E361" s="700">
        <v>2012</v>
      </c>
      <c r="F361" s="699" t="s">
        <v>281</v>
      </c>
      <c r="G361" s="701" t="s">
        <v>352</v>
      </c>
      <c r="H361" s="702" t="s">
        <v>339</v>
      </c>
      <c r="I361" s="703" t="s">
        <v>49</v>
      </c>
      <c r="J361" s="704">
        <v>0.58799999999999997</v>
      </c>
      <c r="K361" s="705">
        <v>1</v>
      </c>
      <c r="L361" s="706">
        <v>4.7810829185684536E-2</v>
      </c>
      <c r="M361" s="706">
        <v>6.4950138434188176E-2</v>
      </c>
    </row>
    <row r="362" spans="1:13" ht="25.5">
      <c r="A362" s="698" t="s">
        <v>418</v>
      </c>
      <c r="B362" s="699" t="s">
        <v>45</v>
      </c>
      <c r="C362" s="698" t="s">
        <v>656</v>
      </c>
      <c r="D362" s="708" t="s">
        <v>659</v>
      </c>
      <c r="E362" s="700">
        <v>2012</v>
      </c>
      <c r="F362" s="699" t="s">
        <v>281</v>
      </c>
      <c r="G362" s="701" t="s">
        <v>354</v>
      </c>
      <c r="H362" s="702" t="s">
        <v>360</v>
      </c>
      <c r="I362" s="703" t="s">
        <v>49</v>
      </c>
      <c r="J362" s="704">
        <v>0.73599999999999999</v>
      </c>
      <c r="K362" s="705">
        <v>1</v>
      </c>
      <c r="L362" s="706">
        <v>3.4998935466241055E-2</v>
      </c>
      <c r="M362" s="706">
        <v>3.5030301416981165E-2</v>
      </c>
    </row>
    <row r="363" spans="1:13" ht="25.5">
      <c r="A363" s="698" t="s">
        <v>418</v>
      </c>
      <c r="B363" s="699" t="s">
        <v>45</v>
      </c>
      <c r="C363" s="698" t="s">
        <v>656</v>
      </c>
      <c r="D363" s="708" t="s">
        <v>659</v>
      </c>
      <c r="E363" s="700">
        <v>2012</v>
      </c>
      <c r="F363" s="699" t="s">
        <v>281</v>
      </c>
      <c r="G363" s="701" t="s">
        <v>354</v>
      </c>
      <c r="H363" s="702" t="s">
        <v>340</v>
      </c>
      <c r="I363" s="703" t="s">
        <v>49</v>
      </c>
      <c r="J363" s="704">
        <v>0.75</v>
      </c>
      <c r="K363" s="705">
        <v>1</v>
      </c>
      <c r="L363" s="706">
        <v>5.5366587156806014E-2</v>
      </c>
      <c r="M363" s="706">
        <v>6.8570602939081848E-2</v>
      </c>
    </row>
    <row r="364" spans="1:13" ht="25.5">
      <c r="A364" s="698" t="s">
        <v>418</v>
      </c>
      <c r="B364" s="699" t="s">
        <v>45</v>
      </c>
      <c r="C364" s="698" t="s">
        <v>656</v>
      </c>
      <c r="D364" s="708" t="s">
        <v>659</v>
      </c>
      <c r="E364" s="700">
        <v>2012</v>
      </c>
      <c r="F364" s="699" t="s">
        <v>281</v>
      </c>
      <c r="G364" s="701" t="s">
        <v>1332</v>
      </c>
      <c r="H364" s="702" t="s">
        <v>340</v>
      </c>
      <c r="I364" s="703" t="s">
        <v>49</v>
      </c>
      <c r="J364" s="704">
        <v>0.76400000000000001</v>
      </c>
      <c r="K364" s="705">
        <v>1</v>
      </c>
      <c r="L364" s="706">
        <v>7.3702070330630393E-2</v>
      </c>
      <c r="M364" s="706">
        <v>8.4219820015494509E-2</v>
      </c>
    </row>
    <row r="365" spans="1:13" ht="25.5">
      <c r="A365" s="698" t="s">
        <v>418</v>
      </c>
      <c r="B365" s="699" t="s">
        <v>45</v>
      </c>
      <c r="C365" s="698" t="s">
        <v>188</v>
      </c>
      <c r="D365" s="708" t="s">
        <v>660</v>
      </c>
      <c r="E365" s="700">
        <v>2012</v>
      </c>
      <c r="F365" s="699" t="s">
        <v>281</v>
      </c>
      <c r="G365" s="701" t="s">
        <v>354</v>
      </c>
      <c r="H365" s="702" t="s">
        <v>353</v>
      </c>
      <c r="I365" s="703" t="s">
        <v>49</v>
      </c>
      <c r="J365" s="704">
        <v>0.1</v>
      </c>
      <c r="K365" s="705">
        <v>1</v>
      </c>
      <c r="L365" s="706">
        <v>0.13415362093544658</v>
      </c>
      <c r="M365" s="706" t="s">
        <v>226</v>
      </c>
    </row>
    <row r="366" spans="1:13" ht="25.5">
      <c r="A366" s="698" t="s">
        <v>418</v>
      </c>
      <c r="B366" s="699" t="s">
        <v>45</v>
      </c>
      <c r="C366" s="698" t="s">
        <v>188</v>
      </c>
      <c r="D366" s="708" t="s">
        <v>660</v>
      </c>
      <c r="E366" s="700">
        <v>2012</v>
      </c>
      <c r="F366" s="699" t="s">
        <v>281</v>
      </c>
      <c r="G366" s="701" t="s">
        <v>636</v>
      </c>
      <c r="H366" s="702" t="s">
        <v>353</v>
      </c>
      <c r="I366" s="703" t="s">
        <v>49</v>
      </c>
      <c r="J366" s="704">
        <v>2.6000000000000002E-2</v>
      </c>
      <c r="K366" s="705">
        <v>1</v>
      </c>
      <c r="L366" s="706">
        <v>3.2922745424777411E-2</v>
      </c>
      <c r="M366" s="706">
        <v>7.2846905695941669E-2</v>
      </c>
    </row>
    <row r="367" spans="1:13" ht="25.5">
      <c r="A367" s="698" t="s">
        <v>418</v>
      </c>
      <c r="B367" s="699" t="s">
        <v>45</v>
      </c>
      <c r="C367" s="698" t="s">
        <v>188</v>
      </c>
      <c r="D367" s="708" t="s">
        <v>660</v>
      </c>
      <c r="E367" s="700">
        <v>2012</v>
      </c>
      <c r="F367" s="699" t="s">
        <v>281</v>
      </c>
      <c r="G367" s="701" t="s">
        <v>367</v>
      </c>
      <c r="H367" s="702" t="s">
        <v>353</v>
      </c>
      <c r="I367" s="703" t="s">
        <v>49</v>
      </c>
      <c r="J367" s="704">
        <v>2.4E-2</v>
      </c>
      <c r="K367" s="705">
        <v>1</v>
      </c>
      <c r="L367" s="706">
        <v>8.0191336168411842E-2</v>
      </c>
      <c r="M367" s="706">
        <v>0.30933342914878037</v>
      </c>
    </row>
    <row r="368" spans="1:13" ht="25.5">
      <c r="A368" s="698" t="s">
        <v>418</v>
      </c>
      <c r="B368" s="699" t="s">
        <v>45</v>
      </c>
      <c r="C368" s="698" t="s">
        <v>188</v>
      </c>
      <c r="D368" s="708" t="s">
        <v>660</v>
      </c>
      <c r="E368" s="700">
        <v>2012</v>
      </c>
      <c r="F368" s="699" t="s">
        <v>281</v>
      </c>
      <c r="G368" s="701" t="s">
        <v>357</v>
      </c>
      <c r="H368" s="702" t="s">
        <v>355</v>
      </c>
      <c r="I368" s="703" t="s">
        <v>49</v>
      </c>
      <c r="J368" s="704">
        <v>0.33399999999999996</v>
      </c>
      <c r="K368" s="705">
        <v>1</v>
      </c>
      <c r="L368" s="706">
        <v>0.11484382343959447</v>
      </c>
      <c r="M368" s="706">
        <v>0.14286599631810562</v>
      </c>
    </row>
    <row r="369" spans="1:13" ht="25.5">
      <c r="A369" s="698" t="s">
        <v>418</v>
      </c>
      <c r="B369" s="699" t="s">
        <v>45</v>
      </c>
      <c r="C369" s="698" t="s">
        <v>188</v>
      </c>
      <c r="D369" s="708" t="s">
        <v>660</v>
      </c>
      <c r="E369" s="700">
        <v>2012</v>
      </c>
      <c r="F369" s="699" t="s">
        <v>281</v>
      </c>
      <c r="G369" s="701" t="s">
        <v>354</v>
      </c>
      <c r="H369" s="702" t="s">
        <v>355</v>
      </c>
      <c r="I369" s="703" t="s">
        <v>49</v>
      </c>
      <c r="J369" s="704">
        <v>0.11199999999999999</v>
      </c>
      <c r="K369" s="705">
        <v>1</v>
      </c>
      <c r="L369" s="706">
        <v>0.19469596700939712</v>
      </c>
      <c r="M369" s="706" t="s">
        <v>226</v>
      </c>
    </row>
    <row r="370" spans="1:13" ht="25.5">
      <c r="A370" s="698" t="s">
        <v>418</v>
      </c>
      <c r="B370" s="699" t="s">
        <v>45</v>
      </c>
      <c r="C370" s="698" t="s">
        <v>188</v>
      </c>
      <c r="D370" s="708" t="s">
        <v>660</v>
      </c>
      <c r="E370" s="700">
        <v>2012</v>
      </c>
      <c r="F370" s="699" t="s">
        <v>281</v>
      </c>
      <c r="G370" s="701" t="s">
        <v>636</v>
      </c>
      <c r="H370" s="702" t="s">
        <v>355</v>
      </c>
      <c r="I370" s="703" t="s">
        <v>49</v>
      </c>
      <c r="J370" s="704">
        <v>0.26</v>
      </c>
      <c r="K370" s="705">
        <v>1</v>
      </c>
      <c r="L370" s="706">
        <v>0.10784192374203599</v>
      </c>
      <c r="M370" s="706">
        <v>0.19422080672424255</v>
      </c>
    </row>
    <row r="371" spans="1:13" ht="25.5">
      <c r="A371" s="698" t="s">
        <v>418</v>
      </c>
      <c r="B371" s="699" t="s">
        <v>45</v>
      </c>
      <c r="C371" s="698" t="s">
        <v>188</v>
      </c>
      <c r="D371" s="708" t="s">
        <v>660</v>
      </c>
      <c r="E371" s="700">
        <v>2012</v>
      </c>
      <c r="F371" s="699" t="s">
        <v>281</v>
      </c>
      <c r="G371" s="701" t="s">
        <v>367</v>
      </c>
      <c r="H371" s="702" t="s">
        <v>355</v>
      </c>
      <c r="I371" s="703" t="s">
        <v>49</v>
      </c>
      <c r="J371" s="704">
        <v>0.318</v>
      </c>
      <c r="K371" s="705">
        <v>1</v>
      </c>
      <c r="L371" s="706">
        <v>7.8478013154756956E-2</v>
      </c>
      <c r="M371" s="706">
        <v>9.6331596198043351E-2</v>
      </c>
    </row>
    <row r="372" spans="1:13" ht="25.5">
      <c r="A372" s="698" t="s">
        <v>418</v>
      </c>
      <c r="B372" s="699" t="s">
        <v>45</v>
      </c>
      <c r="C372" s="698" t="s">
        <v>188</v>
      </c>
      <c r="D372" s="708" t="s">
        <v>660</v>
      </c>
      <c r="E372" s="700">
        <v>2012</v>
      </c>
      <c r="F372" s="699" t="s">
        <v>281</v>
      </c>
      <c r="G372" s="701" t="s">
        <v>357</v>
      </c>
      <c r="H372" s="702" t="s">
        <v>341</v>
      </c>
      <c r="I372" s="703" t="s">
        <v>49</v>
      </c>
      <c r="J372" s="704">
        <v>0.18600000000000003</v>
      </c>
      <c r="K372" s="705">
        <v>1</v>
      </c>
      <c r="L372" s="706">
        <v>0.11712307599032738</v>
      </c>
      <c r="M372" s="706">
        <v>0.25837707283030142</v>
      </c>
    </row>
    <row r="373" spans="1:13" ht="25.5">
      <c r="A373" s="698" t="s">
        <v>418</v>
      </c>
      <c r="B373" s="699" t="s">
        <v>45</v>
      </c>
      <c r="C373" s="698" t="s">
        <v>188</v>
      </c>
      <c r="D373" s="708" t="s">
        <v>660</v>
      </c>
      <c r="E373" s="700">
        <v>2012</v>
      </c>
      <c r="F373" s="699" t="s">
        <v>281</v>
      </c>
      <c r="G373" s="701" t="s">
        <v>354</v>
      </c>
      <c r="H373" s="702" t="s">
        <v>341</v>
      </c>
      <c r="I373" s="703" t="s">
        <v>49</v>
      </c>
      <c r="J373" s="704">
        <v>0.42599999999999999</v>
      </c>
      <c r="K373" s="705">
        <v>1</v>
      </c>
      <c r="L373" s="706">
        <v>6.1258280433384417E-2</v>
      </c>
      <c r="M373" s="706">
        <v>9.6517905100665574E-2</v>
      </c>
    </row>
    <row r="374" spans="1:13" ht="25.5">
      <c r="A374" s="698" t="s">
        <v>418</v>
      </c>
      <c r="B374" s="699" t="s">
        <v>45</v>
      </c>
      <c r="C374" s="698" t="s">
        <v>188</v>
      </c>
      <c r="D374" s="708" t="s">
        <v>660</v>
      </c>
      <c r="E374" s="700">
        <v>2012</v>
      </c>
      <c r="F374" s="699" t="s">
        <v>281</v>
      </c>
      <c r="G374" s="701" t="s">
        <v>636</v>
      </c>
      <c r="H374" s="702" t="s">
        <v>341</v>
      </c>
      <c r="I374" s="703" t="s">
        <v>49</v>
      </c>
      <c r="J374" s="704">
        <v>0.45799999999999996</v>
      </c>
      <c r="K374" s="705">
        <v>1</v>
      </c>
      <c r="L374" s="706">
        <v>0.19408917591486274</v>
      </c>
      <c r="M374" s="706">
        <v>0.24448069551202609</v>
      </c>
    </row>
    <row r="375" spans="1:13" ht="25.5">
      <c r="A375" s="698" t="s">
        <v>418</v>
      </c>
      <c r="B375" s="699" t="s">
        <v>45</v>
      </c>
      <c r="C375" s="698" t="s">
        <v>188</v>
      </c>
      <c r="D375" s="708" t="s">
        <v>660</v>
      </c>
      <c r="E375" s="700">
        <v>2012</v>
      </c>
      <c r="F375" s="699" t="s">
        <v>281</v>
      </c>
      <c r="G375" s="701" t="s">
        <v>619</v>
      </c>
      <c r="H375" s="702" t="s">
        <v>341</v>
      </c>
      <c r="I375" s="703" t="s">
        <v>49</v>
      </c>
      <c r="J375" s="704">
        <v>0.30399999999999999</v>
      </c>
      <c r="K375" s="705">
        <v>1</v>
      </c>
      <c r="L375" s="706">
        <v>0.17786889228498165</v>
      </c>
      <c r="M375" s="706">
        <v>0.33762458269931489</v>
      </c>
    </row>
    <row r="376" spans="1:13" ht="25.5">
      <c r="A376" s="698" t="s">
        <v>418</v>
      </c>
      <c r="B376" s="699" t="s">
        <v>45</v>
      </c>
      <c r="C376" s="698" t="s">
        <v>188</v>
      </c>
      <c r="D376" s="708" t="s">
        <v>660</v>
      </c>
      <c r="E376" s="700">
        <v>2012</v>
      </c>
      <c r="F376" s="699" t="s">
        <v>281</v>
      </c>
      <c r="G376" s="701" t="s">
        <v>352</v>
      </c>
      <c r="H376" s="702" t="s">
        <v>341</v>
      </c>
      <c r="I376" s="703" t="s">
        <v>49</v>
      </c>
      <c r="J376" s="704">
        <v>0.45399999999999996</v>
      </c>
      <c r="K376" s="705">
        <v>1</v>
      </c>
      <c r="L376" s="706">
        <v>7.9503813476364343E-2</v>
      </c>
      <c r="M376" s="706">
        <v>0.12030709709536297</v>
      </c>
    </row>
    <row r="377" spans="1:13" ht="25.5">
      <c r="A377" s="698" t="s">
        <v>418</v>
      </c>
      <c r="B377" s="699" t="s">
        <v>45</v>
      </c>
      <c r="C377" s="698" t="s">
        <v>188</v>
      </c>
      <c r="D377" s="708" t="s">
        <v>660</v>
      </c>
      <c r="E377" s="700">
        <v>2012</v>
      </c>
      <c r="F377" s="699" t="s">
        <v>281</v>
      </c>
      <c r="G377" s="701" t="s">
        <v>1332</v>
      </c>
      <c r="H377" s="702" t="s">
        <v>341</v>
      </c>
      <c r="I377" s="703" t="s">
        <v>49</v>
      </c>
      <c r="J377" s="704">
        <v>0.43799999999999994</v>
      </c>
      <c r="K377" s="705">
        <v>1</v>
      </c>
      <c r="L377" s="706">
        <v>0.17077212463060537</v>
      </c>
      <c r="M377" s="706">
        <v>0.21465006138731416</v>
      </c>
    </row>
    <row r="378" spans="1:13" ht="25.5">
      <c r="A378" s="698" t="s">
        <v>418</v>
      </c>
      <c r="B378" s="699" t="s">
        <v>45</v>
      </c>
      <c r="C378" s="698" t="s">
        <v>188</v>
      </c>
      <c r="D378" s="708" t="s">
        <v>660</v>
      </c>
      <c r="E378" s="700">
        <v>2012</v>
      </c>
      <c r="F378" s="699" t="s">
        <v>281</v>
      </c>
      <c r="G378" s="701" t="s">
        <v>354</v>
      </c>
      <c r="H378" s="702" t="s">
        <v>339</v>
      </c>
      <c r="I378" s="703" t="s">
        <v>49</v>
      </c>
      <c r="J378" s="704">
        <v>0.68799999999999994</v>
      </c>
      <c r="K378" s="705">
        <v>1</v>
      </c>
      <c r="L378" s="706">
        <v>9.3898015275966459E-2</v>
      </c>
      <c r="M378" s="706">
        <v>0.10386792043990416</v>
      </c>
    </row>
    <row r="379" spans="1:13" ht="25.5">
      <c r="A379" s="698" t="s">
        <v>418</v>
      </c>
      <c r="B379" s="699" t="s">
        <v>45</v>
      </c>
      <c r="C379" s="698" t="s">
        <v>188</v>
      </c>
      <c r="D379" s="708" t="s">
        <v>660</v>
      </c>
      <c r="E379" s="700">
        <v>2012</v>
      </c>
      <c r="F379" s="699" t="s">
        <v>281</v>
      </c>
      <c r="G379" s="701" t="s">
        <v>619</v>
      </c>
      <c r="H379" s="702" t="s">
        <v>339</v>
      </c>
      <c r="I379" s="703" t="s">
        <v>49</v>
      </c>
      <c r="J379" s="704">
        <v>0.75</v>
      </c>
      <c r="K379" s="705">
        <v>1</v>
      </c>
      <c r="L379" s="706">
        <v>0.2633571162068461</v>
      </c>
      <c r="M379" s="706">
        <v>0.28241607466207952</v>
      </c>
    </row>
    <row r="380" spans="1:13" ht="25.5">
      <c r="A380" s="698" t="s">
        <v>418</v>
      </c>
      <c r="B380" s="699" t="s">
        <v>45</v>
      </c>
      <c r="C380" s="698" t="s">
        <v>188</v>
      </c>
      <c r="D380" s="708" t="s">
        <v>660</v>
      </c>
      <c r="E380" s="700">
        <v>2012</v>
      </c>
      <c r="F380" s="699" t="s">
        <v>281</v>
      </c>
      <c r="G380" s="701" t="s">
        <v>352</v>
      </c>
      <c r="H380" s="702" t="s">
        <v>339</v>
      </c>
      <c r="I380" s="703" t="s">
        <v>49</v>
      </c>
      <c r="J380" s="704">
        <v>0.58799999999999997</v>
      </c>
      <c r="K380" s="705">
        <v>1</v>
      </c>
      <c r="L380" s="706">
        <v>8.4586289496862699E-2</v>
      </c>
      <c r="M380" s="706">
        <v>0.11784283406034328</v>
      </c>
    </row>
    <row r="381" spans="1:13" ht="25.5">
      <c r="A381" s="698" t="s">
        <v>418</v>
      </c>
      <c r="B381" s="699" t="s">
        <v>45</v>
      </c>
      <c r="C381" s="698" t="s">
        <v>188</v>
      </c>
      <c r="D381" s="708" t="s">
        <v>660</v>
      </c>
      <c r="E381" s="700">
        <v>2012</v>
      </c>
      <c r="F381" s="699" t="s">
        <v>281</v>
      </c>
      <c r="G381" s="701" t="s">
        <v>354</v>
      </c>
      <c r="H381" s="702" t="s">
        <v>360</v>
      </c>
      <c r="I381" s="703" t="s">
        <v>49</v>
      </c>
      <c r="J381" s="704">
        <v>0.73599999999999999</v>
      </c>
      <c r="K381" s="705">
        <v>1</v>
      </c>
      <c r="L381" s="706">
        <v>9.3374721057155996E-2</v>
      </c>
      <c r="M381" s="706">
        <v>0.10350780905497999</v>
      </c>
    </row>
    <row r="382" spans="1:13" ht="25.5">
      <c r="A382" s="698" t="s">
        <v>418</v>
      </c>
      <c r="B382" s="699" t="s">
        <v>45</v>
      </c>
      <c r="C382" s="698" t="s">
        <v>188</v>
      </c>
      <c r="D382" s="708" t="s">
        <v>660</v>
      </c>
      <c r="E382" s="700">
        <v>2012</v>
      </c>
      <c r="F382" s="699" t="s">
        <v>281</v>
      </c>
      <c r="G382" s="701" t="s">
        <v>354</v>
      </c>
      <c r="H382" s="702" t="s">
        <v>340</v>
      </c>
      <c r="I382" s="703" t="s">
        <v>49</v>
      </c>
      <c r="J382" s="704">
        <v>0.75</v>
      </c>
      <c r="K382" s="705">
        <v>1</v>
      </c>
      <c r="L382" s="706">
        <v>0.25085401187544376</v>
      </c>
      <c r="M382" s="706">
        <v>0.250009060263851</v>
      </c>
    </row>
    <row r="383" spans="1:13" ht="25.5">
      <c r="A383" s="698" t="s">
        <v>418</v>
      </c>
      <c r="B383" s="699" t="s">
        <v>45</v>
      </c>
      <c r="C383" s="698" t="s">
        <v>188</v>
      </c>
      <c r="D383" s="708" t="s">
        <v>660</v>
      </c>
      <c r="E383" s="700">
        <v>2012</v>
      </c>
      <c r="F383" s="699" t="s">
        <v>281</v>
      </c>
      <c r="G383" s="701" t="s">
        <v>1332</v>
      </c>
      <c r="H383" s="702" t="s">
        <v>340</v>
      </c>
      <c r="I383" s="703" t="s">
        <v>49</v>
      </c>
      <c r="J383" s="704">
        <v>0.76400000000000001</v>
      </c>
      <c r="K383" s="705">
        <v>1</v>
      </c>
      <c r="L383" s="706">
        <v>0.20650452098730734</v>
      </c>
      <c r="M383" s="706">
        <v>0.20641607078476734</v>
      </c>
    </row>
    <row r="384" spans="1:13">
      <c r="A384" s="709"/>
      <c r="B384" s="709"/>
      <c r="C384" s="709"/>
      <c r="D384" s="698"/>
      <c r="E384" s="698"/>
      <c r="F384" s="710"/>
      <c r="G384" s="711"/>
      <c r="H384" s="712"/>
      <c r="I384" s="713"/>
      <c r="J384" s="714"/>
      <c r="K384" s="715"/>
      <c r="L384" s="714"/>
      <c r="M384" s="714"/>
    </row>
    <row r="385" spans="1:9">
      <c r="A385" s="134"/>
      <c r="E385" s="134"/>
      <c r="F385" s="31"/>
      <c r="I385" s="31"/>
    </row>
    <row r="386" spans="1:9">
      <c r="A386" t="s">
        <v>416</v>
      </c>
    </row>
    <row r="387" spans="1:9">
      <c r="A387" s="716" t="s">
        <v>363</v>
      </c>
    </row>
    <row r="388" spans="1:9">
      <c r="A388" s="141" t="s">
        <v>289</v>
      </c>
    </row>
    <row r="389" spans="1:9">
      <c r="A389" s="717" t="s">
        <v>1341</v>
      </c>
    </row>
    <row r="390" spans="1:9" ht="15">
      <c r="A390" s="140"/>
    </row>
  </sheetData>
  <dataValidations count="3">
    <dataValidation type="list" allowBlank="1" showInputMessage="1" showErrorMessage="1" sqref="H4:H384">
      <formula1>$T$4:$T$9</formula1>
    </dataValidation>
    <dataValidation type="list" allowBlank="1" showInputMessage="1" showErrorMessage="1" sqref="G384">
      <formula1>$R$4:$R$16</formula1>
    </dataValidation>
    <dataValidation type="list" allowBlank="1" showInputMessage="1" showErrorMessage="1" sqref="G4:G383">
      <formula1>$R$4:$R$15</formula1>
    </dataValidation>
  </dataValidations>
  <pageMargins left="0.78740157480314965" right="0.78740157480314965" top="1.0629921259842521" bottom="1.0629921259842521" header="0.78740157480314965" footer="0.78740157480314965"/>
  <pageSetup paperSize="9" scale="57"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55"/>
  <sheetViews>
    <sheetView zoomScale="80" zoomScaleNormal="80" zoomScaleSheetLayoutView="80" workbookViewId="0">
      <selection sqref="A1:XFD1048576"/>
    </sheetView>
  </sheetViews>
  <sheetFormatPr defaultColWidth="11.5703125" defaultRowHeight="12.75"/>
  <cols>
    <col min="1" max="1" width="10.5703125" style="1" customWidth="1"/>
    <col min="2" max="2" width="15.140625" style="1" customWidth="1"/>
    <col min="3" max="3" width="25.85546875" style="123" customWidth="1"/>
    <col min="4" max="4" width="19.28515625" style="1" bestFit="1" customWidth="1"/>
    <col min="5" max="5" width="34.28515625" style="1" customWidth="1"/>
    <col min="6" max="6" width="28.5703125" style="1" customWidth="1"/>
    <col min="7" max="7" width="22.42578125" style="1" bestFit="1" customWidth="1"/>
    <col min="8" max="8" width="14" style="195" customWidth="1"/>
    <col min="9" max="9" width="15" style="195" customWidth="1"/>
    <col min="10" max="10" width="11.85546875" style="195" customWidth="1"/>
    <col min="11" max="11" width="14.85546875" style="1" customWidth="1"/>
    <col min="12" max="12" width="18.5703125" style="1" customWidth="1"/>
    <col min="13" max="13" width="15.42578125" style="1" customWidth="1"/>
    <col min="14" max="14" width="17.5703125" style="1" customWidth="1"/>
    <col min="15" max="15" width="17.85546875" style="1" customWidth="1"/>
    <col min="16" max="16384" width="11.5703125" style="1"/>
  </cols>
  <sheetData>
    <row r="1" spans="1:16" s="35" customFormat="1" ht="18.75" thickBot="1">
      <c r="A1" s="32" t="s">
        <v>67</v>
      </c>
      <c r="B1" s="32"/>
      <c r="C1" s="121"/>
      <c r="D1" s="32"/>
      <c r="E1" s="32"/>
      <c r="F1" s="32"/>
      <c r="G1" s="32"/>
      <c r="H1" s="190"/>
      <c r="I1" s="190"/>
      <c r="J1" s="190"/>
      <c r="K1" s="32"/>
      <c r="L1" s="32"/>
      <c r="M1" s="33"/>
      <c r="N1" s="34" t="s">
        <v>0</v>
      </c>
      <c r="O1" s="44" t="s">
        <v>9</v>
      </c>
    </row>
    <row r="2" spans="1:16" s="35" customFormat="1" ht="18.75" thickBot="1">
      <c r="A2" s="196" t="s">
        <v>522</v>
      </c>
      <c r="B2" s="36"/>
      <c r="C2" s="122"/>
      <c r="D2" s="36"/>
      <c r="E2" s="36"/>
      <c r="F2" s="36"/>
      <c r="G2" s="36"/>
      <c r="H2" s="191"/>
      <c r="I2" s="191"/>
      <c r="J2" s="191"/>
      <c r="K2" s="36"/>
      <c r="L2" s="36"/>
      <c r="M2" s="37"/>
      <c r="N2" s="24"/>
      <c r="O2" s="38"/>
    </row>
    <row r="3" spans="1:16" s="39" customFormat="1" ht="26.25" thickBot="1">
      <c r="A3" s="168" t="s">
        <v>1</v>
      </c>
      <c r="B3" s="168" t="s">
        <v>40</v>
      </c>
      <c r="C3" s="233" t="s">
        <v>13</v>
      </c>
      <c r="D3" s="168" t="s">
        <v>68</v>
      </c>
      <c r="E3" s="168" t="s">
        <v>69</v>
      </c>
      <c r="F3" s="168" t="s">
        <v>70</v>
      </c>
      <c r="G3" s="168" t="s">
        <v>71</v>
      </c>
      <c r="H3" s="251" t="s">
        <v>72</v>
      </c>
      <c r="I3" s="252" t="s">
        <v>73</v>
      </c>
      <c r="J3" s="252" t="s">
        <v>74</v>
      </c>
      <c r="K3" s="168" t="s">
        <v>75</v>
      </c>
      <c r="L3" s="168" t="s">
        <v>76</v>
      </c>
      <c r="M3" s="168" t="s">
        <v>77</v>
      </c>
      <c r="N3" s="168" t="s">
        <v>585</v>
      </c>
      <c r="O3" s="168" t="s">
        <v>78</v>
      </c>
    </row>
    <row r="4" spans="1:16" s="119" customFormat="1">
      <c r="A4" s="234" t="s">
        <v>418</v>
      </c>
      <c r="B4" s="235" t="s">
        <v>419</v>
      </c>
      <c r="C4" s="235" t="s">
        <v>22</v>
      </c>
      <c r="D4" s="235" t="s">
        <v>480</v>
      </c>
      <c r="E4" s="235" t="s">
        <v>462</v>
      </c>
      <c r="F4" s="235" t="s">
        <v>463</v>
      </c>
      <c r="G4" s="235" t="s">
        <v>464</v>
      </c>
      <c r="H4" s="236">
        <v>607</v>
      </c>
      <c r="I4" s="236">
        <v>252.10308499999999</v>
      </c>
      <c r="J4" s="236">
        <v>1296090.36855</v>
      </c>
      <c r="K4" s="235" t="s">
        <v>81</v>
      </c>
      <c r="L4" s="235" t="s">
        <v>82</v>
      </c>
      <c r="M4" s="235" t="s">
        <v>81</v>
      </c>
      <c r="N4" s="493" t="s">
        <v>82</v>
      </c>
      <c r="O4" s="494" t="s">
        <v>82</v>
      </c>
      <c r="P4" s="174"/>
    </row>
    <row r="5" spans="1:16" s="119" customFormat="1">
      <c r="A5" s="237" t="s">
        <v>418</v>
      </c>
      <c r="B5" s="171" t="s">
        <v>419</v>
      </c>
      <c r="C5" s="171" t="s">
        <v>22</v>
      </c>
      <c r="D5" s="171" t="s">
        <v>480</v>
      </c>
      <c r="E5" s="171" t="s">
        <v>462</v>
      </c>
      <c r="F5" s="171" t="s">
        <v>80</v>
      </c>
      <c r="G5" s="171" t="s">
        <v>483</v>
      </c>
      <c r="H5" s="172">
        <v>535</v>
      </c>
      <c r="I5" s="172">
        <v>83.569744999999998</v>
      </c>
      <c r="J5" s="172">
        <v>98312.709627999997</v>
      </c>
      <c r="K5" s="171" t="s">
        <v>81</v>
      </c>
      <c r="L5" s="181" t="s">
        <v>82</v>
      </c>
      <c r="M5" s="171" t="s">
        <v>82</v>
      </c>
      <c r="N5" s="181" t="s">
        <v>82</v>
      </c>
      <c r="O5" s="244" t="s">
        <v>82</v>
      </c>
      <c r="P5" s="175"/>
    </row>
    <row r="6" spans="1:16" s="118" customFormat="1">
      <c r="A6" s="237" t="s">
        <v>418</v>
      </c>
      <c r="B6" s="171" t="s">
        <v>419</v>
      </c>
      <c r="C6" s="171" t="s">
        <v>22</v>
      </c>
      <c r="D6" s="171" t="s">
        <v>480</v>
      </c>
      <c r="E6" s="171" t="s">
        <v>426</v>
      </c>
      <c r="F6" s="171" t="s">
        <v>80</v>
      </c>
      <c r="G6" s="171" t="s">
        <v>488</v>
      </c>
      <c r="H6" s="172">
        <v>3495.25</v>
      </c>
      <c r="I6" s="172">
        <v>973.810473</v>
      </c>
      <c r="J6" s="172">
        <v>2031330.2257999999</v>
      </c>
      <c r="K6" s="173" t="s">
        <v>81</v>
      </c>
      <c r="L6" s="173" t="s">
        <v>81</v>
      </c>
      <c r="M6" s="173" t="s">
        <v>81</v>
      </c>
      <c r="N6" s="171" t="s">
        <v>82</v>
      </c>
      <c r="O6" s="238" t="s">
        <v>82</v>
      </c>
      <c r="P6" s="174"/>
    </row>
    <row r="7" spans="1:16" s="119" customFormat="1">
      <c r="A7" s="237" t="s">
        <v>418</v>
      </c>
      <c r="B7" s="171" t="s">
        <v>419</v>
      </c>
      <c r="C7" s="171" t="s">
        <v>22</v>
      </c>
      <c r="D7" s="171" t="s">
        <v>480</v>
      </c>
      <c r="E7" s="171" t="s">
        <v>426</v>
      </c>
      <c r="F7" s="171" t="s">
        <v>80</v>
      </c>
      <c r="G7" s="171" t="s">
        <v>489</v>
      </c>
      <c r="H7" s="172">
        <v>9488.75</v>
      </c>
      <c r="I7" s="172">
        <v>1893.7105230499999</v>
      </c>
      <c r="J7" s="172">
        <v>3447813.6242999998</v>
      </c>
      <c r="K7" s="171" t="s">
        <v>81</v>
      </c>
      <c r="L7" s="171" t="s">
        <v>81</v>
      </c>
      <c r="M7" s="171" t="s">
        <v>81</v>
      </c>
      <c r="N7" s="171" t="s">
        <v>82</v>
      </c>
      <c r="O7" s="238" t="s">
        <v>82</v>
      </c>
      <c r="P7" s="175"/>
    </row>
    <row r="8" spans="1:16" s="120" customFormat="1">
      <c r="A8" s="237" t="s">
        <v>418</v>
      </c>
      <c r="B8" s="171" t="s">
        <v>419</v>
      </c>
      <c r="C8" s="171" t="s">
        <v>22</v>
      </c>
      <c r="D8" s="171" t="s">
        <v>480</v>
      </c>
      <c r="E8" s="171" t="s">
        <v>439</v>
      </c>
      <c r="F8" s="171" t="s">
        <v>80</v>
      </c>
      <c r="G8" s="171" t="s">
        <v>498</v>
      </c>
      <c r="H8" s="172">
        <f>3552+5292</f>
        <v>8844</v>
      </c>
      <c r="I8" s="172">
        <f>3721+5405</f>
        <v>9126</v>
      </c>
      <c r="J8" s="172">
        <f>4284315+6124472</f>
        <v>10408787</v>
      </c>
      <c r="K8" s="173" t="s">
        <v>81</v>
      </c>
      <c r="L8" s="173" t="s">
        <v>81</v>
      </c>
      <c r="M8" s="173" t="s">
        <v>81</v>
      </c>
      <c r="N8" s="171" t="s">
        <v>82</v>
      </c>
      <c r="O8" s="238" t="s">
        <v>82</v>
      </c>
      <c r="P8" s="175"/>
    </row>
    <row r="9" spans="1:16" s="40" customFormat="1">
      <c r="A9" s="237" t="s">
        <v>418</v>
      </c>
      <c r="B9" s="171" t="s">
        <v>419</v>
      </c>
      <c r="C9" s="171" t="s">
        <v>22</v>
      </c>
      <c r="D9" s="171" t="s">
        <v>480</v>
      </c>
      <c r="E9" s="171" t="s">
        <v>439</v>
      </c>
      <c r="F9" s="171" t="s">
        <v>80</v>
      </c>
      <c r="G9" s="171" t="s">
        <v>499</v>
      </c>
      <c r="H9" s="172">
        <v>603.375</v>
      </c>
      <c r="I9" s="172">
        <v>173.37315595499999</v>
      </c>
      <c r="J9" s="172">
        <v>600037.07642499998</v>
      </c>
      <c r="K9" s="173" t="s">
        <v>81</v>
      </c>
      <c r="L9" s="173" t="s">
        <v>82</v>
      </c>
      <c r="M9" s="173" t="s">
        <v>81</v>
      </c>
      <c r="N9" s="171" t="s">
        <v>82</v>
      </c>
      <c r="O9" s="238" t="s">
        <v>82</v>
      </c>
      <c r="P9" s="175"/>
    </row>
    <row r="10" spans="1:16" s="40" customFormat="1">
      <c r="A10" s="237" t="s">
        <v>418</v>
      </c>
      <c r="B10" s="171" t="s">
        <v>419</v>
      </c>
      <c r="C10" s="171" t="s">
        <v>22</v>
      </c>
      <c r="D10" s="171" t="s">
        <v>480</v>
      </c>
      <c r="E10" s="171" t="s">
        <v>439</v>
      </c>
      <c r="F10" s="171" t="s">
        <v>333</v>
      </c>
      <c r="G10" s="171" t="s">
        <v>500</v>
      </c>
      <c r="H10" s="172">
        <v>15</v>
      </c>
      <c r="I10" s="172">
        <v>160.37988000000001</v>
      </c>
      <c r="J10" s="172">
        <v>55572.840450999996</v>
      </c>
      <c r="K10" s="173" t="s">
        <v>82</v>
      </c>
      <c r="L10" s="173" t="s">
        <v>82</v>
      </c>
      <c r="M10" s="173" t="s">
        <v>82</v>
      </c>
      <c r="N10" s="171" t="s">
        <v>81</v>
      </c>
      <c r="O10" s="238" t="s">
        <v>82</v>
      </c>
      <c r="P10" s="175"/>
    </row>
    <row r="11" spans="1:16" s="40" customFormat="1">
      <c r="A11" s="237" t="s">
        <v>418</v>
      </c>
      <c r="B11" s="171" t="s">
        <v>419</v>
      </c>
      <c r="C11" s="171" t="s">
        <v>22</v>
      </c>
      <c r="D11" s="171" t="s">
        <v>480</v>
      </c>
      <c r="E11" s="171" t="s">
        <v>439</v>
      </c>
      <c r="F11" s="171" t="s">
        <v>333</v>
      </c>
      <c r="G11" s="171" t="s">
        <v>501</v>
      </c>
      <c r="H11" s="172">
        <v>33.5</v>
      </c>
      <c r="I11" s="172">
        <v>626.82293500000003</v>
      </c>
      <c r="J11" s="172">
        <v>226420.52309500001</v>
      </c>
      <c r="K11" s="173" t="s">
        <v>82</v>
      </c>
      <c r="L11" s="173" t="s">
        <v>81</v>
      </c>
      <c r="M11" s="173" t="s">
        <v>82</v>
      </c>
      <c r="N11" s="171" t="s">
        <v>82</v>
      </c>
      <c r="O11" s="238" t="s">
        <v>82</v>
      </c>
      <c r="P11" s="175"/>
    </row>
    <row r="12" spans="1:16" s="40" customFormat="1">
      <c r="A12" s="237" t="s">
        <v>418</v>
      </c>
      <c r="B12" s="171" t="s">
        <v>419</v>
      </c>
      <c r="C12" s="171" t="s">
        <v>22</v>
      </c>
      <c r="D12" s="171" t="s">
        <v>480</v>
      </c>
      <c r="E12" s="171" t="s">
        <v>421</v>
      </c>
      <c r="F12" s="171" t="s">
        <v>80</v>
      </c>
      <c r="G12" s="171" t="s">
        <v>502</v>
      </c>
      <c r="H12" s="172">
        <f>11+14</f>
        <v>25</v>
      </c>
      <c r="I12" s="172">
        <f>26+38</f>
        <v>64</v>
      </c>
      <c r="J12" s="172">
        <f>24295+36370</f>
        <v>60665</v>
      </c>
      <c r="K12" s="181" t="s">
        <v>82</v>
      </c>
      <c r="L12" s="171" t="s">
        <v>82</v>
      </c>
      <c r="M12" s="171" t="s">
        <v>82</v>
      </c>
      <c r="N12" s="181" t="s">
        <v>81</v>
      </c>
      <c r="O12" s="244" t="s">
        <v>82</v>
      </c>
      <c r="P12" s="180"/>
    </row>
    <row r="13" spans="1:16" s="42" customFormat="1">
      <c r="A13" s="237" t="s">
        <v>418</v>
      </c>
      <c r="B13" s="171" t="s">
        <v>419</v>
      </c>
      <c r="C13" s="171" t="s">
        <v>22</v>
      </c>
      <c r="D13" s="171" t="s">
        <v>480</v>
      </c>
      <c r="E13" s="171" t="s">
        <v>421</v>
      </c>
      <c r="F13" s="171" t="s">
        <v>333</v>
      </c>
      <c r="G13" s="171" t="s">
        <v>446</v>
      </c>
      <c r="H13" s="172">
        <v>20.5</v>
      </c>
      <c r="I13" s="172">
        <v>175.31688668499999</v>
      </c>
      <c r="J13" s="172">
        <v>25049.090832499998</v>
      </c>
      <c r="K13" s="173" t="s">
        <v>82</v>
      </c>
      <c r="L13" s="173" t="s">
        <v>82</v>
      </c>
      <c r="M13" s="173" t="s">
        <v>82</v>
      </c>
      <c r="N13" s="171" t="s">
        <v>81</v>
      </c>
      <c r="O13" s="238" t="s">
        <v>82</v>
      </c>
      <c r="P13" s="180"/>
    </row>
    <row r="14" spans="1:16">
      <c r="A14" s="237" t="s">
        <v>418</v>
      </c>
      <c r="B14" s="171" t="s">
        <v>419</v>
      </c>
      <c r="C14" s="171" t="s">
        <v>22</v>
      </c>
      <c r="D14" s="171" t="s">
        <v>480</v>
      </c>
      <c r="E14" s="171" t="s">
        <v>447</v>
      </c>
      <c r="F14" s="171" t="s">
        <v>80</v>
      </c>
      <c r="G14" s="171" t="s">
        <v>448</v>
      </c>
      <c r="H14" s="172">
        <v>15</v>
      </c>
      <c r="I14" s="172">
        <v>208.38265000000001</v>
      </c>
      <c r="J14" s="172">
        <v>16938.188289000002</v>
      </c>
      <c r="K14" s="173" t="s">
        <v>82</v>
      </c>
      <c r="L14" s="173" t="s">
        <v>82</v>
      </c>
      <c r="M14" s="173" t="s">
        <v>82</v>
      </c>
      <c r="N14" s="171" t="s">
        <v>81</v>
      </c>
      <c r="O14" s="238" t="s">
        <v>82</v>
      </c>
      <c r="P14" s="180"/>
    </row>
    <row r="15" spans="1:16">
      <c r="A15" s="237" t="s">
        <v>418</v>
      </c>
      <c r="B15" s="171" t="s">
        <v>419</v>
      </c>
      <c r="C15" s="171" t="s">
        <v>22</v>
      </c>
      <c r="D15" s="171" t="s">
        <v>480</v>
      </c>
      <c r="E15" s="171" t="s">
        <v>447</v>
      </c>
      <c r="F15" s="171" t="s">
        <v>80</v>
      </c>
      <c r="G15" s="171" t="s">
        <v>503</v>
      </c>
      <c r="H15" s="172">
        <f>41+214</f>
        <v>255</v>
      </c>
      <c r="I15" s="172">
        <f>32+171</f>
        <v>203</v>
      </c>
      <c r="J15" s="172">
        <f>38648+191272</f>
        <v>229920</v>
      </c>
      <c r="K15" s="173" t="s">
        <v>82</v>
      </c>
      <c r="L15" s="173" t="s">
        <v>82</v>
      </c>
      <c r="M15" s="173" t="s">
        <v>82</v>
      </c>
      <c r="N15" s="171" t="s">
        <v>81</v>
      </c>
      <c r="O15" s="238" t="s">
        <v>82</v>
      </c>
      <c r="P15" s="180"/>
    </row>
    <row r="16" spans="1:16">
      <c r="A16" s="237" t="s">
        <v>418</v>
      </c>
      <c r="B16" s="171" t="s">
        <v>419</v>
      </c>
      <c r="C16" s="171" t="s">
        <v>22</v>
      </c>
      <c r="D16" s="171" t="s">
        <v>480</v>
      </c>
      <c r="E16" s="171" t="s">
        <v>447</v>
      </c>
      <c r="F16" s="171" t="s">
        <v>333</v>
      </c>
      <c r="G16" s="171" t="s">
        <v>469</v>
      </c>
      <c r="H16" s="172">
        <v>117.16666666499999</v>
      </c>
      <c r="I16" s="172">
        <v>1652.7412099999999</v>
      </c>
      <c r="J16" s="172">
        <v>275356.13443500001</v>
      </c>
      <c r="K16" s="173" t="s">
        <v>82</v>
      </c>
      <c r="L16" s="173" t="s">
        <v>81</v>
      </c>
      <c r="M16" s="173" t="s">
        <v>82</v>
      </c>
      <c r="N16" s="171" t="s">
        <v>82</v>
      </c>
      <c r="O16" s="238" t="s">
        <v>82</v>
      </c>
      <c r="P16" s="180"/>
    </row>
    <row r="17" spans="1:16">
      <c r="A17" s="237" t="s">
        <v>418</v>
      </c>
      <c r="B17" s="171" t="s">
        <v>419</v>
      </c>
      <c r="C17" s="171" t="s">
        <v>22</v>
      </c>
      <c r="D17" s="171" t="s">
        <v>480</v>
      </c>
      <c r="E17" s="171" t="s">
        <v>447</v>
      </c>
      <c r="F17" s="171" t="s">
        <v>333</v>
      </c>
      <c r="G17" s="171" t="s">
        <v>504</v>
      </c>
      <c r="H17" s="172">
        <v>69.416666664999994</v>
      </c>
      <c r="I17" s="172">
        <v>1096.188686</v>
      </c>
      <c r="J17" s="172">
        <v>324608.08392499998</v>
      </c>
      <c r="K17" s="173" t="s">
        <v>82</v>
      </c>
      <c r="L17" s="173" t="s">
        <v>81</v>
      </c>
      <c r="M17" s="173" t="s">
        <v>82</v>
      </c>
      <c r="N17" s="171" t="s">
        <v>82</v>
      </c>
      <c r="O17" s="238" t="s">
        <v>82</v>
      </c>
      <c r="P17" s="180"/>
    </row>
    <row r="18" spans="1:16">
      <c r="A18" s="237" t="s">
        <v>418</v>
      </c>
      <c r="B18" s="171" t="s">
        <v>419</v>
      </c>
      <c r="C18" s="171" t="s">
        <v>22</v>
      </c>
      <c r="D18" s="171" t="s">
        <v>480</v>
      </c>
      <c r="E18" s="171" t="s">
        <v>447</v>
      </c>
      <c r="F18" s="171" t="s">
        <v>333</v>
      </c>
      <c r="G18" s="171" t="s">
        <v>505</v>
      </c>
      <c r="H18" s="172">
        <v>49.25</v>
      </c>
      <c r="I18" s="172">
        <v>1171.6148045</v>
      </c>
      <c r="J18" s="172">
        <v>395116.84922500001</v>
      </c>
      <c r="K18" s="181" t="s">
        <v>82</v>
      </c>
      <c r="L18" s="171" t="s">
        <v>81</v>
      </c>
      <c r="M18" s="171" t="s">
        <v>81</v>
      </c>
      <c r="N18" s="181" t="s">
        <v>82</v>
      </c>
      <c r="O18" s="244" t="s">
        <v>82</v>
      </c>
      <c r="P18" s="180"/>
    </row>
    <row r="19" spans="1:16">
      <c r="A19" s="237" t="s">
        <v>418</v>
      </c>
      <c r="B19" s="171" t="s">
        <v>419</v>
      </c>
      <c r="C19" s="171" t="s">
        <v>22</v>
      </c>
      <c r="D19" s="171" t="s">
        <v>480</v>
      </c>
      <c r="E19" s="171" t="s">
        <v>449</v>
      </c>
      <c r="F19" s="171" t="s">
        <v>80</v>
      </c>
      <c r="G19" s="171" t="s">
        <v>450</v>
      </c>
      <c r="H19" s="172">
        <v>53</v>
      </c>
      <c r="I19" s="172">
        <v>548.85</v>
      </c>
      <c r="J19" s="172">
        <v>94284.944936999993</v>
      </c>
      <c r="K19" s="171" t="s">
        <v>82</v>
      </c>
      <c r="L19" s="171" t="s">
        <v>81</v>
      </c>
      <c r="M19" s="171" t="s">
        <v>82</v>
      </c>
      <c r="N19" s="181" t="s">
        <v>82</v>
      </c>
      <c r="O19" s="244" t="s">
        <v>82</v>
      </c>
      <c r="P19" s="180"/>
    </row>
    <row r="20" spans="1:16">
      <c r="A20" s="237" t="s">
        <v>418</v>
      </c>
      <c r="B20" s="171" t="s">
        <v>419</v>
      </c>
      <c r="C20" s="171" t="s">
        <v>22</v>
      </c>
      <c r="D20" s="171" t="s">
        <v>480</v>
      </c>
      <c r="E20" s="171" t="s">
        <v>449</v>
      </c>
      <c r="F20" s="171" t="s">
        <v>333</v>
      </c>
      <c r="G20" s="171" t="s">
        <v>451</v>
      </c>
      <c r="H20" s="172">
        <v>294</v>
      </c>
      <c r="I20" s="172">
        <v>4802.4215999999997</v>
      </c>
      <c r="J20" s="172">
        <v>1007833.7496400001</v>
      </c>
      <c r="K20" s="173" t="s">
        <v>82</v>
      </c>
      <c r="L20" s="173" t="s">
        <v>81</v>
      </c>
      <c r="M20" s="173" t="s">
        <v>81</v>
      </c>
      <c r="N20" s="171" t="s">
        <v>82</v>
      </c>
      <c r="O20" s="238" t="s">
        <v>82</v>
      </c>
      <c r="P20" s="180"/>
    </row>
    <row r="21" spans="1:16">
      <c r="A21" s="237" t="s">
        <v>418</v>
      </c>
      <c r="B21" s="171" t="s">
        <v>419</v>
      </c>
      <c r="C21" s="171" t="s">
        <v>22</v>
      </c>
      <c r="D21" s="171" t="s">
        <v>480</v>
      </c>
      <c r="E21" s="171" t="s">
        <v>449</v>
      </c>
      <c r="F21" s="171" t="s">
        <v>333</v>
      </c>
      <c r="G21" s="171" t="s">
        <v>508</v>
      </c>
      <c r="H21" s="172">
        <v>16.25</v>
      </c>
      <c r="I21" s="172">
        <v>254.499638785</v>
      </c>
      <c r="J21" s="172">
        <v>90232.472017499997</v>
      </c>
      <c r="K21" s="171" t="s">
        <v>82</v>
      </c>
      <c r="L21" s="181" t="s">
        <v>82</v>
      </c>
      <c r="M21" s="171" t="s">
        <v>82</v>
      </c>
      <c r="N21" s="181" t="s">
        <v>81</v>
      </c>
      <c r="O21" s="244" t="s">
        <v>82</v>
      </c>
      <c r="P21" s="180"/>
    </row>
    <row r="22" spans="1:16">
      <c r="A22" s="237" t="s">
        <v>418</v>
      </c>
      <c r="B22" s="171" t="s">
        <v>419</v>
      </c>
      <c r="C22" s="171" t="s">
        <v>22</v>
      </c>
      <c r="D22" s="171" t="s">
        <v>480</v>
      </c>
      <c r="E22" s="171" t="s">
        <v>449</v>
      </c>
      <c r="F22" s="171" t="s">
        <v>333</v>
      </c>
      <c r="G22" s="171" t="s">
        <v>509</v>
      </c>
      <c r="H22" s="172">
        <v>88</v>
      </c>
      <c r="I22" s="172">
        <v>1890.5935769</v>
      </c>
      <c r="J22" s="172">
        <v>619575.69269000005</v>
      </c>
      <c r="K22" s="173" t="s">
        <v>82</v>
      </c>
      <c r="L22" s="173" t="s">
        <v>81</v>
      </c>
      <c r="M22" s="173" t="s">
        <v>81</v>
      </c>
      <c r="N22" s="171" t="s">
        <v>82</v>
      </c>
      <c r="O22" s="238" t="s">
        <v>82</v>
      </c>
      <c r="P22" s="180"/>
    </row>
    <row r="23" spans="1:16">
      <c r="A23" s="237" t="s">
        <v>418</v>
      </c>
      <c r="B23" s="171" t="s">
        <v>419</v>
      </c>
      <c r="C23" s="171" t="s">
        <v>22</v>
      </c>
      <c r="D23" s="171" t="s">
        <v>480</v>
      </c>
      <c r="E23" s="171" t="s">
        <v>453</v>
      </c>
      <c r="F23" s="171" t="s">
        <v>80</v>
      </c>
      <c r="G23" s="171" t="s">
        <v>510</v>
      </c>
      <c r="H23" s="172">
        <f>482+409</f>
        <v>891</v>
      </c>
      <c r="I23" s="172">
        <f>585+509</f>
        <v>1094</v>
      </c>
      <c r="J23" s="172">
        <f>780028+632885</f>
        <v>1412913</v>
      </c>
      <c r="K23" s="171" t="s">
        <v>81</v>
      </c>
      <c r="L23" s="171" t="s">
        <v>81</v>
      </c>
      <c r="M23" s="171" t="s">
        <v>81</v>
      </c>
      <c r="N23" s="181" t="s">
        <v>82</v>
      </c>
      <c r="O23" s="244" t="s">
        <v>82</v>
      </c>
      <c r="P23" s="180"/>
    </row>
    <row r="24" spans="1:16">
      <c r="A24" s="239" t="s">
        <v>418</v>
      </c>
      <c r="B24" s="176" t="s">
        <v>419</v>
      </c>
      <c r="C24" s="176" t="s">
        <v>22</v>
      </c>
      <c r="D24" s="176" t="s">
        <v>480</v>
      </c>
      <c r="E24" s="176" t="s">
        <v>462</v>
      </c>
      <c r="F24" s="176" t="s">
        <v>481</v>
      </c>
      <c r="G24" s="176" t="s">
        <v>482</v>
      </c>
      <c r="H24" s="177">
        <v>36</v>
      </c>
      <c r="I24" s="177">
        <v>0.77763000000000004</v>
      </c>
      <c r="J24" s="177">
        <v>1935.8521353900001</v>
      </c>
      <c r="K24" s="176" t="s">
        <v>82</v>
      </c>
      <c r="L24" s="176" t="s">
        <v>82</v>
      </c>
      <c r="M24" s="176" t="s">
        <v>82</v>
      </c>
      <c r="N24" s="178" t="s">
        <v>82</v>
      </c>
      <c r="O24" s="240" t="s">
        <v>82</v>
      </c>
      <c r="P24" s="180"/>
    </row>
    <row r="25" spans="1:16">
      <c r="A25" s="239" t="s">
        <v>418</v>
      </c>
      <c r="B25" s="176" t="s">
        <v>419</v>
      </c>
      <c r="C25" s="176" t="s">
        <v>22</v>
      </c>
      <c r="D25" s="176" t="s">
        <v>480</v>
      </c>
      <c r="E25" s="176" t="s">
        <v>462</v>
      </c>
      <c r="F25" s="176" t="s">
        <v>484</v>
      </c>
      <c r="G25" s="176" t="s">
        <v>485</v>
      </c>
      <c r="H25" s="177">
        <v>9</v>
      </c>
      <c r="I25" s="177">
        <v>0.76590000000000003</v>
      </c>
      <c r="J25" s="177">
        <v>1206.6075745000001</v>
      </c>
      <c r="K25" s="176" t="s">
        <v>82</v>
      </c>
      <c r="L25" s="176" t="s">
        <v>82</v>
      </c>
      <c r="M25" s="176" t="s">
        <v>82</v>
      </c>
      <c r="N25" s="178" t="s">
        <v>82</v>
      </c>
      <c r="O25" s="240" t="s">
        <v>82</v>
      </c>
      <c r="P25" s="180"/>
    </row>
    <row r="26" spans="1:16">
      <c r="A26" s="239" t="s">
        <v>418</v>
      </c>
      <c r="B26" s="176" t="s">
        <v>419</v>
      </c>
      <c r="C26" s="176" t="s">
        <v>22</v>
      </c>
      <c r="D26" s="176" t="s">
        <v>480</v>
      </c>
      <c r="E26" s="176" t="s">
        <v>462</v>
      </c>
      <c r="F26" s="176" t="s">
        <v>333</v>
      </c>
      <c r="G26" s="176" t="s">
        <v>486</v>
      </c>
      <c r="H26" s="177">
        <v>240</v>
      </c>
      <c r="I26" s="177">
        <v>314.74116500000002</v>
      </c>
      <c r="J26" s="177">
        <v>166415.59628999999</v>
      </c>
      <c r="K26" s="176" t="s">
        <v>82</v>
      </c>
      <c r="L26" s="176" t="s">
        <v>82</v>
      </c>
      <c r="M26" s="176" t="s">
        <v>82</v>
      </c>
      <c r="N26" s="176" t="s">
        <v>82</v>
      </c>
      <c r="O26" s="243" t="s">
        <v>82</v>
      </c>
      <c r="P26" s="180"/>
    </row>
    <row r="27" spans="1:16">
      <c r="A27" s="239" t="s">
        <v>418</v>
      </c>
      <c r="B27" s="176" t="s">
        <v>419</v>
      </c>
      <c r="C27" s="176" t="s">
        <v>22</v>
      </c>
      <c r="D27" s="176" t="s">
        <v>480</v>
      </c>
      <c r="E27" s="176" t="s">
        <v>426</v>
      </c>
      <c r="F27" s="176" t="s">
        <v>463</v>
      </c>
      <c r="G27" s="176" t="s">
        <v>487</v>
      </c>
      <c r="H27" s="177">
        <v>31.5</v>
      </c>
      <c r="I27" s="177">
        <v>4.7680499999999997</v>
      </c>
      <c r="J27" s="177">
        <v>20467.542976000001</v>
      </c>
      <c r="K27" s="176" t="s">
        <v>82</v>
      </c>
      <c r="L27" s="176" t="s">
        <v>82</v>
      </c>
      <c r="M27" s="176" t="s">
        <v>82</v>
      </c>
      <c r="N27" s="178" t="s">
        <v>82</v>
      </c>
      <c r="O27" s="240" t="s">
        <v>82</v>
      </c>
      <c r="P27" s="180"/>
    </row>
    <row r="28" spans="1:16">
      <c r="A28" s="239" t="s">
        <v>418</v>
      </c>
      <c r="B28" s="176" t="s">
        <v>419</v>
      </c>
      <c r="C28" s="176" t="s">
        <v>22</v>
      </c>
      <c r="D28" s="176" t="s">
        <v>480</v>
      </c>
      <c r="E28" s="176" t="s">
        <v>426</v>
      </c>
      <c r="F28" s="176" t="s">
        <v>331</v>
      </c>
      <c r="G28" s="176" t="s">
        <v>427</v>
      </c>
      <c r="H28" s="177">
        <v>7.5</v>
      </c>
      <c r="I28" s="177">
        <v>0.28739500000000001</v>
      </c>
      <c r="J28" s="177">
        <v>1895.40692988</v>
      </c>
      <c r="K28" s="176" t="s">
        <v>82</v>
      </c>
      <c r="L28" s="176" t="s">
        <v>82</v>
      </c>
      <c r="M28" s="176" t="s">
        <v>82</v>
      </c>
      <c r="N28" s="176" t="s">
        <v>82</v>
      </c>
      <c r="O28" s="243" t="s">
        <v>82</v>
      </c>
      <c r="P28" s="180"/>
    </row>
    <row r="29" spans="1:16">
      <c r="A29" s="239" t="s">
        <v>418</v>
      </c>
      <c r="B29" s="176" t="s">
        <v>419</v>
      </c>
      <c r="C29" s="176" t="s">
        <v>22</v>
      </c>
      <c r="D29" s="176" t="s">
        <v>480</v>
      </c>
      <c r="E29" s="176" t="s">
        <v>426</v>
      </c>
      <c r="F29" s="176" t="s">
        <v>80</v>
      </c>
      <c r="G29" s="176" t="s">
        <v>490</v>
      </c>
      <c r="H29" s="177">
        <v>88</v>
      </c>
      <c r="I29" s="177">
        <v>11.16549</v>
      </c>
      <c r="J29" s="177">
        <v>35805.4456555</v>
      </c>
      <c r="K29" s="176" t="s">
        <v>82</v>
      </c>
      <c r="L29" s="176" t="s">
        <v>82</v>
      </c>
      <c r="M29" s="176" t="s">
        <v>82</v>
      </c>
      <c r="N29" s="176" t="s">
        <v>82</v>
      </c>
      <c r="O29" s="243" t="s">
        <v>82</v>
      </c>
      <c r="P29" s="180"/>
    </row>
    <row r="30" spans="1:16">
      <c r="A30" s="239" t="s">
        <v>418</v>
      </c>
      <c r="B30" s="176" t="s">
        <v>419</v>
      </c>
      <c r="C30" s="176" t="s">
        <v>22</v>
      </c>
      <c r="D30" s="176" t="s">
        <v>480</v>
      </c>
      <c r="E30" s="176" t="s">
        <v>426</v>
      </c>
      <c r="F30" s="176" t="s">
        <v>484</v>
      </c>
      <c r="G30" s="176" t="s">
        <v>491</v>
      </c>
      <c r="H30" s="177">
        <v>35</v>
      </c>
      <c r="I30" s="177">
        <v>2.80694</v>
      </c>
      <c r="J30" s="177">
        <v>6704.1753962000003</v>
      </c>
      <c r="K30" s="176" t="s">
        <v>82</v>
      </c>
      <c r="L30" s="176" t="s">
        <v>82</v>
      </c>
      <c r="M30" s="176" t="s">
        <v>82</v>
      </c>
      <c r="N30" s="176" t="s">
        <v>82</v>
      </c>
      <c r="O30" s="243" t="s">
        <v>82</v>
      </c>
      <c r="P30" s="180"/>
    </row>
    <row r="31" spans="1:16">
      <c r="A31" s="239" t="s">
        <v>418</v>
      </c>
      <c r="B31" s="176" t="s">
        <v>419</v>
      </c>
      <c r="C31" s="176" t="s">
        <v>22</v>
      </c>
      <c r="D31" s="176" t="s">
        <v>480</v>
      </c>
      <c r="E31" s="176" t="s">
        <v>426</v>
      </c>
      <c r="F31" s="176" t="s">
        <v>333</v>
      </c>
      <c r="G31" s="176" t="s">
        <v>492</v>
      </c>
      <c r="H31" s="177">
        <v>43.5</v>
      </c>
      <c r="I31" s="177">
        <v>10.548005</v>
      </c>
      <c r="J31" s="177">
        <v>25154.914719500001</v>
      </c>
      <c r="K31" s="179" t="s">
        <v>82</v>
      </c>
      <c r="L31" s="179" t="s">
        <v>82</v>
      </c>
      <c r="M31" s="179" t="s">
        <v>82</v>
      </c>
      <c r="N31" s="176" t="s">
        <v>82</v>
      </c>
      <c r="O31" s="243" t="s">
        <v>82</v>
      </c>
      <c r="P31" s="180"/>
    </row>
    <row r="32" spans="1:16">
      <c r="A32" s="239" t="s">
        <v>418</v>
      </c>
      <c r="B32" s="176" t="s">
        <v>419</v>
      </c>
      <c r="C32" s="176" t="s">
        <v>22</v>
      </c>
      <c r="D32" s="176" t="s">
        <v>480</v>
      </c>
      <c r="E32" s="176" t="s">
        <v>426</v>
      </c>
      <c r="F32" s="176" t="s">
        <v>333</v>
      </c>
      <c r="G32" s="176" t="s">
        <v>493</v>
      </c>
      <c r="H32" s="177">
        <v>23.5</v>
      </c>
      <c r="I32" s="177">
        <v>11.765985000000001</v>
      </c>
      <c r="J32" s="177">
        <v>6039.4936878500002</v>
      </c>
      <c r="K32" s="176" t="s">
        <v>82</v>
      </c>
      <c r="L32" s="178" t="s">
        <v>82</v>
      </c>
      <c r="M32" s="176" t="s">
        <v>82</v>
      </c>
      <c r="N32" s="178" t="s">
        <v>82</v>
      </c>
      <c r="O32" s="240" t="s">
        <v>82</v>
      </c>
      <c r="P32" s="180"/>
    </row>
    <row r="33" spans="1:16">
      <c r="A33" s="239" t="s">
        <v>418</v>
      </c>
      <c r="B33" s="176" t="s">
        <v>419</v>
      </c>
      <c r="C33" s="176" t="s">
        <v>22</v>
      </c>
      <c r="D33" s="176" t="s">
        <v>480</v>
      </c>
      <c r="E33" s="176" t="s">
        <v>436</v>
      </c>
      <c r="F33" s="176" t="s">
        <v>437</v>
      </c>
      <c r="G33" s="176" t="s">
        <v>438</v>
      </c>
      <c r="H33" s="177">
        <v>49</v>
      </c>
      <c r="I33" s="177">
        <v>6.2891349999499999</v>
      </c>
      <c r="J33" s="177">
        <v>9352.2873917500001</v>
      </c>
      <c r="K33" s="179" t="s">
        <v>82</v>
      </c>
      <c r="L33" s="179" t="s">
        <v>82</v>
      </c>
      <c r="M33" s="179" t="s">
        <v>82</v>
      </c>
      <c r="N33" s="176" t="s">
        <v>82</v>
      </c>
      <c r="O33" s="243" t="s">
        <v>82</v>
      </c>
      <c r="P33" s="180"/>
    </row>
    <row r="34" spans="1:16">
      <c r="A34" s="239" t="s">
        <v>418</v>
      </c>
      <c r="B34" s="176" t="s">
        <v>419</v>
      </c>
      <c r="C34" s="176" t="s">
        <v>22</v>
      </c>
      <c r="D34" s="176" t="s">
        <v>480</v>
      </c>
      <c r="E34" s="176" t="s">
        <v>494</v>
      </c>
      <c r="F34" s="176" t="s">
        <v>481</v>
      </c>
      <c r="G34" s="176" t="s">
        <v>495</v>
      </c>
      <c r="H34" s="177">
        <v>138.5</v>
      </c>
      <c r="I34" s="177">
        <v>29.804965060499999</v>
      </c>
      <c r="J34" s="177">
        <v>113752.7626145</v>
      </c>
      <c r="K34" s="178" t="s">
        <v>82</v>
      </c>
      <c r="L34" s="176" t="s">
        <v>82</v>
      </c>
      <c r="M34" s="176" t="s">
        <v>82</v>
      </c>
      <c r="N34" s="178" t="s">
        <v>82</v>
      </c>
      <c r="O34" s="240" t="s">
        <v>82</v>
      </c>
      <c r="P34" s="180"/>
    </row>
    <row r="35" spans="1:16">
      <c r="A35" s="239" t="s">
        <v>418</v>
      </c>
      <c r="B35" s="176" t="s">
        <v>419</v>
      </c>
      <c r="C35" s="176" t="s">
        <v>22</v>
      </c>
      <c r="D35" s="176" t="s">
        <v>480</v>
      </c>
      <c r="E35" s="176" t="s">
        <v>472</v>
      </c>
      <c r="F35" s="176" t="s">
        <v>463</v>
      </c>
      <c r="G35" s="176" t="s">
        <v>496</v>
      </c>
      <c r="H35" s="177">
        <v>32.5</v>
      </c>
      <c r="I35" s="177">
        <v>0.96206999999999998</v>
      </c>
      <c r="J35" s="177">
        <v>5447.1528337500004</v>
      </c>
      <c r="K35" s="179" t="s">
        <v>82</v>
      </c>
      <c r="L35" s="179" t="s">
        <v>82</v>
      </c>
      <c r="M35" s="179" t="s">
        <v>82</v>
      </c>
      <c r="N35" s="176" t="s">
        <v>82</v>
      </c>
      <c r="O35" s="243" t="s">
        <v>82</v>
      </c>
      <c r="P35" s="180"/>
    </row>
    <row r="36" spans="1:16">
      <c r="A36" s="239" t="s">
        <v>418</v>
      </c>
      <c r="B36" s="176" t="s">
        <v>419</v>
      </c>
      <c r="C36" s="176" t="s">
        <v>22</v>
      </c>
      <c r="D36" s="176" t="s">
        <v>480</v>
      </c>
      <c r="E36" s="176" t="s">
        <v>472</v>
      </c>
      <c r="F36" s="176" t="s">
        <v>80</v>
      </c>
      <c r="G36" s="176" t="s">
        <v>414</v>
      </c>
      <c r="H36" s="177">
        <v>381.5</v>
      </c>
      <c r="I36" s="177">
        <v>144.41824</v>
      </c>
      <c r="J36" s="177">
        <v>159814.77067999999</v>
      </c>
      <c r="K36" s="176" t="s">
        <v>82</v>
      </c>
      <c r="L36" s="178" t="s">
        <v>82</v>
      </c>
      <c r="M36" s="176" t="s">
        <v>82</v>
      </c>
      <c r="N36" s="178" t="s">
        <v>82</v>
      </c>
      <c r="O36" s="240" t="s">
        <v>82</v>
      </c>
      <c r="P36" s="180"/>
    </row>
    <row r="37" spans="1:16">
      <c r="A37" s="239" t="s">
        <v>418</v>
      </c>
      <c r="B37" s="176" t="s">
        <v>419</v>
      </c>
      <c r="C37" s="176" t="s">
        <v>22</v>
      </c>
      <c r="D37" s="176" t="s">
        <v>480</v>
      </c>
      <c r="E37" s="176" t="s">
        <v>439</v>
      </c>
      <c r="F37" s="176" t="s">
        <v>331</v>
      </c>
      <c r="G37" s="176" t="s">
        <v>497</v>
      </c>
      <c r="H37" s="177">
        <v>76</v>
      </c>
      <c r="I37" s="177">
        <v>13.18473</v>
      </c>
      <c r="J37" s="177">
        <v>85609.380204500005</v>
      </c>
      <c r="K37" s="179" t="s">
        <v>82</v>
      </c>
      <c r="L37" s="179" t="s">
        <v>82</v>
      </c>
      <c r="M37" s="179" t="s">
        <v>82</v>
      </c>
      <c r="N37" s="176" t="s">
        <v>82</v>
      </c>
      <c r="O37" s="243" t="s">
        <v>82</v>
      </c>
      <c r="P37" s="180"/>
    </row>
    <row r="38" spans="1:16">
      <c r="A38" s="253" t="s">
        <v>418</v>
      </c>
      <c r="B38" s="124" t="s">
        <v>419</v>
      </c>
      <c r="C38" s="124" t="s">
        <v>22</v>
      </c>
      <c r="D38" s="124" t="s">
        <v>480</v>
      </c>
      <c r="E38" s="124" t="s">
        <v>439</v>
      </c>
      <c r="F38" s="124" t="s">
        <v>80</v>
      </c>
      <c r="G38" s="124" t="s">
        <v>441</v>
      </c>
      <c r="H38" s="254">
        <v>14</v>
      </c>
      <c r="I38" s="254">
        <v>137.34979999999999</v>
      </c>
      <c r="J38" s="254">
        <v>12011.214075</v>
      </c>
      <c r="K38" s="223" t="s">
        <v>82</v>
      </c>
      <c r="L38" s="223" t="s">
        <v>82</v>
      </c>
      <c r="M38" s="223" t="s">
        <v>82</v>
      </c>
      <c r="N38" s="124" t="s">
        <v>81</v>
      </c>
      <c r="O38" s="257" t="s">
        <v>82</v>
      </c>
      <c r="P38" s="180"/>
    </row>
    <row r="39" spans="1:16">
      <c r="A39" s="239" t="s">
        <v>418</v>
      </c>
      <c r="B39" s="176" t="s">
        <v>419</v>
      </c>
      <c r="C39" s="176" t="s">
        <v>22</v>
      </c>
      <c r="D39" s="176" t="s">
        <v>480</v>
      </c>
      <c r="E39" s="176" t="s">
        <v>449</v>
      </c>
      <c r="F39" s="176" t="s">
        <v>80</v>
      </c>
      <c r="G39" s="176" t="s">
        <v>506</v>
      </c>
      <c r="H39" s="177">
        <v>28</v>
      </c>
      <c r="I39" s="177">
        <v>2.36355</v>
      </c>
      <c r="J39" s="177">
        <v>2076.7230728</v>
      </c>
      <c r="K39" s="176" t="s">
        <v>82</v>
      </c>
      <c r="L39" s="178" t="s">
        <v>82</v>
      </c>
      <c r="M39" s="178" t="s">
        <v>82</v>
      </c>
      <c r="N39" s="178" t="s">
        <v>82</v>
      </c>
      <c r="O39" s="240" t="s">
        <v>82</v>
      </c>
      <c r="P39" s="180"/>
    </row>
    <row r="40" spans="1:16">
      <c r="A40" s="239" t="s">
        <v>418</v>
      </c>
      <c r="B40" s="176" t="s">
        <v>419</v>
      </c>
      <c r="C40" s="176" t="s">
        <v>22</v>
      </c>
      <c r="D40" s="176" t="s">
        <v>480</v>
      </c>
      <c r="E40" s="176" t="s">
        <v>449</v>
      </c>
      <c r="F40" s="176" t="s">
        <v>80</v>
      </c>
      <c r="G40" s="176" t="s">
        <v>507</v>
      </c>
      <c r="H40" s="177">
        <v>14</v>
      </c>
      <c r="I40" s="177">
        <v>201.70590000000001</v>
      </c>
      <c r="J40" s="177">
        <v>36294.779748000001</v>
      </c>
      <c r="K40" s="178" t="s">
        <v>82</v>
      </c>
      <c r="L40" s="176" t="s">
        <v>82</v>
      </c>
      <c r="M40" s="176" t="s">
        <v>82</v>
      </c>
      <c r="N40" s="178" t="s">
        <v>82</v>
      </c>
      <c r="O40" s="240" t="s">
        <v>82</v>
      </c>
      <c r="P40" s="180"/>
    </row>
    <row r="41" spans="1:16">
      <c r="A41" s="239" t="s">
        <v>418</v>
      </c>
      <c r="B41" s="176" t="s">
        <v>419</v>
      </c>
      <c r="C41" s="176" t="s">
        <v>22</v>
      </c>
      <c r="D41" s="176" t="s">
        <v>480</v>
      </c>
      <c r="E41" s="176" t="s">
        <v>456</v>
      </c>
      <c r="F41" s="176" t="s">
        <v>80</v>
      </c>
      <c r="G41" s="176" t="s">
        <v>511</v>
      </c>
      <c r="H41" s="177">
        <v>113</v>
      </c>
      <c r="I41" s="177">
        <v>93.25779</v>
      </c>
      <c r="J41" s="177">
        <v>116912.52082000001</v>
      </c>
      <c r="K41" s="179" t="s">
        <v>82</v>
      </c>
      <c r="L41" s="179" t="s">
        <v>82</v>
      </c>
      <c r="M41" s="179" t="s">
        <v>82</v>
      </c>
      <c r="N41" s="176" t="s">
        <v>82</v>
      </c>
      <c r="O41" s="243" t="s">
        <v>82</v>
      </c>
      <c r="P41" s="180"/>
    </row>
    <row r="42" spans="1:16">
      <c r="A42" s="239" t="s">
        <v>418</v>
      </c>
      <c r="B42" s="176" t="s">
        <v>419</v>
      </c>
      <c r="C42" s="176" t="s">
        <v>22</v>
      </c>
      <c r="D42" s="176" t="s">
        <v>480</v>
      </c>
      <c r="E42" s="176" t="s">
        <v>456</v>
      </c>
      <c r="F42" s="176" t="s">
        <v>80</v>
      </c>
      <c r="G42" s="176" t="s">
        <v>512</v>
      </c>
      <c r="H42" s="177">
        <v>43</v>
      </c>
      <c r="I42" s="177">
        <v>4.67164</v>
      </c>
      <c r="J42" s="177">
        <v>6327.0212193999996</v>
      </c>
      <c r="K42" s="179" t="s">
        <v>82</v>
      </c>
      <c r="L42" s="179" t="s">
        <v>82</v>
      </c>
      <c r="M42" s="179" t="s">
        <v>82</v>
      </c>
      <c r="N42" s="178" t="s">
        <v>82</v>
      </c>
      <c r="O42" s="243" t="s">
        <v>82</v>
      </c>
      <c r="P42" s="180"/>
    </row>
    <row r="43" spans="1:16">
      <c r="A43" s="237" t="s">
        <v>418</v>
      </c>
      <c r="B43" s="171" t="s">
        <v>419</v>
      </c>
      <c r="C43" s="171" t="s">
        <v>22</v>
      </c>
      <c r="D43" s="171" t="s">
        <v>513</v>
      </c>
      <c r="E43" s="171" t="s">
        <v>426</v>
      </c>
      <c r="F43" s="171" t="s">
        <v>80</v>
      </c>
      <c r="G43" s="181" t="s">
        <v>488</v>
      </c>
      <c r="H43" s="172">
        <v>311.75</v>
      </c>
      <c r="I43" s="172">
        <v>114.235512</v>
      </c>
      <c r="J43" s="172">
        <v>127104.1720065</v>
      </c>
      <c r="K43" s="181" t="s">
        <v>82</v>
      </c>
      <c r="L43" s="171" t="s">
        <v>82</v>
      </c>
      <c r="M43" s="171" t="s">
        <v>82</v>
      </c>
      <c r="N43" s="181" t="s">
        <v>81</v>
      </c>
      <c r="O43" s="244" t="s">
        <v>82</v>
      </c>
      <c r="P43" s="180"/>
    </row>
    <row r="44" spans="1:16">
      <c r="A44" s="247" t="s">
        <v>418</v>
      </c>
      <c r="B44" s="181" t="s">
        <v>419</v>
      </c>
      <c r="C44" s="181" t="s">
        <v>22</v>
      </c>
      <c r="D44" s="181" t="s">
        <v>513</v>
      </c>
      <c r="E44" s="181" t="s">
        <v>426</v>
      </c>
      <c r="F44" s="181" t="s">
        <v>80</v>
      </c>
      <c r="G44" s="181" t="s">
        <v>489</v>
      </c>
      <c r="H44" s="187">
        <v>1787.5</v>
      </c>
      <c r="I44" s="187">
        <v>655.71693500000003</v>
      </c>
      <c r="J44" s="187">
        <v>679485.12699500006</v>
      </c>
      <c r="K44" s="181" t="s">
        <v>81</v>
      </c>
      <c r="L44" s="181" t="s">
        <v>82</v>
      </c>
      <c r="M44" s="181" t="s">
        <v>81</v>
      </c>
      <c r="N44" s="181" t="s">
        <v>82</v>
      </c>
      <c r="O44" s="248" t="s">
        <v>82</v>
      </c>
      <c r="P44" s="180"/>
    </row>
    <row r="45" spans="1:16">
      <c r="A45" s="247" t="s">
        <v>418</v>
      </c>
      <c r="B45" s="181" t="s">
        <v>419</v>
      </c>
      <c r="C45" s="181" t="s">
        <v>22</v>
      </c>
      <c r="D45" s="181" t="s">
        <v>513</v>
      </c>
      <c r="E45" s="181" t="s">
        <v>494</v>
      </c>
      <c r="F45" s="181" t="s">
        <v>481</v>
      </c>
      <c r="G45" s="181" t="s">
        <v>495</v>
      </c>
      <c r="H45" s="187">
        <v>326.5</v>
      </c>
      <c r="I45" s="187">
        <v>67.965429939499998</v>
      </c>
      <c r="J45" s="187">
        <v>269383.070045</v>
      </c>
      <c r="K45" s="181" t="s">
        <v>81</v>
      </c>
      <c r="L45" s="181" t="s">
        <v>82</v>
      </c>
      <c r="M45" s="181" t="s">
        <v>82</v>
      </c>
      <c r="N45" s="181" t="s">
        <v>82</v>
      </c>
      <c r="O45" s="248" t="s">
        <v>82</v>
      </c>
      <c r="P45" s="180"/>
    </row>
    <row r="46" spans="1:16">
      <c r="A46" s="237" t="s">
        <v>418</v>
      </c>
      <c r="B46" s="171" t="s">
        <v>419</v>
      </c>
      <c r="C46" s="171" t="s">
        <v>22</v>
      </c>
      <c r="D46" s="171" t="s">
        <v>513</v>
      </c>
      <c r="E46" s="171" t="s">
        <v>472</v>
      </c>
      <c r="F46" s="171" t="s">
        <v>80</v>
      </c>
      <c r="G46" s="171" t="s">
        <v>414</v>
      </c>
      <c r="H46" s="172">
        <v>362</v>
      </c>
      <c r="I46" s="172">
        <v>125.84166</v>
      </c>
      <c r="J46" s="172">
        <v>133571.66953499999</v>
      </c>
      <c r="K46" s="173" t="s">
        <v>81</v>
      </c>
      <c r="L46" s="173" t="s">
        <v>82</v>
      </c>
      <c r="M46" s="173" t="s">
        <v>82</v>
      </c>
      <c r="N46" s="171" t="s">
        <v>82</v>
      </c>
      <c r="O46" s="238" t="s">
        <v>82</v>
      </c>
      <c r="P46" s="180"/>
    </row>
    <row r="47" spans="1:16">
      <c r="A47" s="237" t="s">
        <v>418</v>
      </c>
      <c r="B47" s="171" t="s">
        <v>419</v>
      </c>
      <c r="C47" s="171" t="s">
        <v>22</v>
      </c>
      <c r="D47" s="171" t="s">
        <v>513</v>
      </c>
      <c r="E47" s="171" t="s">
        <v>439</v>
      </c>
      <c r="F47" s="171" t="s">
        <v>80</v>
      </c>
      <c r="G47" s="171" t="s">
        <v>498</v>
      </c>
      <c r="H47" s="172">
        <f>1824+2042</f>
        <v>3866</v>
      </c>
      <c r="I47" s="172">
        <f>5830+5567</f>
        <v>11397</v>
      </c>
      <c r="J47" s="172">
        <f>5656442+5757778</f>
        <v>11414220</v>
      </c>
      <c r="K47" s="173" t="s">
        <v>81</v>
      </c>
      <c r="L47" s="173" t="s">
        <v>81</v>
      </c>
      <c r="M47" s="173" t="s">
        <v>81</v>
      </c>
      <c r="N47" s="181" t="s">
        <v>82</v>
      </c>
      <c r="O47" s="238" t="s">
        <v>82</v>
      </c>
      <c r="P47" s="180"/>
    </row>
    <row r="48" spans="1:16">
      <c r="A48" s="237" t="s">
        <v>418</v>
      </c>
      <c r="B48" s="171" t="s">
        <v>419</v>
      </c>
      <c r="C48" s="171" t="s">
        <v>22</v>
      </c>
      <c r="D48" s="171" t="s">
        <v>513</v>
      </c>
      <c r="E48" s="171" t="s">
        <v>439</v>
      </c>
      <c r="F48" s="171" t="s">
        <v>333</v>
      </c>
      <c r="G48" s="171" t="s">
        <v>443</v>
      </c>
      <c r="H48" s="172">
        <v>65.5</v>
      </c>
      <c r="I48" s="172">
        <v>540.67416844499996</v>
      </c>
      <c r="J48" s="172">
        <v>89972.827451499994</v>
      </c>
      <c r="K48" s="181" t="s">
        <v>82</v>
      </c>
      <c r="L48" s="171" t="s">
        <v>82</v>
      </c>
      <c r="M48" s="171" t="s">
        <v>82</v>
      </c>
      <c r="N48" s="181" t="s">
        <v>81</v>
      </c>
      <c r="O48" s="244" t="s">
        <v>82</v>
      </c>
      <c r="P48" s="180"/>
    </row>
    <row r="49" spans="1:16">
      <c r="A49" s="237" t="s">
        <v>418</v>
      </c>
      <c r="B49" s="171" t="s">
        <v>419</v>
      </c>
      <c r="C49" s="171" t="s">
        <v>22</v>
      </c>
      <c r="D49" s="171" t="s">
        <v>513</v>
      </c>
      <c r="E49" s="171" t="s">
        <v>421</v>
      </c>
      <c r="F49" s="171" t="s">
        <v>80</v>
      </c>
      <c r="G49" s="171" t="s">
        <v>502</v>
      </c>
      <c r="H49" s="172">
        <f>11+13</f>
        <v>24</v>
      </c>
      <c r="I49" s="172">
        <f>30+92</f>
        <v>122</v>
      </c>
      <c r="J49" s="172">
        <f>86065+30568</f>
        <v>116633</v>
      </c>
      <c r="K49" s="171" t="s">
        <v>82</v>
      </c>
      <c r="L49" s="181" t="s">
        <v>82</v>
      </c>
      <c r="M49" s="171" t="s">
        <v>82</v>
      </c>
      <c r="N49" s="181" t="s">
        <v>81</v>
      </c>
      <c r="O49" s="244" t="s">
        <v>82</v>
      </c>
      <c r="P49" s="186"/>
    </row>
    <row r="50" spans="1:16">
      <c r="A50" s="237" t="s">
        <v>418</v>
      </c>
      <c r="B50" s="171" t="s">
        <v>419</v>
      </c>
      <c r="C50" s="171" t="s">
        <v>22</v>
      </c>
      <c r="D50" s="171" t="s">
        <v>513</v>
      </c>
      <c r="E50" s="171" t="s">
        <v>421</v>
      </c>
      <c r="F50" s="171" t="s">
        <v>333</v>
      </c>
      <c r="G50" s="171" t="s">
        <v>514</v>
      </c>
      <c r="H50" s="172">
        <v>154</v>
      </c>
      <c r="I50" s="172">
        <v>3294.9463755000002</v>
      </c>
      <c r="J50" s="172">
        <v>740810.92969000002</v>
      </c>
      <c r="K50" s="173" t="s">
        <v>82</v>
      </c>
      <c r="L50" s="173" t="s">
        <v>81</v>
      </c>
      <c r="M50" s="173" t="s">
        <v>81</v>
      </c>
      <c r="N50" s="171" t="s">
        <v>82</v>
      </c>
      <c r="O50" s="238" t="s">
        <v>82</v>
      </c>
      <c r="P50" s="186"/>
    </row>
    <row r="51" spans="1:16">
      <c r="A51" s="237" t="s">
        <v>418</v>
      </c>
      <c r="B51" s="171" t="s">
        <v>419</v>
      </c>
      <c r="C51" s="171" t="s">
        <v>22</v>
      </c>
      <c r="D51" s="171" t="s">
        <v>513</v>
      </c>
      <c r="E51" s="171" t="s">
        <v>421</v>
      </c>
      <c r="F51" s="171" t="s">
        <v>333</v>
      </c>
      <c r="G51" s="171" t="s">
        <v>446</v>
      </c>
      <c r="H51" s="172">
        <v>375.5</v>
      </c>
      <c r="I51" s="172">
        <v>5736.3297255500001</v>
      </c>
      <c r="J51" s="172">
        <v>786673.70043500001</v>
      </c>
      <c r="K51" s="173" t="s">
        <v>81</v>
      </c>
      <c r="L51" s="173" t="s">
        <v>81</v>
      </c>
      <c r="M51" s="173" t="s">
        <v>81</v>
      </c>
      <c r="N51" s="171" t="s">
        <v>82</v>
      </c>
      <c r="O51" s="238" t="s">
        <v>82</v>
      </c>
      <c r="P51" s="180"/>
    </row>
    <row r="52" spans="1:16">
      <c r="A52" s="237" t="s">
        <v>418</v>
      </c>
      <c r="B52" s="171" t="s">
        <v>419</v>
      </c>
      <c r="C52" s="171" t="s">
        <v>22</v>
      </c>
      <c r="D52" s="171" t="s">
        <v>513</v>
      </c>
      <c r="E52" s="171" t="s">
        <v>447</v>
      </c>
      <c r="F52" s="171" t="s">
        <v>80</v>
      </c>
      <c r="G52" s="171" t="s">
        <v>503</v>
      </c>
      <c r="H52" s="172">
        <v>11</v>
      </c>
      <c r="I52" s="172">
        <v>9.6768999999999998</v>
      </c>
      <c r="J52" s="172">
        <v>9754.8374965999992</v>
      </c>
      <c r="K52" s="171" t="s">
        <v>82</v>
      </c>
      <c r="L52" s="171" t="s">
        <v>82</v>
      </c>
      <c r="M52" s="171" t="s">
        <v>82</v>
      </c>
      <c r="N52" s="171" t="s">
        <v>81</v>
      </c>
      <c r="O52" s="238" t="s">
        <v>82</v>
      </c>
      <c r="P52" s="180"/>
    </row>
    <row r="53" spans="1:16">
      <c r="A53" s="237" t="s">
        <v>418</v>
      </c>
      <c r="B53" s="171" t="s">
        <v>419</v>
      </c>
      <c r="C53" s="171" t="s">
        <v>22</v>
      </c>
      <c r="D53" s="171" t="s">
        <v>513</v>
      </c>
      <c r="E53" s="171" t="s">
        <v>447</v>
      </c>
      <c r="F53" s="171" t="s">
        <v>333</v>
      </c>
      <c r="G53" s="171" t="s">
        <v>469</v>
      </c>
      <c r="H53" s="172">
        <v>82</v>
      </c>
      <c r="I53" s="172">
        <v>1294.5787796499999</v>
      </c>
      <c r="J53" s="172">
        <v>155207.9356045</v>
      </c>
      <c r="K53" s="181" t="s">
        <v>82</v>
      </c>
      <c r="L53" s="171" t="s">
        <v>82</v>
      </c>
      <c r="M53" s="171" t="s">
        <v>82</v>
      </c>
      <c r="N53" s="181" t="s">
        <v>81</v>
      </c>
      <c r="O53" s="244" t="s">
        <v>82</v>
      </c>
      <c r="P53" s="180"/>
    </row>
    <row r="54" spans="1:16">
      <c r="A54" s="249" t="s">
        <v>418</v>
      </c>
      <c r="B54" s="182" t="s">
        <v>419</v>
      </c>
      <c r="C54" s="182" t="s">
        <v>22</v>
      </c>
      <c r="D54" s="182" t="s">
        <v>513</v>
      </c>
      <c r="E54" s="182" t="s">
        <v>449</v>
      </c>
      <c r="F54" s="182" t="s">
        <v>333</v>
      </c>
      <c r="G54" s="182" t="s">
        <v>515</v>
      </c>
      <c r="H54" s="189">
        <v>896.9</v>
      </c>
      <c r="I54" s="189">
        <v>20465.739022000002</v>
      </c>
      <c r="J54" s="189">
        <v>3242163.4889000002</v>
      </c>
      <c r="K54" s="173" t="s">
        <v>81</v>
      </c>
      <c r="L54" s="173" t="s">
        <v>81</v>
      </c>
      <c r="M54" s="173" t="s">
        <v>81</v>
      </c>
      <c r="N54" s="182" t="s">
        <v>82</v>
      </c>
      <c r="O54" s="250" t="s">
        <v>82</v>
      </c>
      <c r="P54" s="180"/>
    </row>
    <row r="55" spans="1:16">
      <c r="A55" s="237" t="s">
        <v>418</v>
      </c>
      <c r="B55" s="171" t="s">
        <v>419</v>
      </c>
      <c r="C55" s="171" t="s">
        <v>22</v>
      </c>
      <c r="D55" s="171" t="s">
        <v>513</v>
      </c>
      <c r="E55" s="171" t="s">
        <v>449</v>
      </c>
      <c r="F55" s="171" t="s">
        <v>333</v>
      </c>
      <c r="G55" s="171" t="s">
        <v>451</v>
      </c>
      <c r="H55" s="172">
        <v>831.9</v>
      </c>
      <c r="I55" s="172">
        <v>15140.717728</v>
      </c>
      <c r="J55" s="172">
        <v>2440334.9216999998</v>
      </c>
      <c r="K55" s="171" t="s">
        <v>81</v>
      </c>
      <c r="L55" s="171" t="s">
        <v>81</v>
      </c>
      <c r="M55" s="171" t="s">
        <v>81</v>
      </c>
      <c r="N55" s="181" t="s">
        <v>82</v>
      </c>
      <c r="O55" s="244" t="s">
        <v>82</v>
      </c>
      <c r="P55" s="180"/>
    </row>
    <row r="56" spans="1:16">
      <c r="A56" s="239" t="s">
        <v>418</v>
      </c>
      <c r="B56" s="176" t="s">
        <v>419</v>
      </c>
      <c r="C56" s="176" t="s">
        <v>22</v>
      </c>
      <c r="D56" s="176" t="s">
        <v>513</v>
      </c>
      <c r="E56" s="176" t="s">
        <v>436</v>
      </c>
      <c r="F56" s="176" t="s">
        <v>437</v>
      </c>
      <c r="G56" s="176" t="s">
        <v>438</v>
      </c>
      <c r="H56" s="177">
        <v>12</v>
      </c>
      <c r="I56" s="177">
        <v>0.99378000005</v>
      </c>
      <c r="J56" s="177">
        <v>969.36946021000006</v>
      </c>
      <c r="K56" s="176" t="s">
        <v>82</v>
      </c>
      <c r="L56" s="176" t="s">
        <v>82</v>
      </c>
      <c r="M56" s="176" t="s">
        <v>82</v>
      </c>
      <c r="N56" s="176" t="s">
        <v>82</v>
      </c>
      <c r="O56" s="243" t="s">
        <v>82</v>
      </c>
      <c r="P56" s="180"/>
    </row>
    <row r="57" spans="1:16">
      <c r="A57" s="239" t="s">
        <v>418</v>
      </c>
      <c r="B57" s="176" t="s">
        <v>419</v>
      </c>
      <c r="C57" s="176" t="s">
        <v>22</v>
      </c>
      <c r="D57" s="176" t="s">
        <v>513</v>
      </c>
      <c r="E57" s="176" t="s">
        <v>439</v>
      </c>
      <c r="F57" s="176" t="s">
        <v>333</v>
      </c>
      <c r="G57" s="176" t="s">
        <v>500</v>
      </c>
      <c r="H57" s="177">
        <v>17</v>
      </c>
      <c r="I57" s="177">
        <v>125.41332</v>
      </c>
      <c r="J57" s="177">
        <v>48180.283373500002</v>
      </c>
      <c r="K57" s="179" t="s">
        <v>82</v>
      </c>
      <c r="L57" s="179" t="s">
        <v>82</v>
      </c>
      <c r="M57" s="179" t="s">
        <v>82</v>
      </c>
      <c r="N57" s="176" t="s">
        <v>82</v>
      </c>
      <c r="O57" s="243" t="s">
        <v>82</v>
      </c>
      <c r="P57" s="180"/>
    </row>
    <row r="58" spans="1:16">
      <c r="A58" s="239" t="s">
        <v>418</v>
      </c>
      <c r="B58" s="176" t="s">
        <v>419</v>
      </c>
      <c r="C58" s="176" t="s">
        <v>22</v>
      </c>
      <c r="D58" s="176" t="s">
        <v>513</v>
      </c>
      <c r="E58" s="176" t="s">
        <v>447</v>
      </c>
      <c r="F58" s="176" t="s">
        <v>333</v>
      </c>
      <c r="G58" s="176" t="s">
        <v>504</v>
      </c>
      <c r="H58" s="177">
        <v>118.58333333500001</v>
      </c>
      <c r="I58" s="177">
        <v>1206.9991421499999</v>
      </c>
      <c r="J58" s="177">
        <v>419972.72493000003</v>
      </c>
      <c r="K58" s="176" t="s">
        <v>82</v>
      </c>
      <c r="L58" s="176" t="s">
        <v>82</v>
      </c>
      <c r="M58" s="176" t="s">
        <v>82</v>
      </c>
      <c r="N58" s="176" t="s">
        <v>82</v>
      </c>
      <c r="O58" s="243" t="s">
        <v>82</v>
      </c>
      <c r="P58" s="180"/>
    </row>
    <row r="59" spans="1:16">
      <c r="A59" s="239" t="s">
        <v>418</v>
      </c>
      <c r="B59" s="176" t="s">
        <v>419</v>
      </c>
      <c r="C59" s="176" t="s">
        <v>22</v>
      </c>
      <c r="D59" s="176" t="s">
        <v>513</v>
      </c>
      <c r="E59" s="176" t="s">
        <v>449</v>
      </c>
      <c r="F59" s="176" t="s">
        <v>333</v>
      </c>
      <c r="G59" s="176" t="s">
        <v>508</v>
      </c>
      <c r="H59" s="177">
        <v>41</v>
      </c>
      <c r="I59" s="177">
        <v>694.68100000000004</v>
      </c>
      <c r="J59" s="177">
        <v>235082.03129099999</v>
      </c>
      <c r="K59" s="179" t="s">
        <v>82</v>
      </c>
      <c r="L59" s="179" t="s">
        <v>82</v>
      </c>
      <c r="M59" s="179" t="s">
        <v>82</v>
      </c>
      <c r="N59" s="176" t="s">
        <v>82</v>
      </c>
      <c r="O59" s="243" t="s">
        <v>82</v>
      </c>
      <c r="P59" s="180"/>
    </row>
    <row r="60" spans="1:16">
      <c r="A60" s="237" t="s">
        <v>418</v>
      </c>
      <c r="B60" s="171" t="s">
        <v>419</v>
      </c>
      <c r="C60" s="171" t="s">
        <v>26</v>
      </c>
      <c r="D60" s="171" t="s">
        <v>516</v>
      </c>
      <c r="E60" s="171" t="s">
        <v>421</v>
      </c>
      <c r="F60" s="171" t="s">
        <v>80</v>
      </c>
      <c r="G60" s="171" t="s">
        <v>422</v>
      </c>
      <c r="H60" s="172">
        <f>264+97</f>
        <v>361</v>
      </c>
      <c r="I60" s="172">
        <f>26539+5292</f>
        <v>31831</v>
      </c>
      <c r="J60" s="172">
        <f>4018407+1860500</f>
        <v>5878907</v>
      </c>
      <c r="K60" s="173" t="s">
        <v>81</v>
      </c>
      <c r="L60" s="173" t="s">
        <v>81</v>
      </c>
      <c r="M60" s="173" t="s">
        <v>81</v>
      </c>
      <c r="N60" s="181" t="s">
        <v>82</v>
      </c>
      <c r="O60" s="238" t="s">
        <v>82</v>
      </c>
      <c r="P60" s="180"/>
    </row>
    <row r="61" spans="1:16">
      <c r="A61" s="239" t="s">
        <v>418</v>
      </c>
      <c r="B61" s="176" t="s">
        <v>419</v>
      </c>
      <c r="C61" s="176" t="s">
        <v>26</v>
      </c>
      <c r="D61" s="176" t="s">
        <v>516</v>
      </c>
      <c r="E61" s="176" t="s">
        <v>439</v>
      </c>
      <c r="F61" s="176" t="s">
        <v>333</v>
      </c>
      <c r="G61" s="176" t="s">
        <v>444</v>
      </c>
      <c r="H61" s="177">
        <v>40</v>
      </c>
      <c r="I61" s="177">
        <v>1453.84</v>
      </c>
      <c r="J61" s="177">
        <v>516233.53881</v>
      </c>
      <c r="K61" s="179" t="s">
        <v>82</v>
      </c>
      <c r="L61" s="179" t="s">
        <v>82</v>
      </c>
      <c r="M61" s="179" t="s">
        <v>82</v>
      </c>
      <c r="N61" s="176" t="s">
        <v>82</v>
      </c>
      <c r="O61" s="243" t="s">
        <v>82</v>
      </c>
      <c r="P61" s="180"/>
    </row>
    <row r="62" spans="1:16">
      <c r="A62" s="237" t="s">
        <v>418</v>
      </c>
      <c r="B62" s="171" t="s">
        <v>419</v>
      </c>
      <c r="C62" s="171" t="s">
        <v>24</v>
      </c>
      <c r="D62" s="171" t="s">
        <v>420</v>
      </c>
      <c r="E62" s="171" t="s">
        <v>421</v>
      </c>
      <c r="F62" s="171" t="s">
        <v>333</v>
      </c>
      <c r="G62" s="171" t="s">
        <v>422</v>
      </c>
      <c r="H62" s="172">
        <v>128.25</v>
      </c>
      <c r="I62" s="172">
        <v>17889.576880000001</v>
      </c>
      <c r="J62" s="172">
        <v>6848735.1672</v>
      </c>
      <c r="K62" s="173" t="s">
        <v>81</v>
      </c>
      <c r="L62" s="173" t="s">
        <v>81</v>
      </c>
      <c r="M62" s="173" t="s">
        <v>81</v>
      </c>
      <c r="N62" s="171" t="s">
        <v>82</v>
      </c>
      <c r="O62" s="238" t="s">
        <v>82</v>
      </c>
      <c r="P62" s="180"/>
    </row>
    <row r="63" spans="1:16">
      <c r="A63" s="237" t="s">
        <v>418</v>
      </c>
      <c r="B63" s="171" t="s">
        <v>419</v>
      </c>
      <c r="C63" s="171" t="s">
        <v>24</v>
      </c>
      <c r="D63" s="171" t="s">
        <v>420</v>
      </c>
      <c r="E63" s="171" t="s">
        <v>423</v>
      </c>
      <c r="F63" s="171" t="s">
        <v>333</v>
      </c>
      <c r="G63" s="171" t="s">
        <v>424</v>
      </c>
      <c r="H63" s="172">
        <v>122.16666666650001</v>
      </c>
      <c r="I63" s="172">
        <v>11704.218998099999</v>
      </c>
      <c r="J63" s="172">
        <v>5775845.9242500002</v>
      </c>
      <c r="K63" s="173" t="s">
        <v>81</v>
      </c>
      <c r="L63" s="173" t="s">
        <v>81</v>
      </c>
      <c r="M63" s="173" t="s">
        <v>81</v>
      </c>
      <c r="N63" s="171" t="s">
        <v>82</v>
      </c>
      <c r="O63" s="238" t="s">
        <v>82</v>
      </c>
      <c r="P63" s="180"/>
    </row>
    <row r="64" spans="1:16">
      <c r="A64" s="237" t="s">
        <v>418</v>
      </c>
      <c r="B64" s="171" t="s">
        <v>419</v>
      </c>
      <c r="C64" s="171" t="s">
        <v>24</v>
      </c>
      <c r="D64" s="171" t="s">
        <v>425</v>
      </c>
      <c r="E64" s="171" t="s">
        <v>426</v>
      </c>
      <c r="F64" s="171" t="s">
        <v>80</v>
      </c>
      <c r="G64" s="171" t="s">
        <v>430</v>
      </c>
      <c r="H64" s="193">
        <v>3217</v>
      </c>
      <c r="I64" s="193">
        <v>1851.3113982</v>
      </c>
      <c r="J64" s="193">
        <v>4345133.4970500004</v>
      </c>
      <c r="K64" s="173" t="s">
        <v>81</v>
      </c>
      <c r="L64" s="173" t="s">
        <v>81</v>
      </c>
      <c r="M64" s="173" t="s">
        <v>81</v>
      </c>
      <c r="N64" s="171" t="s">
        <v>82</v>
      </c>
      <c r="O64" s="238" t="s">
        <v>82</v>
      </c>
      <c r="P64" s="180"/>
    </row>
    <row r="65" spans="1:16">
      <c r="A65" s="237" t="s">
        <v>418</v>
      </c>
      <c r="B65" s="171" t="s">
        <v>419</v>
      </c>
      <c r="C65" s="171" t="s">
        <v>24</v>
      </c>
      <c r="D65" s="171" t="s">
        <v>425</v>
      </c>
      <c r="E65" s="171" t="s">
        <v>439</v>
      </c>
      <c r="F65" s="171" t="s">
        <v>331</v>
      </c>
      <c r="G65" s="171" t="s">
        <v>440</v>
      </c>
      <c r="H65" s="193">
        <v>2058.5583333</v>
      </c>
      <c r="I65" s="193">
        <v>1852.7557060500001</v>
      </c>
      <c r="J65" s="193">
        <v>6649188.6184</v>
      </c>
      <c r="K65" s="173" t="s">
        <v>81</v>
      </c>
      <c r="L65" s="173" t="s">
        <v>81</v>
      </c>
      <c r="M65" s="173" t="s">
        <v>81</v>
      </c>
      <c r="N65" s="171" t="s">
        <v>82</v>
      </c>
      <c r="O65" s="238" t="s">
        <v>82</v>
      </c>
      <c r="P65" s="180"/>
    </row>
    <row r="66" spans="1:16">
      <c r="A66" s="237" t="s">
        <v>418</v>
      </c>
      <c r="B66" s="171" t="s">
        <v>419</v>
      </c>
      <c r="C66" s="171" t="s">
        <v>24</v>
      </c>
      <c r="D66" s="171" t="s">
        <v>425</v>
      </c>
      <c r="E66" s="171" t="s">
        <v>439</v>
      </c>
      <c r="F66" s="171" t="s">
        <v>80</v>
      </c>
      <c r="G66" s="171" t="s">
        <v>441</v>
      </c>
      <c r="H66" s="193">
        <v>385.41666666499998</v>
      </c>
      <c r="I66" s="193">
        <v>6947.2535862499999</v>
      </c>
      <c r="J66" s="193">
        <v>1179665.938545</v>
      </c>
      <c r="K66" s="173" t="s">
        <v>82</v>
      </c>
      <c r="L66" s="173" t="s">
        <v>81</v>
      </c>
      <c r="M66" s="173" t="s">
        <v>81</v>
      </c>
      <c r="N66" s="171" t="s">
        <v>82</v>
      </c>
      <c r="O66" s="238" t="s">
        <v>82</v>
      </c>
      <c r="P66" s="180"/>
    </row>
    <row r="67" spans="1:16">
      <c r="A67" s="237" t="s">
        <v>418</v>
      </c>
      <c r="B67" s="171" t="s">
        <v>419</v>
      </c>
      <c r="C67" s="171" t="s">
        <v>24</v>
      </c>
      <c r="D67" s="171" t="s">
        <v>425</v>
      </c>
      <c r="E67" s="171" t="s">
        <v>439</v>
      </c>
      <c r="F67" s="171" t="s">
        <v>80</v>
      </c>
      <c r="G67" s="171" t="s">
        <v>517</v>
      </c>
      <c r="H67" s="489">
        <f>71+1067</f>
        <v>1138</v>
      </c>
      <c r="I67" s="489">
        <f>79+2013</f>
        <v>2092</v>
      </c>
      <c r="J67" s="489">
        <f>249341+3624665</f>
        <v>3874006</v>
      </c>
      <c r="K67" s="171" t="s">
        <v>81</v>
      </c>
      <c r="L67" s="171" t="s">
        <v>81</v>
      </c>
      <c r="M67" s="171" t="s">
        <v>81</v>
      </c>
      <c r="N67" s="181" t="s">
        <v>82</v>
      </c>
      <c r="O67" s="244" t="s">
        <v>82</v>
      </c>
      <c r="P67" s="180"/>
    </row>
    <row r="68" spans="1:16">
      <c r="A68" s="237" t="s">
        <v>418</v>
      </c>
      <c r="B68" s="171" t="s">
        <v>419</v>
      </c>
      <c r="C68" s="171" t="s">
        <v>24</v>
      </c>
      <c r="D68" s="171" t="s">
        <v>425</v>
      </c>
      <c r="E68" s="171" t="s">
        <v>439</v>
      </c>
      <c r="F68" s="171" t="s">
        <v>80</v>
      </c>
      <c r="G68" s="171" t="s">
        <v>518</v>
      </c>
      <c r="H68" s="193">
        <f>5886+5199</f>
        <v>11085</v>
      </c>
      <c r="I68" s="193">
        <f>3505+5453</f>
        <v>8958</v>
      </c>
      <c r="J68" s="193">
        <f>10558090+14370670</f>
        <v>24928760</v>
      </c>
      <c r="K68" s="182" t="s">
        <v>81</v>
      </c>
      <c r="L68" s="182" t="s">
        <v>81</v>
      </c>
      <c r="M68" s="182" t="s">
        <v>81</v>
      </c>
      <c r="N68" s="171" t="s">
        <v>82</v>
      </c>
      <c r="O68" s="238" t="s">
        <v>82</v>
      </c>
      <c r="P68" s="180"/>
    </row>
    <row r="69" spans="1:16">
      <c r="A69" s="237" t="s">
        <v>418</v>
      </c>
      <c r="B69" s="171" t="s">
        <v>419</v>
      </c>
      <c r="C69" s="171" t="s">
        <v>24</v>
      </c>
      <c r="D69" s="171" t="s">
        <v>425</v>
      </c>
      <c r="E69" s="171" t="s">
        <v>439</v>
      </c>
      <c r="F69" s="171" t="s">
        <v>333</v>
      </c>
      <c r="G69" s="171" t="s">
        <v>444</v>
      </c>
      <c r="H69" s="193">
        <v>19.666666667000001</v>
      </c>
      <c r="I69" s="193">
        <v>2158.2882021999999</v>
      </c>
      <c r="J69" s="193">
        <v>790652.32166999998</v>
      </c>
      <c r="K69" s="173" t="s">
        <v>82</v>
      </c>
      <c r="L69" s="173" t="s">
        <v>81</v>
      </c>
      <c r="M69" s="173" t="s">
        <v>82</v>
      </c>
      <c r="N69" s="171" t="s">
        <v>82</v>
      </c>
      <c r="O69" s="238" t="s">
        <v>82</v>
      </c>
      <c r="P69" s="180"/>
    </row>
    <row r="70" spans="1:16">
      <c r="A70" s="237" t="s">
        <v>418</v>
      </c>
      <c r="B70" s="171" t="s">
        <v>419</v>
      </c>
      <c r="C70" s="171" t="s">
        <v>24</v>
      </c>
      <c r="D70" s="171" t="s">
        <v>425</v>
      </c>
      <c r="E70" s="171" t="s">
        <v>421</v>
      </c>
      <c r="F70" s="171" t="s">
        <v>80</v>
      </c>
      <c r="G70" s="171" t="s">
        <v>445</v>
      </c>
      <c r="H70" s="193">
        <v>31.5</v>
      </c>
      <c r="I70" s="193">
        <v>667.81405885000004</v>
      </c>
      <c r="J70" s="193">
        <v>137540.158585</v>
      </c>
      <c r="K70" s="173" t="s">
        <v>82</v>
      </c>
      <c r="L70" s="173" t="s">
        <v>82</v>
      </c>
      <c r="M70" s="173" t="s">
        <v>82</v>
      </c>
      <c r="N70" s="171" t="s">
        <v>81</v>
      </c>
      <c r="O70" s="238" t="s">
        <v>82</v>
      </c>
      <c r="P70" s="180"/>
    </row>
    <row r="71" spans="1:16" s="52" customFormat="1">
      <c r="A71" s="237" t="s">
        <v>418</v>
      </c>
      <c r="B71" s="171" t="s">
        <v>419</v>
      </c>
      <c r="C71" s="171" t="s">
        <v>24</v>
      </c>
      <c r="D71" s="171" t="s">
        <v>425</v>
      </c>
      <c r="E71" s="171" t="s">
        <v>421</v>
      </c>
      <c r="F71" s="171" t="s">
        <v>333</v>
      </c>
      <c r="G71" s="171" t="s">
        <v>422</v>
      </c>
      <c r="H71" s="193">
        <v>25</v>
      </c>
      <c r="I71" s="193">
        <v>2461.08509</v>
      </c>
      <c r="J71" s="193">
        <v>892485.62652000005</v>
      </c>
      <c r="K71" s="171" t="s">
        <v>82</v>
      </c>
      <c r="L71" s="181" t="s">
        <v>81</v>
      </c>
      <c r="M71" s="181" t="s">
        <v>82</v>
      </c>
      <c r="N71" s="181" t="s">
        <v>82</v>
      </c>
      <c r="O71" s="246" t="s">
        <v>82</v>
      </c>
      <c r="P71" s="256"/>
    </row>
    <row r="72" spans="1:16">
      <c r="A72" s="237" t="s">
        <v>418</v>
      </c>
      <c r="B72" s="171" t="s">
        <v>419</v>
      </c>
      <c r="C72" s="171" t="s">
        <v>24</v>
      </c>
      <c r="D72" s="171" t="s">
        <v>425</v>
      </c>
      <c r="E72" s="171" t="s">
        <v>423</v>
      </c>
      <c r="F72" s="171" t="s">
        <v>333</v>
      </c>
      <c r="G72" s="171" t="s">
        <v>424</v>
      </c>
      <c r="H72" s="193">
        <v>12</v>
      </c>
      <c r="I72" s="193">
        <v>1104.605</v>
      </c>
      <c r="J72" s="193">
        <v>421537.97207000002</v>
      </c>
      <c r="K72" s="173" t="s">
        <v>82</v>
      </c>
      <c r="L72" s="173" t="s">
        <v>81</v>
      </c>
      <c r="M72" s="173" t="s">
        <v>82</v>
      </c>
      <c r="N72" s="171" t="s">
        <v>82</v>
      </c>
      <c r="O72" s="238" t="s">
        <v>82</v>
      </c>
      <c r="P72" s="180"/>
    </row>
    <row r="73" spans="1:16">
      <c r="A73" s="237" t="s">
        <v>418</v>
      </c>
      <c r="B73" s="171" t="s">
        <v>419</v>
      </c>
      <c r="C73" s="184" t="s">
        <v>24</v>
      </c>
      <c r="D73" s="171" t="s">
        <v>425</v>
      </c>
      <c r="E73" s="171" t="s">
        <v>447</v>
      </c>
      <c r="F73" s="171" t="s">
        <v>80</v>
      </c>
      <c r="G73" s="171" t="s">
        <v>448</v>
      </c>
      <c r="H73" s="193">
        <v>36</v>
      </c>
      <c r="I73" s="193">
        <v>502.40233000000001</v>
      </c>
      <c r="J73" s="193">
        <v>112958.24872</v>
      </c>
      <c r="K73" s="185" t="s">
        <v>82</v>
      </c>
      <c r="L73" s="185" t="s">
        <v>82</v>
      </c>
      <c r="M73" s="185" t="s">
        <v>82</v>
      </c>
      <c r="N73" s="181" t="s">
        <v>81</v>
      </c>
      <c r="O73" s="244" t="s">
        <v>82</v>
      </c>
      <c r="P73" s="180"/>
    </row>
    <row r="74" spans="1:16">
      <c r="A74" s="237" t="s">
        <v>418</v>
      </c>
      <c r="B74" s="171" t="s">
        <v>419</v>
      </c>
      <c r="C74" s="171" t="s">
        <v>24</v>
      </c>
      <c r="D74" s="171" t="s">
        <v>425</v>
      </c>
      <c r="E74" s="171" t="s">
        <v>447</v>
      </c>
      <c r="F74" s="171" t="s">
        <v>80</v>
      </c>
      <c r="G74" s="171" t="s">
        <v>519</v>
      </c>
      <c r="H74" s="193">
        <v>21</v>
      </c>
      <c r="I74" s="193">
        <v>51.182209999999998</v>
      </c>
      <c r="J74" s="193">
        <v>112455.50767000001</v>
      </c>
      <c r="K74" s="181" t="s">
        <v>82</v>
      </c>
      <c r="L74" s="171" t="s">
        <v>82</v>
      </c>
      <c r="M74" s="171" t="s">
        <v>82</v>
      </c>
      <c r="N74" s="181" t="s">
        <v>81</v>
      </c>
      <c r="O74" s="244" t="s">
        <v>82</v>
      </c>
      <c r="P74" s="180"/>
    </row>
    <row r="75" spans="1:16">
      <c r="A75" s="237" t="s">
        <v>418</v>
      </c>
      <c r="B75" s="171" t="s">
        <v>419</v>
      </c>
      <c r="C75" s="171" t="s">
        <v>24</v>
      </c>
      <c r="D75" s="171" t="s">
        <v>425</v>
      </c>
      <c r="E75" s="171" t="s">
        <v>449</v>
      </c>
      <c r="F75" s="171" t="s">
        <v>80</v>
      </c>
      <c r="G75" s="171" t="s">
        <v>450</v>
      </c>
      <c r="H75" s="193">
        <v>18</v>
      </c>
      <c r="I75" s="193">
        <v>269.14953000000003</v>
      </c>
      <c r="J75" s="193">
        <v>58415.471394</v>
      </c>
      <c r="K75" s="173" t="s">
        <v>82</v>
      </c>
      <c r="L75" s="173" t="s">
        <v>82</v>
      </c>
      <c r="M75" s="173" t="s">
        <v>82</v>
      </c>
      <c r="N75" s="171" t="s">
        <v>81</v>
      </c>
      <c r="O75" s="238" t="s">
        <v>82</v>
      </c>
      <c r="P75" s="180"/>
    </row>
    <row r="76" spans="1:16">
      <c r="A76" s="237" t="s">
        <v>418</v>
      </c>
      <c r="B76" s="171" t="s">
        <v>419</v>
      </c>
      <c r="C76" s="171" t="s">
        <v>24</v>
      </c>
      <c r="D76" s="171" t="s">
        <v>425</v>
      </c>
      <c r="E76" s="171" t="s">
        <v>449</v>
      </c>
      <c r="F76" s="171" t="s">
        <v>333</v>
      </c>
      <c r="G76" s="171" t="s">
        <v>452</v>
      </c>
      <c r="H76" s="193">
        <v>56.5</v>
      </c>
      <c r="I76" s="193">
        <v>3513.5069764499999</v>
      </c>
      <c r="J76" s="193">
        <v>1375619.64133</v>
      </c>
      <c r="K76" s="173" t="s">
        <v>82</v>
      </c>
      <c r="L76" s="173" t="s">
        <v>81</v>
      </c>
      <c r="M76" s="173" t="s">
        <v>81</v>
      </c>
      <c r="N76" s="171" t="s">
        <v>82</v>
      </c>
      <c r="O76" s="238" t="s">
        <v>82</v>
      </c>
      <c r="P76" s="180"/>
    </row>
    <row r="77" spans="1:16">
      <c r="A77" s="237" t="s">
        <v>418</v>
      </c>
      <c r="B77" s="171" t="s">
        <v>419</v>
      </c>
      <c r="C77" s="171" t="s">
        <v>24</v>
      </c>
      <c r="D77" s="171" t="s">
        <v>425</v>
      </c>
      <c r="E77" s="171" t="s">
        <v>453</v>
      </c>
      <c r="F77" s="171" t="s">
        <v>80</v>
      </c>
      <c r="G77" s="171" t="s">
        <v>454</v>
      </c>
      <c r="H77" s="193">
        <v>288.39523809500002</v>
      </c>
      <c r="I77" s="193">
        <v>685.65510382499997</v>
      </c>
      <c r="J77" s="193">
        <v>1001002.066615</v>
      </c>
      <c r="K77" s="173" t="s">
        <v>82</v>
      </c>
      <c r="L77" s="173" t="s">
        <v>81</v>
      </c>
      <c r="M77" s="173" t="s">
        <v>82</v>
      </c>
      <c r="N77" s="171" t="s">
        <v>82</v>
      </c>
      <c r="O77" s="246" t="s">
        <v>82</v>
      </c>
      <c r="P77" s="180"/>
    </row>
    <row r="78" spans="1:16">
      <c r="A78" s="237" t="s">
        <v>418</v>
      </c>
      <c r="B78" s="171" t="s">
        <v>419</v>
      </c>
      <c r="C78" s="171" t="s">
        <v>24</v>
      </c>
      <c r="D78" s="171" t="s">
        <v>425</v>
      </c>
      <c r="E78" s="171" t="s">
        <v>453</v>
      </c>
      <c r="F78" s="171" t="s">
        <v>80</v>
      </c>
      <c r="G78" s="171" t="s">
        <v>455</v>
      </c>
      <c r="H78" s="193">
        <v>2258.33333335</v>
      </c>
      <c r="I78" s="193">
        <v>3700.9713182</v>
      </c>
      <c r="J78" s="193">
        <v>5724758.6826999998</v>
      </c>
      <c r="K78" s="171" t="s">
        <v>81</v>
      </c>
      <c r="L78" s="181" t="s">
        <v>81</v>
      </c>
      <c r="M78" s="171" t="s">
        <v>81</v>
      </c>
      <c r="N78" s="181" t="s">
        <v>82</v>
      </c>
      <c r="O78" s="244" t="s">
        <v>82</v>
      </c>
      <c r="P78" s="180"/>
    </row>
    <row r="79" spans="1:16">
      <c r="A79" s="239" t="s">
        <v>418</v>
      </c>
      <c r="B79" s="176" t="s">
        <v>419</v>
      </c>
      <c r="C79" s="176" t="s">
        <v>24</v>
      </c>
      <c r="D79" s="176" t="s">
        <v>425</v>
      </c>
      <c r="E79" s="176" t="s">
        <v>426</v>
      </c>
      <c r="F79" s="176" t="s">
        <v>331</v>
      </c>
      <c r="G79" s="176" t="s">
        <v>427</v>
      </c>
      <c r="H79" s="192">
        <v>59.75</v>
      </c>
      <c r="I79" s="192">
        <v>5.3485519427500003</v>
      </c>
      <c r="J79" s="192">
        <v>20574.186516500002</v>
      </c>
      <c r="K79" s="178" t="s">
        <v>82</v>
      </c>
      <c r="L79" s="176" t="s">
        <v>82</v>
      </c>
      <c r="M79" s="176" t="s">
        <v>82</v>
      </c>
      <c r="N79" s="178" t="s">
        <v>82</v>
      </c>
      <c r="O79" s="240" t="s">
        <v>82</v>
      </c>
      <c r="P79" s="180"/>
    </row>
    <row r="80" spans="1:16">
      <c r="A80" s="239" t="s">
        <v>418</v>
      </c>
      <c r="B80" s="176" t="s">
        <v>419</v>
      </c>
      <c r="C80" s="176" t="s">
        <v>24</v>
      </c>
      <c r="D80" s="176" t="s">
        <v>425</v>
      </c>
      <c r="E80" s="176" t="s">
        <v>426</v>
      </c>
      <c r="F80" s="176" t="s">
        <v>80</v>
      </c>
      <c r="G80" s="176" t="s">
        <v>428</v>
      </c>
      <c r="H80" s="192">
        <v>80.25</v>
      </c>
      <c r="I80" s="192">
        <v>16.770869659500001</v>
      </c>
      <c r="J80" s="192">
        <v>85212.231007499999</v>
      </c>
      <c r="K80" s="176" t="s">
        <v>82</v>
      </c>
      <c r="L80" s="176" t="s">
        <v>82</v>
      </c>
      <c r="M80" s="176" t="s">
        <v>82</v>
      </c>
      <c r="N80" s="178" t="s">
        <v>82</v>
      </c>
      <c r="O80" s="240" t="s">
        <v>82</v>
      </c>
      <c r="P80" s="180"/>
    </row>
    <row r="81" spans="1:16">
      <c r="A81" s="241" t="s">
        <v>418</v>
      </c>
      <c r="B81" s="178" t="s">
        <v>419</v>
      </c>
      <c r="C81" s="178" t="s">
        <v>24</v>
      </c>
      <c r="D81" s="178" t="s">
        <v>425</v>
      </c>
      <c r="E81" s="178" t="s">
        <v>426</v>
      </c>
      <c r="F81" s="178" t="s">
        <v>80</v>
      </c>
      <c r="G81" s="178" t="s">
        <v>429</v>
      </c>
      <c r="H81" s="192">
        <v>138</v>
      </c>
      <c r="I81" s="192">
        <v>23.440480000000001</v>
      </c>
      <c r="J81" s="192">
        <v>107600.214878</v>
      </c>
      <c r="K81" s="178" t="s">
        <v>82</v>
      </c>
      <c r="L81" s="178" t="s">
        <v>82</v>
      </c>
      <c r="M81" s="178" t="s">
        <v>82</v>
      </c>
      <c r="N81" s="178" t="s">
        <v>82</v>
      </c>
      <c r="O81" s="242" t="s">
        <v>82</v>
      </c>
      <c r="P81" s="180"/>
    </row>
    <row r="82" spans="1:16">
      <c r="A82" s="239" t="s">
        <v>418</v>
      </c>
      <c r="B82" s="176" t="s">
        <v>419</v>
      </c>
      <c r="C82" s="176" t="s">
        <v>24</v>
      </c>
      <c r="D82" s="176" t="s">
        <v>425</v>
      </c>
      <c r="E82" s="176" t="s">
        <v>426</v>
      </c>
      <c r="F82" s="176" t="s">
        <v>80</v>
      </c>
      <c r="G82" s="176" t="s">
        <v>431</v>
      </c>
      <c r="H82" s="192">
        <v>27.5</v>
      </c>
      <c r="I82" s="192">
        <v>7.4771400000000003</v>
      </c>
      <c r="J82" s="192">
        <v>15294.07802855</v>
      </c>
      <c r="K82" s="179" t="s">
        <v>82</v>
      </c>
      <c r="L82" s="179" t="s">
        <v>82</v>
      </c>
      <c r="M82" s="179" t="s">
        <v>82</v>
      </c>
      <c r="N82" s="176" t="s">
        <v>82</v>
      </c>
      <c r="O82" s="243" t="s">
        <v>82</v>
      </c>
      <c r="P82" s="180"/>
    </row>
    <row r="83" spans="1:16">
      <c r="A83" s="239" t="s">
        <v>418</v>
      </c>
      <c r="B83" s="176" t="s">
        <v>419</v>
      </c>
      <c r="C83" s="176" t="s">
        <v>24</v>
      </c>
      <c r="D83" s="176" t="s">
        <v>425</v>
      </c>
      <c r="E83" s="176" t="s">
        <v>426</v>
      </c>
      <c r="F83" s="176" t="s">
        <v>80</v>
      </c>
      <c r="G83" s="176" t="s">
        <v>432</v>
      </c>
      <c r="H83" s="192">
        <v>12</v>
      </c>
      <c r="I83" s="192">
        <v>4.3933150000000003</v>
      </c>
      <c r="J83" s="192">
        <v>15066.240934699999</v>
      </c>
      <c r="K83" s="179" t="s">
        <v>82</v>
      </c>
      <c r="L83" s="179" t="s">
        <v>82</v>
      </c>
      <c r="M83" s="179" t="s">
        <v>82</v>
      </c>
      <c r="N83" s="176" t="s">
        <v>82</v>
      </c>
      <c r="O83" s="243" t="s">
        <v>82</v>
      </c>
      <c r="P83" s="180"/>
    </row>
    <row r="84" spans="1:16">
      <c r="A84" s="239" t="s">
        <v>418</v>
      </c>
      <c r="B84" s="176" t="s">
        <v>419</v>
      </c>
      <c r="C84" s="176" t="s">
        <v>24</v>
      </c>
      <c r="D84" s="176" t="s">
        <v>425</v>
      </c>
      <c r="E84" s="176" t="s">
        <v>426</v>
      </c>
      <c r="F84" s="176" t="s">
        <v>333</v>
      </c>
      <c r="G84" s="176" t="s">
        <v>433</v>
      </c>
      <c r="H84" s="192">
        <v>6</v>
      </c>
      <c r="I84" s="192">
        <v>7.7499999999999999E-2</v>
      </c>
      <c r="J84" s="192">
        <v>431.77544991000002</v>
      </c>
      <c r="K84" s="176" t="s">
        <v>82</v>
      </c>
      <c r="L84" s="178" t="s">
        <v>82</v>
      </c>
      <c r="M84" s="178" t="s">
        <v>82</v>
      </c>
      <c r="N84" s="178" t="s">
        <v>82</v>
      </c>
      <c r="O84" s="240" t="s">
        <v>82</v>
      </c>
      <c r="P84" s="180"/>
    </row>
    <row r="85" spans="1:16">
      <c r="A85" s="239" t="s">
        <v>418</v>
      </c>
      <c r="B85" s="176" t="s">
        <v>419</v>
      </c>
      <c r="C85" s="176" t="s">
        <v>24</v>
      </c>
      <c r="D85" s="176" t="s">
        <v>425</v>
      </c>
      <c r="E85" s="176" t="s">
        <v>426</v>
      </c>
      <c r="F85" s="176" t="s">
        <v>333</v>
      </c>
      <c r="G85" s="176" t="s">
        <v>434</v>
      </c>
      <c r="H85" s="192">
        <v>7</v>
      </c>
      <c r="I85" s="192">
        <v>0.77932999999999997</v>
      </c>
      <c r="J85" s="192">
        <v>609.82138061000001</v>
      </c>
      <c r="K85" s="179" t="s">
        <v>82</v>
      </c>
      <c r="L85" s="179" t="s">
        <v>82</v>
      </c>
      <c r="M85" s="179" t="s">
        <v>82</v>
      </c>
      <c r="N85" s="178" t="s">
        <v>82</v>
      </c>
      <c r="O85" s="243" t="s">
        <v>82</v>
      </c>
      <c r="P85" s="180"/>
    </row>
    <row r="86" spans="1:16">
      <c r="A86" s="239" t="s">
        <v>418</v>
      </c>
      <c r="B86" s="176" t="s">
        <v>419</v>
      </c>
      <c r="C86" s="176" t="s">
        <v>24</v>
      </c>
      <c r="D86" s="176" t="s">
        <v>425</v>
      </c>
      <c r="E86" s="176" t="s">
        <v>426</v>
      </c>
      <c r="F86" s="176" t="s">
        <v>333</v>
      </c>
      <c r="G86" s="176" t="s">
        <v>435</v>
      </c>
      <c r="H86" s="192">
        <v>8</v>
      </c>
      <c r="I86" s="192">
        <v>0.49099999999999999</v>
      </c>
      <c r="J86" s="192">
        <v>155.85280688</v>
      </c>
      <c r="K86" s="178" t="s">
        <v>82</v>
      </c>
      <c r="L86" s="176" t="s">
        <v>82</v>
      </c>
      <c r="M86" s="176" t="s">
        <v>82</v>
      </c>
      <c r="N86" s="178" t="s">
        <v>82</v>
      </c>
      <c r="O86" s="240" t="s">
        <v>82</v>
      </c>
      <c r="P86" s="180"/>
    </row>
    <row r="87" spans="1:16">
      <c r="A87" s="239" t="s">
        <v>418</v>
      </c>
      <c r="B87" s="176" t="s">
        <v>419</v>
      </c>
      <c r="C87" s="176" t="s">
        <v>24</v>
      </c>
      <c r="D87" s="176" t="s">
        <v>425</v>
      </c>
      <c r="E87" s="176" t="s">
        <v>436</v>
      </c>
      <c r="F87" s="176" t="s">
        <v>437</v>
      </c>
      <c r="G87" s="176" t="s">
        <v>438</v>
      </c>
      <c r="H87" s="192">
        <v>58</v>
      </c>
      <c r="I87" s="192">
        <v>9.9265650000000001</v>
      </c>
      <c r="J87" s="192">
        <v>20458.249395499999</v>
      </c>
      <c r="K87" s="179" t="s">
        <v>82</v>
      </c>
      <c r="L87" s="179" t="s">
        <v>82</v>
      </c>
      <c r="M87" s="179" t="s">
        <v>82</v>
      </c>
      <c r="N87" s="176" t="s">
        <v>82</v>
      </c>
      <c r="O87" s="243" t="s">
        <v>82</v>
      </c>
      <c r="P87" s="180"/>
    </row>
    <row r="88" spans="1:16">
      <c r="A88" s="239" t="s">
        <v>418</v>
      </c>
      <c r="B88" s="176" t="s">
        <v>419</v>
      </c>
      <c r="C88" s="176" t="s">
        <v>24</v>
      </c>
      <c r="D88" s="176" t="s">
        <v>425</v>
      </c>
      <c r="E88" s="176" t="s">
        <v>439</v>
      </c>
      <c r="F88" s="176" t="s">
        <v>80</v>
      </c>
      <c r="G88" s="176" t="s">
        <v>442</v>
      </c>
      <c r="H88" s="192">
        <v>61.75</v>
      </c>
      <c r="I88" s="192">
        <v>37.246130000000001</v>
      </c>
      <c r="J88" s="192">
        <v>68350.432446999999</v>
      </c>
      <c r="K88" s="179" t="s">
        <v>82</v>
      </c>
      <c r="L88" s="179" t="s">
        <v>82</v>
      </c>
      <c r="M88" s="179" t="s">
        <v>82</v>
      </c>
      <c r="N88" s="176" t="s">
        <v>82</v>
      </c>
      <c r="O88" s="243" t="s">
        <v>82</v>
      </c>
      <c r="P88" s="180"/>
    </row>
    <row r="89" spans="1:16">
      <c r="A89" s="239" t="s">
        <v>418</v>
      </c>
      <c r="B89" s="176" t="s">
        <v>419</v>
      </c>
      <c r="C89" s="176" t="s">
        <v>24</v>
      </c>
      <c r="D89" s="183" t="s">
        <v>425</v>
      </c>
      <c r="E89" s="176" t="s">
        <v>439</v>
      </c>
      <c r="F89" s="176" t="s">
        <v>333</v>
      </c>
      <c r="G89" s="176" t="s">
        <v>443</v>
      </c>
      <c r="H89" s="192">
        <v>48.5</v>
      </c>
      <c r="I89" s="194">
        <v>573.68150000000003</v>
      </c>
      <c r="J89" s="194">
        <v>86196.786194</v>
      </c>
      <c r="K89" s="176" t="s">
        <v>82</v>
      </c>
      <c r="L89" s="178" t="s">
        <v>82</v>
      </c>
      <c r="M89" s="176" t="s">
        <v>82</v>
      </c>
      <c r="N89" s="178" t="s">
        <v>82</v>
      </c>
      <c r="O89" s="240" t="s">
        <v>82</v>
      </c>
      <c r="P89" s="180"/>
    </row>
    <row r="90" spans="1:16">
      <c r="A90" s="239" t="s">
        <v>418</v>
      </c>
      <c r="B90" s="176" t="s">
        <v>419</v>
      </c>
      <c r="C90" s="176" t="s">
        <v>24</v>
      </c>
      <c r="D90" s="176" t="s">
        <v>425</v>
      </c>
      <c r="E90" s="176" t="s">
        <v>421</v>
      </c>
      <c r="F90" s="176" t="s">
        <v>333</v>
      </c>
      <c r="G90" s="176" t="s">
        <v>446</v>
      </c>
      <c r="H90" s="192">
        <v>22.75</v>
      </c>
      <c r="I90" s="192">
        <v>380.32125087499998</v>
      </c>
      <c r="J90" s="192">
        <v>57950.015034999997</v>
      </c>
      <c r="K90" s="176" t="s">
        <v>82</v>
      </c>
      <c r="L90" s="176" t="s">
        <v>82</v>
      </c>
      <c r="M90" s="176" t="s">
        <v>82</v>
      </c>
      <c r="N90" s="176" t="s">
        <v>82</v>
      </c>
      <c r="O90" s="245" t="s">
        <v>82</v>
      </c>
      <c r="P90" s="180"/>
    </row>
    <row r="91" spans="1:16">
      <c r="A91" s="239" t="s">
        <v>418</v>
      </c>
      <c r="B91" s="176" t="s">
        <v>419</v>
      </c>
      <c r="C91" s="176" t="s">
        <v>24</v>
      </c>
      <c r="D91" s="176" t="s">
        <v>425</v>
      </c>
      <c r="E91" s="176" t="s">
        <v>449</v>
      </c>
      <c r="F91" s="176" t="s">
        <v>333</v>
      </c>
      <c r="G91" s="176" t="s">
        <v>451</v>
      </c>
      <c r="H91" s="192">
        <v>25.5</v>
      </c>
      <c r="I91" s="192">
        <v>611.57000000000005</v>
      </c>
      <c r="J91" s="192">
        <v>141306.9768985</v>
      </c>
      <c r="K91" s="179" t="s">
        <v>82</v>
      </c>
      <c r="L91" s="179" t="s">
        <v>82</v>
      </c>
      <c r="M91" s="179" t="s">
        <v>82</v>
      </c>
      <c r="N91" s="176" t="s">
        <v>82</v>
      </c>
      <c r="O91" s="243" t="s">
        <v>82</v>
      </c>
      <c r="P91" s="180"/>
    </row>
    <row r="92" spans="1:16">
      <c r="A92" s="239" t="s">
        <v>418</v>
      </c>
      <c r="B92" s="176" t="s">
        <v>419</v>
      </c>
      <c r="C92" s="176" t="s">
        <v>24</v>
      </c>
      <c r="D92" s="176" t="s">
        <v>425</v>
      </c>
      <c r="E92" s="176" t="s">
        <v>456</v>
      </c>
      <c r="F92" s="176" t="s">
        <v>80</v>
      </c>
      <c r="G92" s="176" t="s">
        <v>457</v>
      </c>
      <c r="H92" s="192">
        <v>27.833333333500001</v>
      </c>
      <c r="I92" s="192">
        <v>135.02864496999999</v>
      </c>
      <c r="J92" s="192">
        <v>248011.871365</v>
      </c>
      <c r="K92" s="176" t="s">
        <v>82</v>
      </c>
      <c r="L92" s="176" t="s">
        <v>82</v>
      </c>
      <c r="M92" s="176" t="s">
        <v>82</v>
      </c>
      <c r="N92" s="178" t="s">
        <v>82</v>
      </c>
      <c r="O92" s="240" t="s">
        <v>82</v>
      </c>
      <c r="P92" s="180"/>
    </row>
    <row r="93" spans="1:16">
      <c r="A93" s="239" t="s">
        <v>418</v>
      </c>
      <c r="B93" s="176" t="s">
        <v>419</v>
      </c>
      <c r="C93" s="176" t="s">
        <v>24</v>
      </c>
      <c r="D93" s="176" t="s">
        <v>425</v>
      </c>
      <c r="E93" s="176" t="s">
        <v>458</v>
      </c>
      <c r="F93" s="176" t="s">
        <v>80</v>
      </c>
      <c r="G93" s="176" t="s">
        <v>459</v>
      </c>
      <c r="H93" s="192">
        <v>28.024999999999999</v>
      </c>
      <c r="I93" s="192">
        <v>162.37239142999999</v>
      </c>
      <c r="J93" s="192">
        <v>282428.12554500002</v>
      </c>
      <c r="K93" s="179" t="s">
        <v>82</v>
      </c>
      <c r="L93" s="179" t="s">
        <v>82</v>
      </c>
      <c r="M93" s="179" t="s">
        <v>82</v>
      </c>
      <c r="N93" s="176" t="s">
        <v>82</v>
      </c>
      <c r="O93" s="243" t="s">
        <v>82</v>
      </c>
      <c r="P93" s="180"/>
    </row>
    <row r="94" spans="1:16">
      <c r="A94" s="239" t="s">
        <v>418</v>
      </c>
      <c r="B94" s="176" t="s">
        <v>419</v>
      </c>
      <c r="C94" s="176" t="s">
        <v>24</v>
      </c>
      <c r="D94" s="176" t="s">
        <v>425</v>
      </c>
      <c r="E94" s="176" t="s">
        <v>458</v>
      </c>
      <c r="F94" s="176" t="s">
        <v>80</v>
      </c>
      <c r="G94" s="176" t="s">
        <v>460</v>
      </c>
      <c r="H94" s="192">
        <v>21.8</v>
      </c>
      <c r="I94" s="192">
        <v>126.04237452</v>
      </c>
      <c r="J94" s="192">
        <v>207961.82767999999</v>
      </c>
      <c r="K94" s="179" t="s">
        <v>82</v>
      </c>
      <c r="L94" s="179" t="s">
        <v>82</v>
      </c>
      <c r="M94" s="179" t="s">
        <v>82</v>
      </c>
      <c r="N94" s="176" t="s">
        <v>82</v>
      </c>
      <c r="O94" s="243" t="s">
        <v>82</v>
      </c>
      <c r="P94" s="180"/>
    </row>
    <row r="95" spans="1:16">
      <c r="A95" s="237" t="s">
        <v>418</v>
      </c>
      <c r="B95" s="171" t="s">
        <v>419</v>
      </c>
      <c r="C95" s="171" t="s">
        <v>24</v>
      </c>
      <c r="D95" s="171" t="s">
        <v>461</v>
      </c>
      <c r="E95" s="171" t="s">
        <v>426</v>
      </c>
      <c r="F95" s="171" t="s">
        <v>80</v>
      </c>
      <c r="G95" s="171" t="s">
        <v>429</v>
      </c>
      <c r="H95" s="172">
        <v>675</v>
      </c>
      <c r="I95" s="172">
        <v>56.842410000000001</v>
      </c>
      <c r="J95" s="172">
        <v>473073.37160499999</v>
      </c>
      <c r="K95" s="171" t="s">
        <v>81</v>
      </c>
      <c r="L95" s="171" t="s">
        <v>82</v>
      </c>
      <c r="M95" s="171" t="s">
        <v>81</v>
      </c>
      <c r="N95" s="181" t="s">
        <v>82</v>
      </c>
      <c r="O95" s="244" t="s">
        <v>82</v>
      </c>
      <c r="P95" s="180"/>
    </row>
    <row r="96" spans="1:16">
      <c r="A96" s="237" t="s">
        <v>418</v>
      </c>
      <c r="B96" s="171" t="s">
        <v>419</v>
      </c>
      <c r="C96" s="171" t="s">
        <v>24</v>
      </c>
      <c r="D96" s="171" t="s">
        <v>461</v>
      </c>
      <c r="E96" s="171" t="s">
        <v>426</v>
      </c>
      <c r="F96" s="171" t="s">
        <v>80</v>
      </c>
      <c r="G96" s="171" t="s">
        <v>430</v>
      </c>
      <c r="H96" s="172">
        <v>524.5</v>
      </c>
      <c r="I96" s="172">
        <v>95.578711965500005</v>
      </c>
      <c r="J96" s="172">
        <v>311573.58223499998</v>
      </c>
      <c r="K96" s="173" t="s">
        <v>81</v>
      </c>
      <c r="L96" s="173" t="s">
        <v>82</v>
      </c>
      <c r="M96" s="173" t="s">
        <v>82</v>
      </c>
      <c r="N96" s="171" t="s">
        <v>82</v>
      </c>
      <c r="O96" s="238" t="s">
        <v>82</v>
      </c>
      <c r="P96" s="180"/>
    </row>
    <row r="97" spans="1:16">
      <c r="A97" s="237" t="s">
        <v>418</v>
      </c>
      <c r="B97" s="171" t="s">
        <v>419</v>
      </c>
      <c r="C97" s="171" t="s">
        <v>24</v>
      </c>
      <c r="D97" s="171" t="s">
        <v>461</v>
      </c>
      <c r="E97" s="171" t="s">
        <v>439</v>
      </c>
      <c r="F97" s="171" t="s">
        <v>331</v>
      </c>
      <c r="G97" s="171" t="s">
        <v>518</v>
      </c>
      <c r="H97" s="172">
        <f>7873+1211</f>
        <v>9084</v>
      </c>
      <c r="I97" s="172">
        <f>2001+416</f>
        <v>2417</v>
      </c>
      <c r="J97" s="172">
        <f>11470689+1741025</f>
        <v>13211714</v>
      </c>
      <c r="K97" s="171" t="s">
        <v>81</v>
      </c>
      <c r="L97" s="171" t="s">
        <v>81</v>
      </c>
      <c r="M97" s="171" t="s">
        <v>81</v>
      </c>
      <c r="N97" s="181" t="s">
        <v>82</v>
      </c>
      <c r="O97" s="244" t="s">
        <v>82</v>
      </c>
      <c r="P97" s="180"/>
    </row>
    <row r="98" spans="1:16">
      <c r="A98" s="237" t="s">
        <v>418</v>
      </c>
      <c r="B98" s="171" t="s">
        <v>419</v>
      </c>
      <c r="C98" s="171" t="s">
        <v>24</v>
      </c>
      <c r="D98" s="171" t="s">
        <v>461</v>
      </c>
      <c r="E98" s="171" t="s">
        <v>439</v>
      </c>
      <c r="F98" s="171" t="s">
        <v>333</v>
      </c>
      <c r="G98" s="171" t="s">
        <v>443</v>
      </c>
      <c r="H98" s="172">
        <v>93.5</v>
      </c>
      <c r="I98" s="172">
        <v>1599.49559</v>
      </c>
      <c r="J98" s="172">
        <v>260635.57480999999</v>
      </c>
      <c r="K98" s="171" t="s">
        <v>82</v>
      </c>
      <c r="L98" s="171" t="s">
        <v>81</v>
      </c>
      <c r="M98" s="171" t="s">
        <v>82</v>
      </c>
      <c r="N98" s="181" t="s">
        <v>82</v>
      </c>
      <c r="O98" s="244" t="s">
        <v>82</v>
      </c>
      <c r="P98" s="180"/>
    </row>
    <row r="99" spans="1:16">
      <c r="A99" s="237" t="s">
        <v>418</v>
      </c>
      <c r="B99" s="171" t="s">
        <v>419</v>
      </c>
      <c r="C99" s="171" t="s">
        <v>24</v>
      </c>
      <c r="D99" s="171" t="s">
        <v>461</v>
      </c>
      <c r="E99" s="171" t="s">
        <v>439</v>
      </c>
      <c r="F99" s="171" t="s">
        <v>333</v>
      </c>
      <c r="G99" s="171" t="s">
        <v>444</v>
      </c>
      <c r="H99" s="172">
        <v>20</v>
      </c>
      <c r="I99" s="172">
        <v>282.69800500000002</v>
      </c>
      <c r="J99" s="172">
        <v>98909.020950000006</v>
      </c>
      <c r="K99" s="171" t="s">
        <v>82</v>
      </c>
      <c r="L99" s="171" t="s">
        <v>82</v>
      </c>
      <c r="M99" s="171" t="s">
        <v>82</v>
      </c>
      <c r="N99" s="181" t="s">
        <v>81</v>
      </c>
      <c r="O99" s="244" t="s">
        <v>82</v>
      </c>
      <c r="P99" s="180"/>
    </row>
    <row r="100" spans="1:16">
      <c r="A100" s="237" t="s">
        <v>418</v>
      </c>
      <c r="B100" s="171" t="s">
        <v>419</v>
      </c>
      <c r="C100" s="171" t="s">
        <v>24</v>
      </c>
      <c r="D100" s="171" t="s">
        <v>461</v>
      </c>
      <c r="E100" s="171" t="s">
        <v>421</v>
      </c>
      <c r="F100" s="171" t="s">
        <v>333</v>
      </c>
      <c r="G100" s="171" t="s">
        <v>446</v>
      </c>
      <c r="H100" s="172">
        <v>263.75</v>
      </c>
      <c r="I100" s="172">
        <v>4487.23883415</v>
      </c>
      <c r="J100" s="172">
        <v>793137.46618500003</v>
      </c>
      <c r="K100" s="171" t="s">
        <v>82</v>
      </c>
      <c r="L100" s="181" t="s">
        <v>81</v>
      </c>
      <c r="M100" s="181" t="s">
        <v>81</v>
      </c>
      <c r="N100" s="181" t="s">
        <v>82</v>
      </c>
      <c r="O100" s="244" t="s">
        <v>82</v>
      </c>
      <c r="P100" s="180"/>
    </row>
    <row r="101" spans="1:16">
      <c r="A101" s="237" t="s">
        <v>418</v>
      </c>
      <c r="B101" s="171" t="s">
        <v>419</v>
      </c>
      <c r="C101" s="171" t="s">
        <v>24</v>
      </c>
      <c r="D101" s="171" t="s">
        <v>461</v>
      </c>
      <c r="E101" s="171" t="s">
        <v>447</v>
      </c>
      <c r="F101" s="171" t="s">
        <v>331</v>
      </c>
      <c r="G101" s="171" t="s">
        <v>520</v>
      </c>
      <c r="H101" s="172">
        <v>18.5</v>
      </c>
      <c r="I101" s="172">
        <v>6.6695900000000004</v>
      </c>
      <c r="J101" s="172">
        <v>40570.909884499997</v>
      </c>
      <c r="K101" s="173" t="s">
        <v>82</v>
      </c>
      <c r="L101" s="173" t="s">
        <v>82</v>
      </c>
      <c r="M101" s="173" t="s">
        <v>82</v>
      </c>
      <c r="N101" s="171" t="s">
        <v>81</v>
      </c>
      <c r="O101" s="238" t="s">
        <v>82</v>
      </c>
      <c r="P101" s="180"/>
    </row>
    <row r="102" spans="1:16">
      <c r="A102" s="237" t="s">
        <v>418</v>
      </c>
      <c r="B102" s="171" t="s">
        <v>419</v>
      </c>
      <c r="C102" s="171" t="s">
        <v>24</v>
      </c>
      <c r="D102" s="171" t="s">
        <v>461</v>
      </c>
      <c r="E102" s="171" t="s">
        <v>447</v>
      </c>
      <c r="F102" s="171" t="s">
        <v>333</v>
      </c>
      <c r="G102" s="171" t="s">
        <v>469</v>
      </c>
      <c r="H102" s="172">
        <v>78</v>
      </c>
      <c r="I102" s="172">
        <v>704.83349999999996</v>
      </c>
      <c r="J102" s="172">
        <v>111813.6852015</v>
      </c>
      <c r="K102" s="173" t="s">
        <v>82</v>
      </c>
      <c r="L102" s="173" t="s">
        <v>81</v>
      </c>
      <c r="M102" s="173" t="s">
        <v>82</v>
      </c>
      <c r="N102" s="171" t="s">
        <v>82</v>
      </c>
      <c r="O102" s="238" t="s">
        <v>82</v>
      </c>
      <c r="P102" s="180"/>
    </row>
    <row r="103" spans="1:16">
      <c r="A103" s="237" t="s">
        <v>418</v>
      </c>
      <c r="B103" s="171" t="s">
        <v>419</v>
      </c>
      <c r="C103" s="171" t="s">
        <v>24</v>
      </c>
      <c r="D103" s="171" t="s">
        <v>461</v>
      </c>
      <c r="E103" s="171" t="s">
        <v>447</v>
      </c>
      <c r="F103" s="171" t="s">
        <v>333</v>
      </c>
      <c r="G103" s="171" t="s">
        <v>470</v>
      </c>
      <c r="H103" s="172">
        <v>41.75</v>
      </c>
      <c r="I103" s="172">
        <v>1452.5063023499999</v>
      </c>
      <c r="J103" s="172">
        <v>524599.31345000002</v>
      </c>
      <c r="K103" s="173" t="s">
        <v>82</v>
      </c>
      <c r="L103" s="173" t="s">
        <v>81</v>
      </c>
      <c r="M103" s="173" t="s">
        <v>81</v>
      </c>
      <c r="N103" s="171" t="s">
        <v>82</v>
      </c>
      <c r="O103" s="238" t="s">
        <v>82</v>
      </c>
      <c r="P103" s="180"/>
    </row>
    <row r="104" spans="1:16">
      <c r="A104" s="237" t="s">
        <v>418</v>
      </c>
      <c r="B104" s="171" t="s">
        <v>419</v>
      </c>
      <c r="C104" s="171" t="s">
        <v>24</v>
      </c>
      <c r="D104" s="171" t="s">
        <v>461</v>
      </c>
      <c r="E104" s="171" t="s">
        <v>449</v>
      </c>
      <c r="F104" s="171" t="s">
        <v>333</v>
      </c>
      <c r="G104" s="171" t="s">
        <v>451</v>
      </c>
      <c r="H104" s="172">
        <v>100.33333333349999</v>
      </c>
      <c r="I104" s="172">
        <v>1113.743995</v>
      </c>
      <c r="J104" s="172">
        <v>193466.76336499999</v>
      </c>
      <c r="K104" s="173" t="s">
        <v>82</v>
      </c>
      <c r="L104" s="173" t="s">
        <v>81</v>
      </c>
      <c r="M104" s="173" t="s">
        <v>82</v>
      </c>
      <c r="N104" s="171" t="s">
        <v>82</v>
      </c>
      <c r="O104" s="238" t="s">
        <v>82</v>
      </c>
      <c r="P104" s="180"/>
    </row>
    <row r="105" spans="1:16">
      <c r="A105" s="237" t="s">
        <v>418</v>
      </c>
      <c r="B105" s="171" t="s">
        <v>419</v>
      </c>
      <c r="C105" s="171" t="s">
        <v>24</v>
      </c>
      <c r="D105" s="171" t="s">
        <v>461</v>
      </c>
      <c r="E105" s="171" t="s">
        <v>449</v>
      </c>
      <c r="F105" s="171" t="s">
        <v>333</v>
      </c>
      <c r="G105" s="171" t="s">
        <v>452</v>
      </c>
      <c r="H105" s="172">
        <v>59</v>
      </c>
      <c r="I105" s="172">
        <v>2246.7759943000001</v>
      </c>
      <c r="J105" s="172">
        <v>799675.32709999999</v>
      </c>
      <c r="K105" s="173" t="s">
        <v>82</v>
      </c>
      <c r="L105" s="173" t="s">
        <v>81</v>
      </c>
      <c r="M105" s="173" t="s">
        <v>81</v>
      </c>
      <c r="N105" s="171" t="s">
        <v>82</v>
      </c>
      <c r="O105" s="238" t="s">
        <v>82</v>
      </c>
      <c r="P105" s="180"/>
    </row>
    <row r="106" spans="1:16">
      <c r="A106" s="237" t="s">
        <v>418</v>
      </c>
      <c r="B106" s="171" t="s">
        <v>419</v>
      </c>
      <c r="C106" s="171" t="s">
        <v>24</v>
      </c>
      <c r="D106" s="171" t="s">
        <v>461</v>
      </c>
      <c r="E106" s="171" t="s">
        <v>453</v>
      </c>
      <c r="F106" s="171" t="s">
        <v>80</v>
      </c>
      <c r="G106" s="171" t="s">
        <v>455</v>
      </c>
      <c r="H106" s="172">
        <v>265.25</v>
      </c>
      <c r="I106" s="172">
        <v>178.748043271</v>
      </c>
      <c r="J106" s="172">
        <v>179391.04811549999</v>
      </c>
      <c r="K106" s="171" t="s">
        <v>81</v>
      </c>
      <c r="L106" s="171" t="s">
        <v>82</v>
      </c>
      <c r="M106" s="171" t="s">
        <v>82</v>
      </c>
      <c r="N106" s="181" t="s">
        <v>82</v>
      </c>
      <c r="O106" s="244" t="s">
        <v>82</v>
      </c>
      <c r="P106" s="180"/>
    </row>
    <row r="107" spans="1:16">
      <c r="A107" s="239" t="s">
        <v>418</v>
      </c>
      <c r="B107" s="176" t="s">
        <v>419</v>
      </c>
      <c r="C107" s="176" t="s">
        <v>24</v>
      </c>
      <c r="D107" s="176" t="s">
        <v>461</v>
      </c>
      <c r="E107" s="176" t="s">
        <v>462</v>
      </c>
      <c r="F107" s="176" t="s">
        <v>463</v>
      </c>
      <c r="G107" s="176" t="s">
        <v>464</v>
      </c>
      <c r="H107" s="177">
        <v>14</v>
      </c>
      <c r="I107" s="177">
        <v>1.1232</v>
      </c>
      <c r="J107" s="177">
        <v>8406.2583937500003</v>
      </c>
      <c r="K107" s="179" t="s">
        <v>82</v>
      </c>
      <c r="L107" s="179" t="s">
        <v>82</v>
      </c>
      <c r="M107" s="179" t="s">
        <v>82</v>
      </c>
      <c r="N107" s="176" t="s">
        <v>82</v>
      </c>
      <c r="O107" s="243" t="s">
        <v>82</v>
      </c>
      <c r="P107" s="180"/>
    </row>
    <row r="108" spans="1:16">
      <c r="A108" s="239" t="s">
        <v>418</v>
      </c>
      <c r="B108" s="176" t="s">
        <v>419</v>
      </c>
      <c r="C108" s="176" t="s">
        <v>24</v>
      </c>
      <c r="D108" s="176" t="s">
        <v>461</v>
      </c>
      <c r="E108" s="176" t="s">
        <v>426</v>
      </c>
      <c r="F108" s="176" t="s">
        <v>331</v>
      </c>
      <c r="G108" s="176" t="s">
        <v>427</v>
      </c>
      <c r="H108" s="177">
        <v>98.75</v>
      </c>
      <c r="I108" s="177">
        <v>4.5907180572500002</v>
      </c>
      <c r="J108" s="177">
        <v>15362.287429</v>
      </c>
      <c r="K108" s="176" t="s">
        <v>82</v>
      </c>
      <c r="L108" s="176" t="s">
        <v>82</v>
      </c>
      <c r="M108" s="176" t="s">
        <v>82</v>
      </c>
      <c r="N108" s="176" t="s">
        <v>82</v>
      </c>
      <c r="O108" s="243" t="s">
        <v>82</v>
      </c>
      <c r="P108" s="180"/>
    </row>
    <row r="109" spans="1:16">
      <c r="A109" s="239" t="s">
        <v>418</v>
      </c>
      <c r="B109" s="176" t="s">
        <v>419</v>
      </c>
      <c r="C109" s="176" t="s">
        <v>24</v>
      </c>
      <c r="D109" s="176" t="s">
        <v>461</v>
      </c>
      <c r="E109" s="176" t="s">
        <v>426</v>
      </c>
      <c r="F109" s="176" t="s">
        <v>80</v>
      </c>
      <c r="G109" s="176" t="s">
        <v>428</v>
      </c>
      <c r="H109" s="177">
        <v>88</v>
      </c>
      <c r="I109" s="177">
        <v>9.8456399999999995</v>
      </c>
      <c r="J109" s="177">
        <v>47961.4732745</v>
      </c>
      <c r="K109" s="178" t="s">
        <v>82</v>
      </c>
      <c r="L109" s="176" t="s">
        <v>82</v>
      </c>
      <c r="M109" s="176" t="s">
        <v>82</v>
      </c>
      <c r="N109" s="178" t="s">
        <v>82</v>
      </c>
      <c r="O109" s="240" t="s">
        <v>82</v>
      </c>
      <c r="P109" s="180"/>
    </row>
    <row r="110" spans="1:16">
      <c r="A110" s="239" t="s">
        <v>418</v>
      </c>
      <c r="B110" s="176" t="s">
        <v>419</v>
      </c>
      <c r="C110" s="176" t="s">
        <v>24</v>
      </c>
      <c r="D110" s="176" t="s">
        <v>461</v>
      </c>
      <c r="E110" s="176" t="s">
        <v>426</v>
      </c>
      <c r="F110" s="176" t="s">
        <v>80</v>
      </c>
      <c r="G110" s="176" t="s">
        <v>431</v>
      </c>
      <c r="H110" s="177">
        <v>29.5</v>
      </c>
      <c r="I110" s="177">
        <v>1.5246</v>
      </c>
      <c r="J110" s="177">
        <v>4877.2260274</v>
      </c>
      <c r="K110" s="179" t="s">
        <v>82</v>
      </c>
      <c r="L110" s="179" t="s">
        <v>82</v>
      </c>
      <c r="M110" s="179" t="s">
        <v>82</v>
      </c>
      <c r="N110" s="176" t="s">
        <v>82</v>
      </c>
      <c r="O110" s="243" t="s">
        <v>82</v>
      </c>
      <c r="P110" s="180"/>
    </row>
    <row r="111" spans="1:16">
      <c r="A111" s="239" t="s">
        <v>418</v>
      </c>
      <c r="B111" s="176" t="s">
        <v>419</v>
      </c>
      <c r="C111" s="176" t="s">
        <v>24</v>
      </c>
      <c r="D111" s="176" t="s">
        <v>461</v>
      </c>
      <c r="E111" s="176" t="s">
        <v>426</v>
      </c>
      <c r="F111" s="176" t="s">
        <v>80</v>
      </c>
      <c r="G111" s="176" t="s">
        <v>432</v>
      </c>
      <c r="H111" s="177">
        <v>40.5</v>
      </c>
      <c r="I111" s="177">
        <v>8.2569350000000004</v>
      </c>
      <c r="J111" s="177">
        <v>62574.486301500001</v>
      </c>
      <c r="K111" s="179" t="s">
        <v>82</v>
      </c>
      <c r="L111" s="179" t="s">
        <v>82</v>
      </c>
      <c r="M111" s="179" t="s">
        <v>82</v>
      </c>
      <c r="N111" s="176" t="s">
        <v>82</v>
      </c>
      <c r="O111" s="243" t="s">
        <v>82</v>
      </c>
      <c r="P111" s="180"/>
    </row>
    <row r="112" spans="1:16">
      <c r="A112" s="239" t="s">
        <v>418</v>
      </c>
      <c r="B112" s="176" t="s">
        <v>419</v>
      </c>
      <c r="C112" s="176" t="s">
        <v>24</v>
      </c>
      <c r="D112" s="176" t="s">
        <v>461</v>
      </c>
      <c r="E112" s="176" t="s">
        <v>426</v>
      </c>
      <c r="F112" s="176" t="s">
        <v>333</v>
      </c>
      <c r="G112" s="176" t="s">
        <v>433</v>
      </c>
      <c r="H112" s="177">
        <v>13.5</v>
      </c>
      <c r="I112" s="177">
        <v>2.9936449999999999</v>
      </c>
      <c r="J112" s="177">
        <v>11625.760139599999</v>
      </c>
      <c r="K112" s="179" t="s">
        <v>82</v>
      </c>
      <c r="L112" s="179" t="s">
        <v>82</v>
      </c>
      <c r="M112" s="179" t="s">
        <v>82</v>
      </c>
      <c r="N112" s="176" t="s">
        <v>82</v>
      </c>
      <c r="O112" s="243" t="s">
        <v>82</v>
      </c>
      <c r="P112" s="180"/>
    </row>
    <row r="113" spans="1:16">
      <c r="A113" s="239" t="s">
        <v>418</v>
      </c>
      <c r="B113" s="176" t="s">
        <v>419</v>
      </c>
      <c r="C113" s="176" t="s">
        <v>24</v>
      </c>
      <c r="D113" s="176" t="s">
        <v>461</v>
      </c>
      <c r="E113" s="176" t="s">
        <v>426</v>
      </c>
      <c r="F113" s="176" t="s">
        <v>333</v>
      </c>
      <c r="G113" s="176" t="s">
        <v>465</v>
      </c>
      <c r="H113" s="177">
        <v>9</v>
      </c>
      <c r="I113" s="177">
        <v>8.9079650000000008</v>
      </c>
      <c r="J113" s="177">
        <v>4770.1933924499999</v>
      </c>
      <c r="K113" s="179" t="s">
        <v>82</v>
      </c>
      <c r="L113" s="179" t="s">
        <v>82</v>
      </c>
      <c r="M113" s="179" t="s">
        <v>82</v>
      </c>
      <c r="N113" s="176" t="s">
        <v>82</v>
      </c>
      <c r="O113" s="243" t="s">
        <v>82</v>
      </c>
      <c r="P113" s="180"/>
    </row>
    <row r="114" spans="1:16">
      <c r="A114" s="239" t="s">
        <v>418</v>
      </c>
      <c r="B114" s="176" t="s">
        <v>419</v>
      </c>
      <c r="C114" s="176" t="s">
        <v>24</v>
      </c>
      <c r="D114" s="176" t="s">
        <v>461</v>
      </c>
      <c r="E114" s="176" t="s">
        <v>426</v>
      </c>
      <c r="F114" s="176" t="s">
        <v>333</v>
      </c>
      <c r="G114" s="176" t="s">
        <v>434</v>
      </c>
      <c r="H114" s="177">
        <v>8</v>
      </c>
      <c r="I114" s="177">
        <v>0.56277999999999995</v>
      </c>
      <c r="J114" s="177">
        <v>2319.0572118999999</v>
      </c>
      <c r="K114" s="179" t="s">
        <v>82</v>
      </c>
      <c r="L114" s="179" t="s">
        <v>82</v>
      </c>
      <c r="M114" s="179" t="s">
        <v>82</v>
      </c>
      <c r="N114" s="176" t="s">
        <v>82</v>
      </c>
      <c r="O114" s="243" t="s">
        <v>82</v>
      </c>
      <c r="P114" s="180"/>
    </row>
    <row r="115" spans="1:16" s="52" customFormat="1">
      <c r="A115" s="239" t="s">
        <v>418</v>
      </c>
      <c r="B115" s="176" t="s">
        <v>419</v>
      </c>
      <c r="C115" s="176" t="s">
        <v>24</v>
      </c>
      <c r="D115" s="176" t="s">
        <v>461</v>
      </c>
      <c r="E115" s="176" t="s">
        <v>426</v>
      </c>
      <c r="F115" s="176" t="s">
        <v>333</v>
      </c>
      <c r="G115" s="176" t="s">
        <v>435</v>
      </c>
      <c r="H115" s="177">
        <v>14</v>
      </c>
      <c r="I115" s="177">
        <v>10.994</v>
      </c>
      <c r="J115" s="177">
        <v>4064.9341929000002</v>
      </c>
      <c r="K115" s="179" t="s">
        <v>82</v>
      </c>
      <c r="L115" s="179" t="s">
        <v>82</v>
      </c>
      <c r="M115" s="179" t="s">
        <v>82</v>
      </c>
      <c r="N115" s="176" t="s">
        <v>82</v>
      </c>
      <c r="O115" s="243" t="s">
        <v>82</v>
      </c>
      <c r="P115" s="256"/>
    </row>
    <row r="116" spans="1:16">
      <c r="A116" s="239" t="s">
        <v>418</v>
      </c>
      <c r="B116" s="176" t="s">
        <v>419</v>
      </c>
      <c r="C116" s="176" t="s">
        <v>24</v>
      </c>
      <c r="D116" s="176" t="s">
        <v>461</v>
      </c>
      <c r="E116" s="176" t="s">
        <v>439</v>
      </c>
      <c r="F116" s="176" t="s">
        <v>331</v>
      </c>
      <c r="G116" s="176" t="s">
        <v>440</v>
      </c>
      <c r="H116" s="177">
        <v>47.333333333500001</v>
      </c>
      <c r="I116" s="177">
        <v>4.9472661845500001</v>
      </c>
      <c r="J116" s="177">
        <v>22144.569900499999</v>
      </c>
      <c r="K116" s="176" t="s">
        <v>82</v>
      </c>
      <c r="L116" s="176" t="s">
        <v>82</v>
      </c>
      <c r="M116" s="176" t="s">
        <v>82</v>
      </c>
      <c r="N116" s="176" t="s">
        <v>82</v>
      </c>
      <c r="O116" s="243" t="s">
        <v>82</v>
      </c>
      <c r="P116" s="180"/>
    </row>
    <row r="117" spans="1:16">
      <c r="A117" s="239" t="s">
        <v>418</v>
      </c>
      <c r="B117" s="176" t="s">
        <v>419</v>
      </c>
      <c r="C117" s="176" t="s">
        <v>24</v>
      </c>
      <c r="D117" s="176" t="s">
        <v>461</v>
      </c>
      <c r="E117" s="176" t="s">
        <v>439</v>
      </c>
      <c r="F117" s="176" t="s">
        <v>331</v>
      </c>
      <c r="G117" s="176" t="s">
        <v>466</v>
      </c>
      <c r="H117" s="177">
        <v>45</v>
      </c>
      <c r="I117" s="177">
        <v>7.8620749999999999</v>
      </c>
      <c r="J117" s="177">
        <v>51961.838571</v>
      </c>
      <c r="K117" s="176" t="s">
        <v>82</v>
      </c>
      <c r="L117" s="176" t="s">
        <v>82</v>
      </c>
      <c r="M117" s="176" t="s">
        <v>82</v>
      </c>
      <c r="N117" s="176" t="s">
        <v>82</v>
      </c>
      <c r="O117" s="245" t="s">
        <v>82</v>
      </c>
      <c r="P117" s="180"/>
    </row>
    <row r="118" spans="1:16">
      <c r="A118" s="239" t="s">
        <v>418</v>
      </c>
      <c r="B118" s="176" t="s">
        <v>419</v>
      </c>
      <c r="C118" s="176" t="s">
        <v>24</v>
      </c>
      <c r="D118" s="176" t="s">
        <v>461</v>
      </c>
      <c r="E118" s="176" t="s">
        <v>439</v>
      </c>
      <c r="F118" s="176" t="s">
        <v>80</v>
      </c>
      <c r="G118" s="176" t="s">
        <v>441</v>
      </c>
      <c r="H118" s="177">
        <v>12</v>
      </c>
      <c r="I118" s="177">
        <v>116.48</v>
      </c>
      <c r="J118" s="177">
        <v>15996.1872145</v>
      </c>
      <c r="K118" s="176" t="s">
        <v>82</v>
      </c>
      <c r="L118" s="176" t="s">
        <v>82</v>
      </c>
      <c r="M118" s="176" t="s">
        <v>82</v>
      </c>
      <c r="N118" s="176" t="s">
        <v>82</v>
      </c>
      <c r="O118" s="245" t="s">
        <v>82</v>
      </c>
      <c r="P118" s="180"/>
    </row>
    <row r="119" spans="1:16">
      <c r="A119" s="239" t="s">
        <v>418</v>
      </c>
      <c r="B119" s="176" t="s">
        <v>419</v>
      </c>
      <c r="C119" s="176" t="s">
        <v>24</v>
      </c>
      <c r="D119" s="176" t="s">
        <v>461</v>
      </c>
      <c r="E119" s="176" t="s">
        <v>439</v>
      </c>
      <c r="F119" s="176" t="s">
        <v>80</v>
      </c>
      <c r="G119" s="176" t="s">
        <v>467</v>
      </c>
      <c r="H119" s="177">
        <v>14</v>
      </c>
      <c r="I119" s="177">
        <v>1.4243399999999999</v>
      </c>
      <c r="J119" s="177">
        <v>8273.2782702000004</v>
      </c>
      <c r="K119" s="179" t="s">
        <v>82</v>
      </c>
      <c r="L119" s="179" t="s">
        <v>82</v>
      </c>
      <c r="M119" s="179" t="s">
        <v>82</v>
      </c>
      <c r="N119" s="176" t="s">
        <v>82</v>
      </c>
      <c r="O119" s="243" t="s">
        <v>82</v>
      </c>
      <c r="P119" s="180"/>
    </row>
    <row r="120" spans="1:16">
      <c r="A120" s="239" t="s">
        <v>418</v>
      </c>
      <c r="B120" s="176" t="s">
        <v>419</v>
      </c>
      <c r="C120" s="176" t="s">
        <v>24</v>
      </c>
      <c r="D120" s="176" t="s">
        <v>461</v>
      </c>
      <c r="E120" s="176" t="s">
        <v>439</v>
      </c>
      <c r="F120" s="176" t="s">
        <v>80</v>
      </c>
      <c r="G120" s="176" t="s">
        <v>517</v>
      </c>
      <c r="H120" s="177">
        <f>9+24</f>
        <v>33</v>
      </c>
      <c r="I120" s="177">
        <v>5</v>
      </c>
      <c r="J120" s="177">
        <f>1252.742412+24701</f>
        <v>25953.742412</v>
      </c>
      <c r="K120" s="179" t="s">
        <v>82</v>
      </c>
      <c r="L120" s="179" t="s">
        <v>82</v>
      </c>
      <c r="M120" s="179" t="s">
        <v>82</v>
      </c>
      <c r="N120" s="176" t="s">
        <v>82</v>
      </c>
      <c r="O120" s="243" t="s">
        <v>82</v>
      </c>
      <c r="P120" s="180"/>
    </row>
    <row r="121" spans="1:16">
      <c r="A121" s="239" t="s">
        <v>418</v>
      </c>
      <c r="B121" s="176" t="s">
        <v>419</v>
      </c>
      <c r="C121" s="176" t="s">
        <v>24</v>
      </c>
      <c r="D121" s="176" t="s">
        <v>461</v>
      </c>
      <c r="E121" s="176" t="s">
        <v>421</v>
      </c>
      <c r="F121" s="176" t="s">
        <v>333</v>
      </c>
      <c r="G121" s="176" t="s">
        <v>468</v>
      </c>
      <c r="H121" s="177">
        <v>7</v>
      </c>
      <c r="I121" s="177">
        <v>150.19999999999999</v>
      </c>
      <c r="J121" s="177">
        <v>22189.094816000001</v>
      </c>
      <c r="K121" s="176" t="s">
        <v>82</v>
      </c>
      <c r="L121" s="176" t="s">
        <v>82</v>
      </c>
      <c r="M121" s="176" t="s">
        <v>82</v>
      </c>
      <c r="N121" s="178" t="s">
        <v>82</v>
      </c>
      <c r="O121" s="240" t="s">
        <v>82</v>
      </c>
      <c r="P121" s="180"/>
    </row>
    <row r="122" spans="1:16">
      <c r="A122" s="239" t="s">
        <v>418</v>
      </c>
      <c r="B122" s="176" t="s">
        <v>419</v>
      </c>
      <c r="C122" s="176" t="s">
        <v>24</v>
      </c>
      <c r="D122" s="176" t="s">
        <v>461</v>
      </c>
      <c r="E122" s="176" t="s">
        <v>453</v>
      </c>
      <c r="F122" s="176" t="s">
        <v>80</v>
      </c>
      <c r="G122" s="176" t="s">
        <v>454</v>
      </c>
      <c r="H122" s="177">
        <v>10</v>
      </c>
      <c r="I122" s="177">
        <v>16.520669999999999</v>
      </c>
      <c r="J122" s="177">
        <v>17004.394305999998</v>
      </c>
      <c r="K122" s="178" t="s">
        <v>82</v>
      </c>
      <c r="L122" s="176" t="s">
        <v>82</v>
      </c>
      <c r="M122" s="178" t="s">
        <v>82</v>
      </c>
      <c r="N122" s="178" t="s">
        <v>82</v>
      </c>
      <c r="O122" s="240" t="s">
        <v>82</v>
      </c>
      <c r="P122" s="180"/>
    </row>
    <row r="123" spans="1:16">
      <c r="A123" s="237" t="s">
        <v>418</v>
      </c>
      <c r="B123" s="171" t="s">
        <v>419</v>
      </c>
      <c r="C123" s="171" t="s">
        <v>24</v>
      </c>
      <c r="D123" s="171" t="s">
        <v>471</v>
      </c>
      <c r="E123" s="171" t="s">
        <v>426</v>
      </c>
      <c r="F123" s="171" t="s">
        <v>80</v>
      </c>
      <c r="G123" s="171" t="s">
        <v>428</v>
      </c>
      <c r="H123" s="172">
        <v>645.75</v>
      </c>
      <c r="I123" s="172">
        <v>323.61601533999999</v>
      </c>
      <c r="J123" s="172">
        <v>1758943.4989</v>
      </c>
      <c r="K123" s="171" t="s">
        <v>81</v>
      </c>
      <c r="L123" s="171" t="s">
        <v>82</v>
      </c>
      <c r="M123" s="171" t="s">
        <v>82</v>
      </c>
      <c r="N123" s="171" t="s">
        <v>82</v>
      </c>
      <c r="O123" s="238" t="s">
        <v>82</v>
      </c>
      <c r="P123" s="180"/>
    </row>
    <row r="124" spans="1:16">
      <c r="A124" s="237" t="s">
        <v>418</v>
      </c>
      <c r="B124" s="171" t="s">
        <v>419</v>
      </c>
      <c r="C124" s="171" t="s">
        <v>24</v>
      </c>
      <c r="D124" s="171" t="s">
        <v>471</v>
      </c>
      <c r="E124" s="171" t="s">
        <v>426</v>
      </c>
      <c r="F124" s="171" t="s">
        <v>80</v>
      </c>
      <c r="G124" s="171" t="s">
        <v>429</v>
      </c>
      <c r="H124" s="172">
        <v>719.5</v>
      </c>
      <c r="I124" s="172">
        <v>198.241195</v>
      </c>
      <c r="J124" s="172">
        <v>1358545.8702450001</v>
      </c>
      <c r="K124" s="171" t="s">
        <v>81</v>
      </c>
      <c r="L124" s="171" t="s">
        <v>82</v>
      </c>
      <c r="M124" s="171" t="s">
        <v>82</v>
      </c>
      <c r="N124" s="171" t="s">
        <v>82</v>
      </c>
      <c r="O124" s="238" t="s">
        <v>82</v>
      </c>
      <c r="P124" s="180"/>
    </row>
    <row r="125" spans="1:16">
      <c r="A125" s="237" t="s">
        <v>418</v>
      </c>
      <c r="B125" s="171" t="s">
        <v>419</v>
      </c>
      <c r="C125" s="171" t="s">
        <v>24</v>
      </c>
      <c r="D125" s="171" t="s">
        <v>471</v>
      </c>
      <c r="E125" s="171" t="s">
        <v>426</v>
      </c>
      <c r="F125" s="171" t="s">
        <v>80</v>
      </c>
      <c r="G125" s="171" t="s">
        <v>430</v>
      </c>
      <c r="H125" s="172">
        <v>4953.5</v>
      </c>
      <c r="I125" s="172">
        <v>4731.9202918000001</v>
      </c>
      <c r="J125" s="172">
        <v>10440101.690950001</v>
      </c>
      <c r="K125" s="171" t="s">
        <v>81</v>
      </c>
      <c r="L125" s="171" t="s">
        <v>82</v>
      </c>
      <c r="M125" s="171" t="s">
        <v>81</v>
      </c>
      <c r="N125" s="171" t="s">
        <v>82</v>
      </c>
      <c r="O125" s="238" t="s">
        <v>82</v>
      </c>
      <c r="P125" s="180"/>
    </row>
    <row r="126" spans="1:16">
      <c r="A126" s="237" t="s">
        <v>418</v>
      </c>
      <c r="B126" s="171" t="s">
        <v>419</v>
      </c>
      <c r="C126" s="171" t="s">
        <v>24</v>
      </c>
      <c r="D126" s="171" t="s">
        <v>471</v>
      </c>
      <c r="E126" s="171" t="s">
        <v>426</v>
      </c>
      <c r="F126" s="171" t="s">
        <v>80</v>
      </c>
      <c r="G126" s="171" t="s">
        <v>432</v>
      </c>
      <c r="H126" s="172">
        <v>656</v>
      </c>
      <c r="I126" s="172">
        <v>207.80670000000001</v>
      </c>
      <c r="J126" s="172">
        <v>1827376.2006000001</v>
      </c>
      <c r="K126" s="171" t="s">
        <v>81</v>
      </c>
      <c r="L126" s="171" t="s">
        <v>82</v>
      </c>
      <c r="M126" s="171" t="s">
        <v>82</v>
      </c>
      <c r="N126" s="171" t="s">
        <v>82</v>
      </c>
      <c r="O126" s="238" t="s">
        <v>82</v>
      </c>
      <c r="P126" s="180"/>
    </row>
    <row r="127" spans="1:16">
      <c r="A127" s="237" t="s">
        <v>418</v>
      </c>
      <c r="B127" s="171" t="s">
        <v>419</v>
      </c>
      <c r="C127" s="171" t="s">
        <v>24</v>
      </c>
      <c r="D127" s="171" t="s">
        <v>471</v>
      </c>
      <c r="E127" s="171" t="s">
        <v>439</v>
      </c>
      <c r="F127" s="171" t="s">
        <v>80</v>
      </c>
      <c r="G127" s="171" t="s">
        <v>441</v>
      </c>
      <c r="H127" s="172">
        <v>3373.94444445</v>
      </c>
      <c r="I127" s="172">
        <v>275099.95370999997</v>
      </c>
      <c r="J127" s="172">
        <v>45600217.411499999</v>
      </c>
      <c r="K127" s="181" t="s">
        <v>81</v>
      </c>
      <c r="L127" s="171" t="s">
        <v>81</v>
      </c>
      <c r="M127" s="171" t="s">
        <v>81</v>
      </c>
      <c r="N127" s="181" t="s">
        <v>82</v>
      </c>
      <c r="O127" s="244" t="s">
        <v>82</v>
      </c>
      <c r="P127" s="180"/>
    </row>
    <row r="128" spans="1:16">
      <c r="A128" s="237" t="s">
        <v>418</v>
      </c>
      <c r="B128" s="171" t="s">
        <v>419</v>
      </c>
      <c r="C128" s="171" t="s">
        <v>24</v>
      </c>
      <c r="D128" s="171" t="s">
        <v>471</v>
      </c>
      <c r="E128" s="171" t="s">
        <v>439</v>
      </c>
      <c r="F128" s="171" t="s">
        <v>80</v>
      </c>
      <c r="G128" s="171" t="s">
        <v>474</v>
      </c>
      <c r="H128" s="172">
        <v>476.09722221999999</v>
      </c>
      <c r="I128" s="172">
        <v>32323.231390000001</v>
      </c>
      <c r="J128" s="172">
        <v>6417224.5734999999</v>
      </c>
      <c r="K128" s="173" t="s">
        <v>81</v>
      </c>
      <c r="L128" s="173" t="s">
        <v>81</v>
      </c>
      <c r="M128" s="173" t="s">
        <v>81</v>
      </c>
      <c r="N128" s="171" t="s">
        <v>82</v>
      </c>
      <c r="O128" s="238" t="s">
        <v>82</v>
      </c>
      <c r="P128" s="180"/>
    </row>
    <row r="129" spans="1:16">
      <c r="A129" s="237" t="s">
        <v>418</v>
      </c>
      <c r="B129" s="171" t="s">
        <v>419</v>
      </c>
      <c r="C129" s="171" t="s">
        <v>24</v>
      </c>
      <c r="D129" s="171" t="s">
        <v>471</v>
      </c>
      <c r="E129" s="171" t="s">
        <v>439</v>
      </c>
      <c r="F129" s="171" t="s">
        <v>80</v>
      </c>
      <c r="G129" s="171" t="s">
        <v>142</v>
      </c>
      <c r="H129" s="172">
        <f>356+626</f>
        <v>982</v>
      </c>
      <c r="I129" s="172">
        <f>360+680</f>
        <v>1040</v>
      </c>
      <c r="J129" s="172">
        <f>705854+2372314</f>
        <v>3078168</v>
      </c>
      <c r="K129" s="173" t="s">
        <v>81</v>
      </c>
      <c r="L129" s="173" t="s">
        <v>82</v>
      </c>
      <c r="M129" s="173" t="s">
        <v>82</v>
      </c>
      <c r="N129" s="171" t="s">
        <v>82</v>
      </c>
      <c r="O129" s="238" t="s">
        <v>82</v>
      </c>
      <c r="P129" s="180"/>
    </row>
    <row r="130" spans="1:16">
      <c r="A130" s="237" t="s">
        <v>418</v>
      </c>
      <c r="B130" s="171" t="s">
        <v>419</v>
      </c>
      <c r="C130" s="171" t="s">
        <v>24</v>
      </c>
      <c r="D130" s="171" t="s">
        <v>471</v>
      </c>
      <c r="E130" s="171" t="s">
        <v>439</v>
      </c>
      <c r="F130" s="171" t="s">
        <v>80</v>
      </c>
      <c r="G130" s="171" t="s">
        <v>517</v>
      </c>
      <c r="H130" s="172">
        <f>5629+208</f>
        <v>5837</v>
      </c>
      <c r="I130" s="172">
        <f>14853+358</f>
        <v>15211</v>
      </c>
      <c r="J130" s="172">
        <f>30549310+1058918</f>
        <v>31608228</v>
      </c>
      <c r="K130" s="173" t="s">
        <v>81</v>
      </c>
      <c r="L130" s="173" t="s">
        <v>81</v>
      </c>
      <c r="M130" s="173" t="s">
        <v>81</v>
      </c>
      <c r="N130" s="171" t="s">
        <v>82</v>
      </c>
      <c r="O130" s="238" t="s">
        <v>82</v>
      </c>
      <c r="P130" s="180"/>
    </row>
    <row r="131" spans="1:16">
      <c r="A131" s="237" t="s">
        <v>418</v>
      </c>
      <c r="B131" s="171" t="s">
        <v>419</v>
      </c>
      <c r="C131" s="171" t="s">
        <v>24</v>
      </c>
      <c r="D131" s="171" t="s">
        <v>471</v>
      </c>
      <c r="E131" s="171" t="s">
        <v>439</v>
      </c>
      <c r="F131" s="171" t="s">
        <v>80</v>
      </c>
      <c r="G131" s="171" t="s">
        <v>521</v>
      </c>
      <c r="H131" s="172">
        <v>895.766666665</v>
      </c>
      <c r="I131" s="172">
        <v>1485.6073524000001</v>
      </c>
      <c r="J131" s="172">
        <v>2302163.0692500002</v>
      </c>
      <c r="K131" s="173" t="s">
        <v>81</v>
      </c>
      <c r="L131" s="173" t="s">
        <v>82</v>
      </c>
      <c r="M131" s="173" t="s">
        <v>81</v>
      </c>
      <c r="N131" s="171" t="s">
        <v>82</v>
      </c>
      <c r="O131" s="238" t="s">
        <v>82</v>
      </c>
      <c r="P131" s="180"/>
    </row>
    <row r="132" spans="1:16">
      <c r="A132" s="237" t="s">
        <v>418</v>
      </c>
      <c r="B132" s="171" t="s">
        <v>419</v>
      </c>
      <c r="C132" s="171" t="s">
        <v>24</v>
      </c>
      <c r="D132" s="171" t="s">
        <v>471</v>
      </c>
      <c r="E132" s="171" t="s">
        <v>439</v>
      </c>
      <c r="F132" s="171" t="s">
        <v>333</v>
      </c>
      <c r="G132" s="171" t="s">
        <v>443</v>
      </c>
      <c r="H132" s="172">
        <v>306.5</v>
      </c>
      <c r="I132" s="172">
        <v>20911.18204</v>
      </c>
      <c r="J132" s="172">
        <v>3975734.0625999998</v>
      </c>
      <c r="K132" s="171" t="s">
        <v>81</v>
      </c>
      <c r="L132" s="171" t="s">
        <v>81</v>
      </c>
      <c r="M132" s="171" t="s">
        <v>81</v>
      </c>
      <c r="N132" s="181" t="s">
        <v>82</v>
      </c>
      <c r="O132" s="244" t="s">
        <v>82</v>
      </c>
      <c r="P132" s="180"/>
    </row>
    <row r="133" spans="1:16">
      <c r="A133" s="237" t="s">
        <v>418</v>
      </c>
      <c r="B133" s="171" t="s">
        <v>419</v>
      </c>
      <c r="C133" s="171" t="s">
        <v>24</v>
      </c>
      <c r="D133" s="171" t="s">
        <v>471</v>
      </c>
      <c r="E133" s="171" t="s">
        <v>439</v>
      </c>
      <c r="F133" s="171" t="s">
        <v>333</v>
      </c>
      <c r="G133" s="181" t="s">
        <v>444</v>
      </c>
      <c r="H133" s="172">
        <v>124.4999999985</v>
      </c>
      <c r="I133" s="172">
        <v>15214.271389</v>
      </c>
      <c r="J133" s="172">
        <v>6229027.6714500003</v>
      </c>
      <c r="K133" s="181" t="s">
        <v>82</v>
      </c>
      <c r="L133" s="171" t="s">
        <v>81</v>
      </c>
      <c r="M133" s="171" t="s">
        <v>81</v>
      </c>
      <c r="N133" s="181" t="s">
        <v>82</v>
      </c>
      <c r="O133" s="244" t="s">
        <v>82</v>
      </c>
      <c r="P133" s="180"/>
    </row>
    <row r="134" spans="1:16">
      <c r="A134" s="237" t="s">
        <v>418</v>
      </c>
      <c r="B134" s="171" t="s">
        <v>419</v>
      </c>
      <c r="C134" s="171" t="s">
        <v>24</v>
      </c>
      <c r="D134" s="171" t="s">
        <v>471</v>
      </c>
      <c r="E134" s="171" t="s">
        <v>421</v>
      </c>
      <c r="F134" s="171" t="s">
        <v>80</v>
      </c>
      <c r="G134" s="171" t="s">
        <v>445</v>
      </c>
      <c r="H134" s="172">
        <v>128.33333333499999</v>
      </c>
      <c r="I134" s="172">
        <v>12969.706990999999</v>
      </c>
      <c r="J134" s="172">
        <v>2423961.3089000001</v>
      </c>
      <c r="K134" s="173" t="s">
        <v>82</v>
      </c>
      <c r="L134" s="173" t="s">
        <v>82</v>
      </c>
      <c r="M134" s="173" t="s">
        <v>81</v>
      </c>
      <c r="N134" s="171" t="s">
        <v>82</v>
      </c>
      <c r="O134" s="238" t="s">
        <v>82</v>
      </c>
      <c r="P134" s="180"/>
    </row>
    <row r="135" spans="1:16">
      <c r="A135" s="237" t="s">
        <v>418</v>
      </c>
      <c r="B135" s="171" t="s">
        <v>419</v>
      </c>
      <c r="C135" s="171" t="s">
        <v>24</v>
      </c>
      <c r="D135" s="171" t="s">
        <v>471</v>
      </c>
      <c r="E135" s="171" t="s">
        <v>421</v>
      </c>
      <c r="F135" s="171" t="s">
        <v>80</v>
      </c>
      <c r="G135" s="171" t="s">
        <v>475</v>
      </c>
      <c r="H135" s="172">
        <v>157.5</v>
      </c>
      <c r="I135" s="172">
        <v>10528.287340000001</v>
      </c>
      <c r="J135" s="172">
        <v>2119019.799205</v>
      </c>
      <c r="K135" s="173" t="s">
        <v>82</v>
      </c>
      <c r="L135" s="173" t="s">
        <v>82</v>
      </c>
      <c r="M135" s="173" t="s">
        <v>82</v>
      </c>
      <c r="N135" s="171" t="s">
        <v>81</v>
      </c>
      <c r="O135" s="238" t="s">
        <v>82</v>
      </c>
      <c r="P135" s="180"/>
    </row>
    <row r="136" spans="1:16">
      <c r="A136" s="237" t="s">
        <v>418</v>
      </c>
      <c r="B136" s="171" t="s">
        <v>419</v>
      </c>
      <c r="C136" s="171" t="s">
        <v>24</v>
      </c>
      <c r="D136" s="171" t="s">
        <v>471</v>
      </c>
      <c r="E136" s="171" t="s">
        <v>421</v>
      </c>
      <c r="F136" s="171" t="s">
        <v>333</v>
      </c>
      <c r="G136" s="171" t="s">
        <v>446</v>
      </c>
      <c r="H136" s="172">
        <v>365.3</v>
      </c>
      <c r="I136" s="172">
        <v>30642.795695000001</v>
      </c>
      <c r="J136" s="172">
        <v>6747699.3454999998</v>
      </c>
      <c r="K136" s="173" t="s">
        <v>81</v>
      </c>
      <c r="L136" s="173" t="s">
        <v>81</v>
      </c>
      <c r="M136" s="173" t="s">
        <v>81</v>
      </c>
      <c r="N136" s="171" t="s">
        <v>82</v>
      </c>
      <c r="O136" s="238" t="s">
        <v>82</v>
      </c>
      <c r="P136" s="180"/>
    </row>
    <row r="137" spans="1:16">
      <c r="A137" s="237" t="s">
        <v>418</v>
      </c>
      <c r="B137" s="171" t="s">
        <v>419</v>
      </c>
      <c r="C137" s="171" t="s">
        <v>24</v>
      </c>
      <c r="D137" s="171" t="s">
        <v>471</v>
      </c>
      <c r="E137" s="171" t="s">
        <v>421</v>
      </c>
      <c r="F137" s="171" t="s">
        <v>333</v>
      </c>
      <c r="G137" s="171" t="s">
        <v>422</v>
      </c>
      <c r="H137" s="172">
        <v>224.75</v>
      </c>
      <c r="I137" s="172">
        <v>32188.21846</v>
      </c>
      <c r="J137" s="172">
        <v>18523352.480500001</v>
      </c>
      <c r="K137" s="171" t="s">
        <v>82</v>
      </c>
      <c r="L137" s="181" t="s">
        <v>81</v>
      </c>
      <c r="M137" s="171" t="s">
        <v>81</v>
      </c>
      <c r="N137" s="181" t="s">
        <v>82</v>
      </c>
      <c r="O137" s="244" t="s">
        <v>82</v>
      </c>
      <c r="P137" s="180"/>
    </row>
    <row r="138" spans="1:16">
      <c r="A138" s="237" t="s">
        <v>418</v>
      </c>
      <c r="B138" s="171" t="s">
        <v>419</v>
      </c>
      <c r="C138" s="171" t="s">
        <v>24</v>
      </c>
      <c r="D138" s="171" t="s">
        <v>471</v>
      </c>
      <c r="E138" s="171" t="s">
        <v>423</v>
      </c>
      <c r="F138" s="171" t="s">
        <v>333</v>
      </c>
      <c r="G138" s="171" t="s">
        <v>424</v>
      </c>
      <c r="H138" s="172">
        <v>164.58333333499999</v>
      </c>
      <c r="I138" s="172">
        <v>19410.981501999999</v>
      </c>
      <c r="J138" s="172">
        <v>19013067.409499999</v>
      </c>
      <c r="K138" s="171" t="s">
        <v>82</v>
      </c>
      <c r="L138" s="171" t="s">
        <v>81</v>
      </c>
      <c r="M138" s="171" t="s">
        <v>81</v>
      </c>
      <c r="N138" s="171" t="s">
        <v>82</v>
      </c>
      <c r="O138" s="238" t="s">
        <v>82</v>
      </c>
      <c r="P138" s="188"/>
    </row>
    <row r="139" spans="1:16">
      <c r="A139" s="237" t="s">
        <v>418</v>
      </c>
      <c r="B139" s="171" t="s">
        <v>419</v>
      </c>
      <c r="C139" s="171" t="s">
        <v>24</v>
      </c>
      <c r="D139" s="171" t="s">
        <v>471</v>
      </c>
      <c r="E139" s="171" t="s">
        <v>447</v>
      </c>
      <c r="F139" s="171" t="s">
        <v>80</v>
      </c>
      <c r="G139" s="171" t="s">
        <v>448</v>
      </c>
      <c r="H139" s="172">
        <v>132</v>
      </c>
      <c r="I139" s="172">
        <v>3113.53</v>
      </c>
      <c r="J139" s="172">
        <v>660382.08970999997</v>
      </c>
      <c r="K139" s="173" t="s">
        <v>82</v>
      </c>
      <c r="L139" s="173" t="s">
        <v>82</v>
      </c>
      <c r="M139" s="173" t="s">
        <v>82</v>
      </c>
      <c r="N139" s="171" t="s">
        <v>81</v>
      </c>
      <c r="O139" s="238" t="s">
        <v>82</v>
      </c>
      <c r="P139" s="188"/>
    </row>
    <row r="140" spans="1:16">
      <c r="A140" s="237" t="s">
        <v>418</v>
      </c>
      <c r="B140" s="171" t="s">
        <v>419</v>
      </c>
      <c r="C140" s="171" t="s">
        <v>24</v>
      </c>
      <c r="D140" s="171" t="s">
        <v>471</v>
      </c>
      <c r="E140" s="171" t="s">
        <v>447</v>
      </c>
      <c r="F140" s="171" t="s">
        <v>80</v>
      </c>
      <c r="G140" s="171" t="s">
        <v>519</v>
      </c>
      <c r="H140" s="172">
        <v>54.785714285499999</v>
      </c>
      <c r="I140" s="172">
        <v>130.31585204000001</v>
      </c>
      <c r="J140" s="172">
        <v>287387.35171999998</v>
      </c>
      <c r="K140" s="181" t="s">
        <v>82</v>
      </c>
      <c r="L140" s="171" t="s">
        <v>82</v>
      </c>
      <c r="M140" s="181" t="s">
        <v>82</v>
      </c>
      <c r="N140" s="181" t="s">
        <v>81</v>
      </c>
      <c r="O140" s="244" t="s">
        <v>82</v>
      </c>
      <c r="P140" s="188"/>
    </row>
    <row r="141" spans="1:16">
      <c r="A141" s="237" t="s">
        <v>418</v>
      </c>
      <c r="B141" s="171" t="s">
        <v>419</v>
      </c>
      <c r="C141" s="171" t="s">
        <v>24</v>
      </c>
      <c r="D141" s="171" t="s">
        <v>471</v>
      </c>
      <c r="E141" s="171" t="s">
        <v>447</v>
      </c>
      <c r="F141" s="171" t="s">
        <v>333</v>
      </c>
      <c r="G141" s="171" t="s">
        <v>469</v>
      </c>
      <c r="H141" s="172">
        <v>79</v>
      </c>
      <c r="I141" s="172">
        <v>3667.1026900000002</v>
      </c>
      <c r="J141" s="172">
        <v>458989.21165499999</v>
      </c>
      <c r="K141" s="171" t="s">
        <v>82</v>
      </c>
      <c r="L141" s="181" t="s">
        <v>82</v>
      </c>
      <c r="M141" s="181" t="s">
        <v>82</v>
      </c>
      <c r="N141" s="181" t="s">
        <v>81</v>
      </c>
      <c r="O141" s="244" t="s">
        <v>82</v>
      </c>
      <c r="P141" s="188"/>
    </row>
    <row r="142" spans="1:16">
      <c r="A142" s="237" t="s">
        <v>418</v>
      </c>
      <c r="B142" s="171" t="s">
        <v>419</v>
      </c>
      <c r="C142" s="171" t="s">
        <v>24</v>
      </c>
      <c r="D142" s="171" t="s">
        <v>471</v>
      </c>
      <c r="E142" s="171" t="s">
        <v>449</v>
      </c>
      <c r="F142" s="171" t="s">
        <v>80</v>
      </c>
      <c r="G142" s="171" t="s">
        <v>450</v>
      </c>
      <c r="H142" s="172">
        <v>61</v>
      </c>
      <c r="I142" s="172">
        <v>1676.31</v>
      </c>
      <c r="J142" s="172">
        <v>348656.99436000001</v>
      </c>
      <c r="K142" s="171" t="s">
        <v>82</v>
      </c>
      <c r="L142" s="171" t="s">
        <v>82</v>
      </c>
      <c r="M142" s="171" t="s">
        <v>82</v>
      </c>
      <c r="N142" s="171" t="s">
        <v>81</v>
      </c>
      <c r="O142" s="238" t="s">
        <v>82</v>
      </c>
      <c r="P142" s="188"/>
    </row>
    <row r="143" spans="1:16">
      <c r="A143" s="237" t="s">
        <v>418</v>
      </c>
      <c r="B143" s="171" t="s">
        <v>419</v>
      </c>
      <c r="C143" s="171" t="s">
        <v>24</v>
      </c>
      <c r="D143" s="171" t="s">
        <v>471</v>
      </c>
      <c r="E143" s="171" t="s">
        <v>449</v>
      </c>
      <c r="F143" s="171" t="s">
        <v>333</v>
      </c>
      <c r="G143" s="171" t="s">
        <v>451</v>
      </c>
      <c r="H143" s="172">
        <v>1267.05</v>
      </c>
      <c r="I143" s="172">
        <v>66489.702355000001</v>
      </c>
      <c r="J143" s="172">
        <v>10543506.5195</v>
      </c>
      <c r="K143" s="171" t="s">
        <v>81</v>
      </c>
      <c r="L143" s="171" t="s">
        <v>81</v>
      </c>
      <c r="M143" s="171" t="s">
        <v>81</v>
      </c>
      <c r="N143" s="171" t="s">
        <v>82</v>
      </c>
      <c r="O143" s="238" t="s">
        <v>82</v>
      </c>
      <c r="P143" s="188"/>
    </row>
    <row r="144" spans="1:16">
      <c r="A144" s="237" t="s">
        <v>418</v>
      </c>
      <c r="B144" s="171" t="s">
        <v>419</v>
      </c>
      <c r="C144" s="171" t="s">
        <v>24</v>
      </c>
      <c r="D144" s="171" t="s">
        <v>471</v>
      </c>
      <c r="E144" s="171" t="s">
        <v>449</v>
      </c>
      <c r="F144" s="171" t="s">
        <v>333</v>
      </c>
      <c r="G144" s="171" t="s">
        <v>452</v>
      </c>
      <c r="H144" s="172">
        <v>80.916666664999994</v>
      </c>
      <c r="I144" s="172">
        <v>2586.4713235300001</v>
      </c>
      <c r="J144" s="172">
        <v>1770237.829805</v>
      </c>
      <c r="K144" s="171" t="s">
        <v>82</v>
      </c>
      <c r="L144" s="171" t="s">
        <v>82</v>
      </c>
      <c r="M144" s="171" t="s">
        <v>82</v>
      </c>
      <c r="N144" s="171" t="s">
        <v>81</v>
      </c>
      <c r="O144" s="238" t="s">
        <v>82</v>
      </c>
      <c r="P144" s="188"/>
    </row>
    <row r="145" spans="1:16">
      <c r="A145" s="237" t="s">
        <v>418</v>
      </c>
      <c r="B145" s="171" t="s">
        <v>419</v>
      </c>
      <c r="C145" s="171" t="s">
        <v>24</v>
      </c>
      <c r="D145" s="171" t="s">
        <v>471</v>
      </c>
      <c r="E145" s="171" t="s">
        <v>453</v>
      </c>
      <c r="F145" s="171" t="s">
        <v>80</v>
      </c>
      <c r="G145" s="171" t="s">
        <v>454</v>
      </c>
      <c r="H145" s="172">
        <v>937.711904785</v>
      </c>
      <c r="I145" s="172">
        <v>1711.7752211</v>
      </c>
      <c r="J145" s="172">
        <v>3431865.9164</v>
      </c>
      <c r="K145" s="181" t="s">
        <v>81</v>
      </c>
      <c r="L145" s="171" t="s">
        <v>82</v>
      </c>
      <c r="M145" s="171" t="s">
        <v>81</v>
      </c>
      <c r="N145" s="181" t="s">
        <v>82</v>
      </c>
      <c r="O145" s="244" t="s">
        <v>82</v>
      </c>
      <c r="P145" s="188"/>
    </row>
    <row r="146" spans="1:16">
      <c r="A146" s="237" t="s">
        <v>418</v>
      </c>
      <c r="B146" s="171" t="s">
        <v>419</v>
      </c>
      <c r="C146" s="171" t="s">
        <v>24</v>
      </c>
      <c r="D146" s="171" t="s">
        <v>471</v>
      </c>
      <c r="E146" s="171" t="s">
        <v>453</v>
      </c>
      <c r="F146" s="171" t="s">
        <v>80</v>
      </c>
      <c r="G146" s="171" t="s">
        <v>476</v>
      </c>
      <c r="H146" s="172">
        <v>153.16666666500001</v>
      </c>
      <c r="I146" s="172">
        <v>214.41131862399999</v>
      </c>
      <c r="J146" s="172">
        <v>353409.65191000002</v>
      </c>
      <c r="K146" s="173" t="s">
        <v>82</v>
      </c>
      <c r="L146" s="173" t="s">
        <v>82</v>
      </c>
      <c r="M146" s="173" t="s">
        <v>82</v>
      </c>
      <c r="N146" s="171" t="s">
        <v>81</v>
      </c>
      <c r="O146" s="238" t="s">
        <v>82</v>
      </c>
      <c r="P146" s="188"/>
    </row>
    <row r="147" spans="1:16">
      <c r="A147" s="237" t="s">
        <v>418</v>
      </c>
      <c r="B147" s="171" t="s">
        <v>419</v>
      </c>
      <c r="C147" s="171" t="s">
        <v>24</v>
      </c>
      <c r="D147" s="171" t="s">
        <v>471</v>
      </c>
      <c r="E147" s="171" t="s">
        <v>458</v>
      </c>
      <c r="F147" s="171" t="s">
        <v>331</v>
      </c>
      <c r="G147" s="171" t="s">
        <v>478</v>
      </c>
      <c r="H147" s="172">
        <v>4432.5</v>
      </c>
      <c r="I147" s="172">
        <v>3104.299</v>
      </c>
      <c r="J147" s="172">
        <v>6929117.8465</v>
      </c>
      <c r="K147" s="181" t="s">
        <v>81</v>
      </c>
      <c r="L147" s="171" t="s">
        <v>82</v>
      </c>
      <c r="M147" s="181" t="s">
        <v>81</v>
      </c>
      <c r="N147" s="181" t="s">
        <v>82</v>
      </c>
      <c r="O147" s="244" t="s">
        <v>82</v>
      </c>
      <c r="P147" s="188"/>
    </row>
    <row r="148" spans="1:16">
      <c r="A148" s="239" t="s">
        <v>418</v>
      </c>
      <c r="B148" s="176" t="s">
        <v>419</v>
      </c>
      <c r="C148" s="176" t="s">
        <v>24</v>
      </c>
      <c r="D148" s="176" t="s">
        <v>471</v>
      </c>
      <c r="E148" s="176" t="s">
        <v>426</v>
      </c>
      <c r="F148" s="176" t="s">
        <v>331</v>
      </c>
      <c r="G148" s="176" t="s">
        <v>427</v>
      </c>
      <c r="H148" s="177">
        <v>134.75</v>
      </c>
      <c r="I148" s="177">
        <v>14.076738484</v>
      </c>
      <c r="J148" s="177">
        <v>63074.635857499998</v>
      </c>
      <c r="K148" s="176" t="s">
        <v>82</v>
      </c>
      <c r="L148" s="176" t="s">
        <v>82</v>
      </c>
      <c r="M148" s="176" t="s">
        <v>82</v>
      </c>
      <c r="N148" s="176" t="s">
        <v>82</v>
      </c>
      <c r="O148" s="243" t="s">
        <v>82</v>
      </c>
      <c r="P148" s="188"/>
    </row>
    <row r="149" spans="1:16">
      <c r="A149" s="239" t="s">
        <v>418</v>
      </c>
      <c r="B149" s="176" t="s">
        <v>419</v>
      </c>
      <c r="C149" s="176" t="s">
        <v>24</v>
      </c>
      <c r="D149" s="176" t="s">
        <v>471</v>
      </c>
      <c r="E149" s="176" t="s">
        <v>436</v>
      </c>
      <c r="F149" s="176" t="s">
        <v>437</v>
      </c>
      <c r="G149" s="176" t="s">
        <v>438</v>
      </c>
      <c r="H149" s="177">
        <v>36</v>
      </c>
      <c r="I149" s="177">
        <v>6.3738799999999998</v>
      </c>
      <c r="J149" s="177">
        <v>15053.173516000001</v>
      </c>
      <c r="K149" s="179" t="s">
        <v>82</v>
      </c>
      <c r="L149" s="179" t="s">
        <v>82</v>
      </c>
      <c r="M149" s="179" t="s">
        <v>82</v>
      </c>
      <c r="N149" s="176" t="s">
        <v>82</v>
      </c>
      <c r="O149" s="243" t="s">
        <v>82</v>
      </c>
      <c r="P149" s="188"/>
    </row>
    <row r="150" spans="1:16">
      <c r="A150" s="239" t="s">
        <v>418</v>
      </c>
      <c r="B150" s="176" t="s">
        <v>419</v>
      </c>
      <c r="C150" s="176" t="s">
        <v>24</v>
      </c>
      <c r="D150" s="176" t="s">
        <v>471</v>
      </c>
      <c r="E150" s="176" t="s">
        <v>472</v>
      </c>
      <c r="F150" s="176" t="s">
        <v>437</v>
      </c>
      <c r="G150" s="176" t="s">
        <v>473</v>
      </c>
      <c r="H150" s="177">
        <v>104.5</v>
      </c>
      <c r="I150" s="177">
        <v>101.768235</v>
      </c>
      <c r="J150" s="177">
        <v>272682.96535249997</v>
      </c>
      <c r="K150" s="176" t="s">
        <v>82</v>
      </c>
      <c r="L150" s="176" t="s">
        <v>82</v>
      </c>
      <c r="M150" s="176" t="s">
        <v>82</v>
      </c>
      <c r="N150" s="176" t="s">
        <v>82</v>
      </c>
      <c r="O150" s="243" t="s">
        <v>82</v>
      </c>
      <c r="P150" s="188"/>
    </row>
    <row r="151" spans="1:16">
      <c r="A151" s="253" t="s">
        <v>418</v>
      </c>
      <c r="B151" s="124" t="s">
        <v>419</v>
      </c>
      <c r="C151" s="124" t="s">
        <v>24</v>
      </c>
      <c r="D151" s="124" t="s">
        <v>471</v>
      </c>
      <c r="E151" s="124" t="s">
        <v>439</v>
      </c>
      <c r="F151" s="124" t="s">
        <v>331</v>
      </c>
      <c r="G151" s="124" t="s">
        <v>440</v>
      </c>
      <c r="H151" s="254">
        <v>330.108333335</v>
      </c>
      <c r="I151" s="254">
        <v>233.95752777999999</v>
      </c>
      <c r="J151" s="254">
        <v>1049421.4759</v>
      </c>
      <c r="K151" s="124" t="s">
        <v>81</v>
      </c>
      <c r="L151" s="124" t="s">
        <v>82</v>
      </c>
      <c r="M151" s="124" t="s">
        <v>82</v>
      </c>
      <c r="N151" s="223" t="s">
        <v>82</v>
      </c>
      <c r="O151" s="255" t="s">
        <v>82</v>
      </c>
      <c r="P151" s="188"/>
    </row>
    <row r="152" spans="1:16">
      <c r="A152" s="239" t="s">
        <v>418</v>
      </c>
      <c r="B152" s="176" t="s">
        <v>419</v>
      </c>
      <c r="C152" s="176" t="s">
        <v>24</v>
      </c>
      <c r="D152" s="176" t="s">
        <v>471</v>
      </c>
      <c r="E152" s="176" t="s">
        <v>456</v>
      </c>
      <c r="F152" s="176" t="s">
        <v>80</v>
      </c>
      <c r="G152" s="176" t="s">
        <v>457</v>
      </c>
      <c r="H152" s="177">
        <v>78.666666664999994</v>
      </c>
      <c r="I152" s="177">
        <v>326.42667503000001</v>
      </c>
      <c r="J152" s="177">
        <v>764230.34057999996</v>
      </c>
      <c r="K152" s="178" t="s">
        <v>82</v>
      </c>
      <c r="L152" s="176" t="s">
        <v>82</v>
      </c>
      <c r="M152" s="178" t="s">
        <v>82</v>
      </c>
      <c r="N152" s="178" t="s">
        <v>82</v>
      </c>
      <c r="O152" s="240" t="s">
        <v>82</v>
      </c>
      <c r="P152" s="188"/>
    </row>
    <row r="153" spans="1:16">
      <c r="A153" s="239" t="s">
        <v>418</v>
      </c>
      <c r="B153" s="176" t="s">
        <v>419</v>
      </c>
      <c r="C153" s="176" t="s">
        <v>24</v>
      </c>
      <c r="D153" s="176" t="s">
        <v>471</v>
      </c>
      <c r="E153" s="176" t="s">
        <v>456</v>
      </c>
      <c r="F153" s="176" t="s">
        <v>80</v>
      </c>
      <c r="G153" s="176" t="s">
        <v>477</v>
      </c>
      <c r="H153" s="177">
        <v>15</v>
      </c>
      <c r="I153" s="177">
        <v>13.635680000000001</v>
      </c>
      <c r="J153" s="177">
        <v>30163.091593000001</v>
      </c>
      <c r="K153" s="179" t="s">
        <v>82</v>
      </c>
      <c r="L153" s="179" t="s">
        <v>82</v>
      </c>
      <c r="M153" s="179" t="s">
        <v>82</v>
      </c>
      <c r="N153" s="176" t="s">
        <v>82</v>
      </c>
      <c r="O153" s="243" t="s">
        <v>82</v>
      </c>
      <c r="P153" s="188"/>
    </row>
    <row r="154" spans="1:16">
      <c r="A154" s="239" t="s">
        <v>418</v>
      </c>
      <c r="B154" s="176" t="s">
        <v>419</v>
      </c>
      <c r="C154" s="176" t="s">
        <v>24</v>
      </c>
      <c r="D154" s="176" t="s">
        <v>471</v>
      </c>
      <c r="E154" s="176" t="s">
        <v>458</v>
      </c>
      <c r="F154" s="176" t="s">
        <v>80</v>
      </c>
      <c r="G154" s="176" t="s">
        <v>459</v>
      </c>
      <c r="H154" s="177">
        <v>228.22499999999999</v>
      </c>
      <c r="I154" s="177">
        <v>889.29047262999995</v>
      </c>
      <c r="J154" s="177">
        <v>1742306.9521000001</v>
      </c>
      <c r="K154" s="179" t="s">
        <v>82</v>
      </c>
      <c r="L154" s="179" t="s">
        <v>82</v>
      </c>
      <c r="M154" s="179" t="s">
        <v>82</v>
      </c>
      <c r="N154" s="178" t="s">
        <v>82</v>
      </c>
      <c r="O154" s="243" t="s">
        <v>82</v>
      </c>
      <c r="P154" s="188"/>
    </row>
    <row r="155" spans="1:16" ht="13.5" thickBot="1">
      <c r="A155" s="487" t="s">
        <v>418</v>
      </c>
      <c r="B155" s="488" t="s">
        <v>419</v>
      </c>
      <c r="C155" s="488" t="s">
        <v>24</v>
      </c>
      <c r="D155" s="488" t="s">
        <v>471</v>
      </c>
      <c r="E155" s="488" t="s">
        <v>458</v>
      </c>
      <c r="F155" s="488" t="s">
        <v>80</v>
      </c>
      <c r="G155" s="488" t="s">
        <v>479</v>
      </c>
      <c r="H155" s="490">
        <v>33.200000000000003</v>
      </c>
      <c r="I155" s="490">
        <v>135.31387548000001</v>
      </c>
      <c r="J155" s="490">
        <v>241041.38477999999</v>
      </c>
      <c r="K155" s="491" t="s">
        <v>82</v>
      </c>
      <c r="L155" s="491" t="s">
        <v>82</v>
      </c>
      <c r="M155" s="491" t="s">
        <v>82</v>
      </c>
      <c r="N155" s="488" t="s">
        <v>82</v>
      </c>
      <c r="O155" s="492" t="s">
        <v>82</v>
      </c>
      <c r="P155" s="188"/>
    </row>
  </sheetData>
  <phoneticPr fontId="33" type="noConversion"/>
  <pageMargins left="0.78749999999999998" right="0.78749999999999998" top="1.0631944444444446" bottom="1.0631944444444446" header="0.51180555555555551" footer="0.51180555555555551"/>
  <pageSetup paperSize="8" scale="35"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73"/>
  <sheetViews>
    <sheetView zoomScaleNormal="100" zoomScaleSheetLayoutView="100" workbookViewId="0">
      <selection sqref="A1:XFD1048576"/>
    </sheetView>
  </sheetViews>
  <sheetFormatPr defaultColWidth="11.42578125" defaultRowHeight="12.75"/>
  <cols>
    <col min="1" max="1" width="11.42578125" style="1" customWidth="1"/>
    <col min="2" max="2" width="12.42578125" style="1" customWidth="1"/>
    <col min="3" max="4" width="11.42578125" style="1" customWidth="1"/>
    <col min="5" max="5" width="27.7109375" style="1" customWidth="1"/>
    <col min="6" max="6" width="15.140625" style="1" customWidth="1"/>
    <col min="7" max="7" width="28.85546875" style="1" customWidth="1"/>
    <col min="8" max="9" width="22.140625" style="1" customWidth="1"/>
    <col min="10" max="10" width="17.5703125" style="1" customWidth="1"/>
    <col min="11" max="16384" width="11.42578125" style="1"/>
  </cols>
  <sheetData>
    <row r="1" spans="1:10" ht="18.75" thickBot="1">
      <c r="A1" s="32" t="s">
        <v>83</v>
      </c>
      <c r="B1" s="32"/>
      <c r="C1" s="32"/>
      <c r="D1" s="32"/>
      <c r="E1" s="32"/>
      <c r="F1" s="32"/>
      <c r="G1" s="43"/>
      <c r="H1"/>
      <c r="I1" s="34" t="s">
        <v>0</v>
      </c>
      <c r="J1" s="44" t="s">
        <v>9</v>
      </c>
    </row>
    <row r="2" spans="1:10" ht="17.45" customHeight="1" thickBot="1">
      <c r="A2" s="196" t="s">
        <v>523</v>
      </c>
      <c r="B2" s="36"/>
      <c r="C2" s="36"/>
      <c r="D2" s="36"/>
      <c r="E2" s="36"/>
      <c r="F2" s="36"/>
      <c r="G2" s="45"/>
      <c r="H2"/>
      <c r="I2" s="46"/>
      <c r="J2" s="47"/>
    </row>
    <row r="3" spans="1:10" ht="75.599999999999994" customHeight="1" thickBot="1">
      <c r="A3" s="30" t="s">
        <v>1</v>
      </c>
      <c r="B3" s="30" t="s">
        <v>13</v>
      </c>
      <c r="C3" s="30" t="s">
        <v>68</v>
      </c>
      <c r="D3" s="30" t="s">
        <v>84</v>
      </c>
      <c r="E3" s="30" t="s">
        <v>329</v>
      </c>
      <c r="F3" s="30" t="s">
        <v>85</v>
      </c>
      <c r="G3" s="30" t="s">
        <v>86</v>
      </c>
      <c r="H3" s="30" t="s">
        <v>87</v>
      </c>
      <c r="I3" s="30" t="s">
        <v>88</v>
      </c>
      <c r="J3" s="126" t="s">
        <v>89</v>
      </c>
    </row>
    <row r="4" spans="1:10" ht="34.15" customHeight="1" thickBot="1">
      <c r="A4" s="197" t="s">
        <v>418</v>
      </c>
      <c r="B4" s="198" t="s">
        <v>22</v>
      </c>
      <c r="C4" s="199" t="s">
        <v>480</v>
      </c>
      <c r="D4" s="199">
        <v>2011</v>
      </c>
      <c r="E4" s="199" t="s">
        <v>464</v>
      </c>
      <c r="F4" s="199" t="s">
        <v>81</v>
      </c>
      <c r="G4" s="200" t="s">
        <v>524</v>
      </c>
      <c r="H4" s="201"/>
      <c r="I4" s="200" t="s">
        <v>525</v>
      </c>
      <c r="J4" s="202"/>
    </row>
    <row r="5" spans="1:10" ht="35.450000000000003" customHeight="1">
      <c r="A5" s="203" t="s">
        <v>418</v>
      </c>
      <c r="B5" s="204" t="s">
        <v>22</v>
      </c>
      <c r="C5" s="205" t="s">
        <v>480</v>
      </c>
      <c r="D5" s="205">
        <v>2011</v>
      </c>
      <c r="E5" s="204" t="s">
        <v>483</v>
      </c>
      <c r="F5" s="204" t="s">
        <v>81</v>
      </c>
      <c r="G5" s="206" t="s">
        <v>524</v>
      </c>
      <c r="H5" s="207"/>
      <c r="I5" s="200" t="s">
        <v>525</v>
      </c>
      <c r="J5" s="208"/>
    </row>
    <row r="6" spans="1:10" ht="25.5">
      <c r="A6" s="203" t="s">
        <v>418</v>
      </c>
      <c r="B6" s="204" t="s">
        <v>22</v>
      </c>
      <c r="C6" s="204" t="s">
        <v>480</v>
      </c>
      <c r="D6" s="204">
        <v>2011</v>
      </c>
      <c r="E6" s="204" t="s">
        <v>489</v>
      </c>
      <c r="F6" s="204" t="s">
        <v>81</v>
      </c>
      <c r="G6" s="206" t="s">
        <v>526</v>
      </c>
      <c r="H6" s="207"/>
      <c r="I6" s="205" t="s">
        <v>489</v>
      </c>
      <c r="J6" s="208"/>
    </row>
    <row r="7" spans="1:10" ht="25.5">
      <c r="A7" s="203" t="s">
        <v>418</v>
      </c>
      <c r="B7" s="204" t="s">
        <v>22</v>
      </c>
      <c r="C7" s="204" t="s">
        <v>480</v>
      </c>
      <c r="D7" s="205">
        <v>2011</v>
      </c>
      <c r="E7" s="204" t="s">
        <v>488</v>
      </c>
      <c r="F7" s="204" t="s">
        <v>81</v>
      </c>
      <c r="G7" s="206" t="s">
        <v>526</v>
      </c>
      <c r="H7" s="207"/>
      <c r="I7" s="206" t="s">
        <v>489</v>
      </c>
      <c r="J7" s="209"/>
    </row>
    <row r="8" spans="1:10" ht="50.25" customHeight="1">
      <c r="A8" s="203" t="s">
        <v>418</v>
      </c>
      <c r="B8" s="204" t="s">
        <v>22</v>
      </c>
      <c r="C8" s="204" t="s">
        <v>480</v>
      </c>
      <c r="D8" s="204">
        <v>2011</v>
      </c>
      <c r="E8" s="204" t="s">
        <v>498</v>
      </c>
      <c r="F8" s="204" t="s">
        <v>81</v>
      </c>
      <c r="G8" s="206" t="s">
        <v>586</v>
      </c>
      <c r="H8" s="207"/>
      <c r="I8" s="206" t="s">
        <v>498</v>
      </c>
      <c r="J8" s="209"/>
    </row>
    <row r="9" spans="1:10" ht="50.25" customHeight="1">
      <c r="A9" s="203" t="s">
        <v>418</v>
      </c>
      <c r="B9" s="204" t="s">
        <v>22</v>
      </c>
      <c r="C9" s="204" t="s">
        <v>480</v>
      </c>
      <c r="D9" s="204">
        <v>2011</v>
      </c>
      <c r="E9" s="204" t="s">
        <v>502</v>
      </c>
      <c r="F9" s="204" t="s">
        <v>81</v>
      </c>
      <c r="G9" s="206" t="s">
        <v>586</v>
      </c>
      <c r="H9" s="207"/>
      <c r="I9" s="206" t="s">
        <v>498</v>
      </c>
      <c r="J9" s="209"/>
    </row>
    <row r="10" spans="1:10" ht="50.25" customHeight="1">
      <c r="A10" s="203" t="s">
        <v>418</v>
      </c>
      <c r="B10" s="204" t="s">
        <v>22</v>
      </c>
      <c r="C10" s="204" t="s">
        <v>480</v>
      </c>
      <c r="D10" s="204">
        <v>2011</v>
      </c>
      <c r="E10" s="204" t="s">
        <v>503</v>
      </c>
      <c r="F10" s="204" t="s">
        <v>81</v>
      </c>
      <c r="G10" s="206" t="s">
        <v>586</v>
      </c>
      <c r="H10" s="207"/>
      <c r="I10" s="206" t="s">
        <v>498</v>
      </c>
      <c r="J10" s="209"/>
    </row>
    <row r="11" spans="1:10" ht="50.25" customHeight="1">
      <c r="A11" s="203" t="s">
        <v>418</v>
      </c>
      <c r="B11" s="204" t="s">
        <v>22</v>
      </c>
      <c r="C11" s="204" t="s">
        <v>480</v>
      </c>
      <c r="D11" s="204">
        <v>2011</v>
      </c>
      <c r="E11" s="204" t="s">
        <v>510</v>
      </c>
      <c r="F11" s="204" t="s">
        <v>81</v>
      </c>
      <c r="G11" s="206" t="s">
        <v>586</v>
      </c>
      <c r="H11" s="207"/>
      <c r="I11" s="206" t="s">
        <v>498</v>
      </c>
      <c r="J11" s="209"/>
    </row>
    <row r="12" spans="1:10">
      <c r="A12" s="203" t="s">
        <v>418</v>
      </c>
      <c r="B12" s="204" t="s">
        <v>22</v>
      </c>
      <c r="C12" s="204" t="s">
        <v>480</v>
      </c>
      <c r="D12" s="204">
        <v>2011</v>
      </c>
      <c r="E12" s="204" t="s">
        <v>499</v>
      </c>
      <c r="F12" s="204" t="s">
        <v>81</v>
      </c>
      <c r="G12" s="206" t="s">
        <v>499</v>
      </c>
      <c r="H12" s="207"/>
      <c r="I12" s="206" t="s">
        <v>499</v>
      </c>
      <c r="J12" s="209"/>
    </row>
    <row r="13" spans="1:10" ht="38.25">
      <c r="A13" s="203" t="s">
        <v>418</v>
      </c>
      <c r="B13" s="204" t="s">
        <v>22</v>
      </c>
      <c r="C13" s="204" t="s">
        <v>480</v>
      </c>
      <c r="D13" s="205">
        <v>2011</v>
      </c>
      <c r="E13" s="204" t="s">
        <v>441</v>
      </c>
      <c r="F13" s="204" t="s">
        <v>81</v>
      </c>
      <c r="G13" s="206" t="s">
        <v>527</v>
      </c>
      <c r="H13" s="207"/>
      <c r="I13" s="206" t="s">
        <v>450</v>
      </c>
      <c r="J13" s="209"/>
    </row>
    <row r="14" spans="1:10" ht="38.25">
      <c r="A14" s="203" t="s">
        <v>418</v>
      </c>
      <c r="B14" s="204" t="s">
        <v>22</v>
      </c>
      <c r="C14" s="204" t="s">
        <v>480</v>
      </c>
      <c r="D14" s="204">
        <v>2011</v>
      </c>
      <c r="E14" s="204" t="s">
        <v>448</v>
      </c>
      <c r="F14" s="204" t="s">
        <v>81</v>
      </c>
      <c r="G14" s="206" t="s">
        <v>527</v>
      </c>
      <c r="H14" s="207"/>
      <c r="I14" s="206" t="s">
        <v>450</v>
      </c>
      <c r="J14" s="209"/>
    </row>
    <row r="15" spans="1:10" ht="38.25">
      <c r="A15" s="203" t="s">
        <v>418</v>
      </c>
      <c r="B15" s="204" t="s">
        <v>22</v>
      </c>
      <c r="C15" s="204" t="s">
        <v>480</v>
      </c>
      <c r="D15" s="205">
        <v>2011</v>
      </c>
      <c r="E15" s="204" t="s">
        <v>450</v>
      </c>
      <c r="F15" s="204" t="s">
        <v>81</v>
      </c>
      <c r="G15" s="206" t="s">
        <v>527</v>
      </c>
      <c r="H15" s="207"/>
      <c r="I15" s="206" t="s">
        <v>450</v>
      </c>
      <c r="J15" s="209"/>
    </row>
    <row r="16" spans="1:10" ht="38.25">
      <c r="A16" s="203" t="s">
        <v>418</v>
      </c>
      <c r="B16" s="204" t="s">
        <v>22</v>
      </c>
      <c r="C16" s="204" t="s">
        <v>480</v>
      </c>
      <c r="D16" s="204">
        <v>2011</v>
      </c>
      <c r="E16" s="204" t="s">
        <v>446</v>
      </c>
      <c r="F16" s="204" t="s">
        <v>81</v>
      </c>
      <c r="G16" s="206" t="s">
        <v>528</v>
      </c>
      <c r="H16" s="207"/>
      <c r="I16" s="205" t="s">
        <v>451</v>
      </c>
      <c r="J16" s="208"/>
    </row>
    <row r="17" spans="1:10" ht="38.25">
      <c r="A17" s="203" t="s">
        <v>418</v>
      </c>
      <c r="B17" s="204" t="s">
        <v>22</v>
      </c>
      <c r="C17" s="204" t="s">
        <v>480</v>
      </c>
      <c r="D17" s="205">
        <v>2011</v>
      </c>
      <c r="E17" s="204" t="s">
        <v>469</v>
      </c>
      <c r="F17" s="204" t="s">
        <v>81</v>
      </c>
      <c r="G17" s="206" t="s">
        <v>528</v>
      </c>
      <c r="H17" s="207"/>
      <c r="I17" s="206" t="s">
        <v>451</v>
      </c>
      <c r="J17" s="209"/>
    </row>
    <row r="18" spans="1:10" ht="38.25">
      <c r="A18" s="203" t="s">
        <v>418</v>
      </c>
      <c r="B18" s="204" t="s">
        <v>22</v>
      </c>
      <c r="C18" s="204" t="s">
        <v>480</v>
      </c>
      <c r="D18" s="204">
        <v>2011</v>
      </c>
      <c r="E18" s="204" t="s">
        <v>451</v>
      </c>
      <c r="F18" s="204" t="s">
        <v>81</v>
      </c>
      <c r="G18" s="206" t="s">
        <v>528</v>
      </c>
      <c r="H18" s="207"/>
      <c r="I18" s="206" t="s">
        <v>451</v>
      </c>
      <c r="J18" s="209"/>
    </row>
    <row r="19" spans="1:10" ht="76.5">
      <c r="A19" s="203" t="s">
        <v>418</v>
      </c>
      <c r="B19" s="204" t="s">
        <v>22</v>
      </c>
      <c r="C19" s="204" t="s">
        <v>480</v>
      </c>
      <c r="D19" s="205">
        <v>2011</v>
      </c>
      <c r="E19" s="204" t="s">
        <v>500</v>
      </c>
      <c r="F19" s="204" t="s">
        <v>81</v>
      </c>
      <c r="G19" s="206" t="s">
        <v>529</v>
      </c>
      <c r="H19" s="207"/>
      <c r="I19" s="206" t="s">
        <v>509</v>
      </c>
      <c r="J19" s="209"/>
    </row>
    <row r="20" spans="1:10" ht="76.5">
      <c r="A20" s="203" t="s">
        <v>418</v>
      </c>
      <c r="B20" s="204" t="s">
        <v>22</v>
      </c>
      <c r="C20" s="204" t="s">
        <v>480</v>
      </c>
      <c r="D20" s="204">
        <v>2011</v>
      </c>
      <c r="E20" s="204" t="s">
        <v>501</v>
      </c>
      <c r="F20" s="204" t="s">
        <v>81</v>
      </c>
      <c r="G20" s="206" t="s">
        <v>529</v>
      </c>
      <c r="H20" s="207"/>
      <c r="I20" s="206" t="s">
        <v>509</v>
      </c>
      <c r="J20" s="209"/>
    </row>
    <row r="21" spans="1:10" ht="76.5">
      <c r="A21" s="203" t="s">
        <v>418</v>
      </c>
      <c r="B21" s="204" t="s">
        <v>22</v>
      </c>
      <c r="C21" s="204" t="s">
        <v>480</v>
      </c>
      <c r="D21" s="205">
        <v>2011</v>
      </c>
      <c r="E21" s="204" t="s">
        <v>504</v>
      </c>
      <c r="F21" s="204" t="s">
        <v>81</v>
      </c>
      <c r="G21" s="206" t="s">
        <v>529</v>
      </c>
      <c r="H21" s="207"/>
      <c r="I21" s="206" t="s">
        <v>509</v>
      </c>
      <c r="J21" s="209"/>
    </row>
    <row r="22" spans="1:10" ht="76.5">
      <c r="A22" s="203" t="s">
        <v>418</v>
      </c>
      <c r="B22" s="204" t="s">
        <v>22</v>
      </c>
      <c r="C22" s="204" t="s">
        <v>480</v>
      </c>
      <c r="D22" s="204">
        <v>2011</v>
      </c>
      <c r="E22" s="204" t="s">
        <v>505</v>
      </c>
      <c r="F22" s="204" t="s">
        <v>81</v>
      </c>
      <c r="G22" s="206" t="s">
        <v>529</v>
      </c>
      <c r="H22" s="207"/>
      <c r="I22" s="206" t="s">
        <v>509</v>
      </c>
      <c r="J22" s="209"/>
    </row>
    <row r="23" spans="1:10" ht="76.5">
      <c r="A23" s="203" t="s">
        <v>418</v>
      </c>
      <c r="B23" s="204" t="s">
        <v>22</v>
      </c>
      <c r="C23" s="204" t="s">
        <v>480</v>
      </c>
      <c r="D23" s="205">
        <v>2011</v>
      </c>
      <c r="E23" s="204" t="s">
        <v>508</v>
      </c>
      <c r="F23" s="204" t="s">
        <v>81</v>
      </c>
      <c r="G23" s="206" t="s">
        <v>529</v>
      </c>
      <c r="H23" s="207"/>
      <c r="I23" s="205" t="s">
        <v>509</v>
      </c>
      <c r="J23" s="208"/>
    </row>
    <row r="24" spans="1:10" ht="76.5">
      <c r="A24" s="203" t="s">
        <v>418</v>
      </c>
      <c r="B24" s="204" t="s">
        <v>22</v>
      </c>
      <c r="C24" s="207" t="s">
        <v>480</v>
      </c>
      <c r="D24" s="204">
        <v>2011</v>
      </c>
      <c r="E24" s="204" t="s">
        <v>509</v>
      </c>
      <c r="F24" s="204" t="s">
        <v>81</v>
      </c>
      <c r="G24" s="206" t="s">
        <v>529</v>
      </c>
      <c r="H24" s="207"/>
      <c r="I24" s="206" t="s">
        <v>509</v>
      </c>
      <c r="J24" s="209"/>
    </row>
    <row r="25" spans="1:10" ht="25.5">
      <c r="A25" s="203" t="s">
        <v>418</v>
      </c>
      <c r="B25" s="204" t="s">
        <v>22</v>
      </c>
      <c r="C25" s="207" t="s">
        <v>513</v>
      </c>
      <c r="D25" s="205">
        <v>2011</v>
      </c>
      <c r="E25" s="204" t="s">
        <v>489</v>
      </c>
      <c r="F25" s="204" t="s">
        <v>81</v>
      </c>
      <c r="G25" s="206" t="s">
        <v>526</v>
      </c>
      <c r="H25" s="207"/>
      <c r="I25" s="205" t="s">
        <v>489</v>
      </c>
      <c r="J25" s="208"/>
    </row>
    <row r="26" spans="1:10" ht="25.5">
      <c r="A26" s="203" t="s">
        <v>418</v>
      </c>
      <c r="B26" s="204" t="s">
        <v>22</v>
      </c>
      <c r="C26" s="207" t="s">
        <v>513</v>
      </c>
      <c r="D26" s="204">
        <v>2011</v>
      </c>
      <c r="E26" s="204" t="s">
        <v>488</v>
      </c>
      <c r="F26" s="204" t="s">
        <v>81</v>
      </c>
      <c r="G26" s="206" t="s">
        <v>526</v>
      </c>
      <c r="H26" s="207"/>
      <c r="I26" s="206" t="s">
        <v>489</v>
      </c>
      <c r="J26" s="209"/>
    </row>
    <row r="27" spans="1:10">
      <c r="A27" s="203" t="s">
        <v>418</v>
      </c>
      <c r="B27" s="204" t="s">
        <v>22</v>
      </c>
      <c r="C27" s="204" t="s">
        <v>513</v>
      </c>
      <c r="D27" s="205">
        <v>2011</v>
      </c>
      <c r="E27" s="204" t="s">
        <v>495</v>
      </c>
      <c r="F27" s="204" t="s">
        <v>82</v>
      </c>
      <c r="G27" s="206" t="s">
        <v>495</v>
      </c>
      <c r="H27" s="207"/>
      <c r="I27" s="205" t="s">
        <v>495</v>
      </c>
      <c r="J27" s="208"/>
    </row>
    <row r="28" spans="1:10">
      <c r="A28" s="203" t="s">
        <v>418</v>
      </c>
      <c r="B28" s="204" t="s">
        <v>22</v>
      </c>
      <c r="C28" s="204" t="s">
        <v>513</v>
      </c>
      <c r="D28" s="204">
        <v>2011</v>
      </c>
      <c r="E28" s="204" t="s">
        <v>414</v>
      </c>
      <c r="F28" s="204" t="s">
        <v>82</v>
      </c>
      <c r="G28" s="206" t="s">
        <v>414</v>
      </c>
      <c r="H28" s="207"/>
      <c r="I28" s="206" t="s">
        <v>414</v>
      </c>
      <c r="J28" s="209"/>
    </row>
    <row r="29" spans="1:10" ht="38.25">
      <c r="A29" s="203" t="s">
        <v>418</v>
      </c>
      <c r="B29" s="204" t="s">
        <v>22</v>
      </c>
      <c r="C29" s="204" t="s">
        <v>513</v>
      </c>
      <c r="D29" s="204">
        <v>2011</v>
      </c>
      <c r="E29" s="204" t="s">
        <v>498</v>
      </c>
      <c r="F29" s="204" t="s">
        <v>81</v>
      </c>
      <c r="G29" s="206" t="s">
        <v>587</v>
      </c>
      <c r="H29" s="207"/>
      <c r="I29" s="210" t="s">
        <v>498</v>
      </c>
      <c r="J29" s="211"/>
    </row>
    <row r="30" spans="1:10" ht="38.25">
      <c r="A30" s="203" t="s">
        <v>418</v>
      </c>
      <c r="B30" s="204" t="s">
        <v>22</v>
      </c>
      <c r="C30" s="204" t="s">
        <v>513</v>
      </c>
      <c r="D30" s="204">
        <v>2011</v>
      </c>
      <c r="E30" s="204" t="s">
        <v>502</v>
      </c>
      <c r="F30" s="204" t="s">
        <v>81</v>
      </c>
      <c r="G30" s="206" t="s">
        <v>587</v>
      </c>
      <c r="H30" s="207"/>
      <c r="I30" s="205" t="s">
        <v>498</v>
      </c>
      <c r="J30" s="208"/>
    </row>
    <row r="31" spans="1:10" ht="38.25">
      <c r="A31" s="203" t="s">
        <v>418</v>
      </c>
      <c r="B31" s="204" t="s">
        <v>22</v>
      </c>
      <c r="C31" s="204" t="s">
        <v>513</v>
      </c>
      <c r="D31" s="205">
        <v>2011</v>
      </c>
      <c r="E31" s="204" t="s">
        <v>503</v>
      </c>
      <c r="F31" s="204" t="s">
        <v>81</v>
      </c>
      <c r="G31" s="206" t="s">
        <v>587</v>
      </c>
      <c r="H31" s="207"/>
      <c r="I31" s="205" t="s">
        <v>498</v>
      </c>
      <c r="J31" s="208"/>
    </row>
    <row r="32" spans="1:10" ht="76.5">
      <c r="A32" s="203" t="s">
        <v>418</v>
      </c>
      <c r="B32" s="204" t="s">
        <v>22</v>
      </c>
      <c r="C32" s="204" t="s">
        <v>513</v>
      </c>
      <c r="D32" s="204">
        <v>2011</v>
      </c>
      <c r="E32" s="204" t="s">
        <v>443</v>
      </c>
      <c r="F32" s="204" t="s">
        <v>81</v>
      </c>
      <c r="G32" s="206" t="s">
        <v>530</v>
      </c>
      <c r="H32" s="207"/>
      <c r="I32" s="206" t="s">
        <v>515</v>
      </c>
      <c r="J32" s="209"/>
    </row>
    <row r="33" spans="1:10" ht="76.5">
      <c r="A33" s="203" t="s">
        <v>418</v>
      </c>
      <c r="B33" s="204" t="s">
        <v>22</v>
      </c>
      <c r="C33" s="204" t="s">
        <v>513</v>
      </c>
      <c r="D33" s="205">
        <v>2011</v>
      </c>
      <c r="E33" s="204" t="s">
        <v>514</v>
      </c>
      <c r="F33" s="204" t="s">
        <v>81</v>
      </c>
      <c r="G33" s="206" t="s">
        <v>530</v>
      </c>
      <c r="H33" s="207"/>
      <c r="I33" s="205" t="s">
        <v>515</v>
      </c>
      <c r="J33" s="208"/>
    </row>
    <row r="34" spans="1:10" ht="76.5">
      <c r="A34" s="203" t="s">
        <v>418</v>
      </c>
      <c r="B34" s="204" t="s">
        <v>22</v>
      </c>
      <c r="C34" s="204" t="s">
        <v>513</v>
      </c>
      <c r="D34" s="204">
        <v>2011</v>
      </c>
      <c r="E34" s="204" t="s">
        <v>446</v>
      </c>
      <c r="F34" s="204" t="s">
        <v>81</v>
      </c>
      <c r="G34" s="206" t="s">
        <v>530</v>
      </c>
      <c r="H34" s="207"/>
      <c r="I34" s="206" t="s">
        <v>515</v>
      </c>
      <c r="J34" s="209"/>
    </row>
    <row r="35" spans="1:10" ht="76.5">
      <c r="A35" s="203" t="s">
        <v>418</v>
      </c>
      <c r="B35" s="204" t="s">
        <v>22</v>
      </c>
      <c r="C35" s="204" t="s">
        <v>513</v>
      </c>
      <c r="D35" s="205">
        <v>2011</v>
      </c>
      <c r="E35" s="204" t="s">
        <v>469</v>
      </c>
      <c r="F35" s="204" t="s">
        <v>81</v>
      </c>
      <c r="G35" s="206" t="s">
        <v>530</v>
      </c>
      <c r="H35" s="207"/>
      <c r="I35" s="205" t="s">
        <v>515</v>
      </c>
      <c r="J35" s="208"/>
    </row>
    <row r="36" spans="1:10" ht="76.5">
      <c r="A36" s="203" t="s">
        <v>418</v>
      </c>
      <c r="B36" s="204" t="s">
        <v>22</v>
      </c>
      <c r="C36" s="204" t="s">
        <v>513</v>
      </c>
      <c r="D36" s="204">
        <v>2011</v>
      </c>
      <c r="E36" s="204" t="s">
        <v>515</v>
      </c>
      <c r="F36" s="204" t="s">
        <v>81</v>
      </c>
      <c r="G36" s="206" t="s">
        <v>530</v>
      </c>
      <c r="H36" s="207"/>
      <c r="I36" s="206" t="s">
        <v>515</v>
      </c>
      <c r="J36" s="209"/>
    </row>
    <row r="37" spans="1:10" ht="76.5">
      <c r="A37" s="203" t="s">
        <v>418</v>
      </c>
      <c r="B37" s="204" t="s">
        <v>22</v>
      </c>
      <c r="C37" s="204" t="s">
        <v>513</v>
      </c>
      <c r="D37" s="205">
        <v>2011</v>
      </c>
      <c r="E37" s="204" t="s">
        <v>451</v>
      </c>
      <c r="F37" s="204" t="s">
        <v>81</v>
      </c>
      <c r="G37" s="206" t="s">
        <v>530</v>
      </c>
      <c r="H37" s="207"/>
      <c r="I37" s="206" t="s">
        <v>515</v>
      </c>
      <c r="J37" s="209"/>
    </row>
    <row r="38" spans="1:10">
      <c r="A38" s="203" t="s">
        <v>418</v>
      </c>
      <c r="B38" s="204" t="s">
        <v>26</v>
      </c>
      <c r="C38" s="204" t="s">
        <v>516</v>
      </c>
      <c r="D38" s="205">
        <v>2011</v>
      </c>
      <c r="E38" s="204" t="s">
        <v>422</v>
      </c>
      <c r="F38" s="204" t="s">
        <v>82</v>
      </c>
      <c r="G38" s="204" t="s">
        <v>422</v>
      </c>
      <c r="H38" s="207"/>
      <c r="I38" s="204" t="s">
        <v>422</v>
      </c>
      <c r="J38" s="208"/>
    </row>
    <row r="39" spans="1:10" ht="25.5">
      <c r="A39" s="203" t="s">
        <v>418</v>
      </c>
      <c r="B39" s="204" t="s">
        <v>24</v>
      </c>
      <c r="C39" s="204" t="s">
        <v>420</v>
      </c>
      <c r="D39" s="204">
        <v>2011</v>
      </c>
      <c r="E39" s="204" t="s">
        <v>422</v>
      </c>
      <c r="F39" s="204" t="s">
        <v>81</v>
      </c>
      <c r="G39" s="206" t="s">
        <v>531</v>
      </c>
      <c r="H39" s="207"/>
      <c r="I39" s="205" t="s">
        <v>422</v>
      </c>
      <c r="J39" s="208"/>
    </row>
    <row r="40" spans="1:10" ht="25.5">
      <c r="A40" s="203" t="s">
        <v>418</v>
      </c>
      <c r="B40" s="204" t="s">
        <v>24</v>
      </c>
      <c r="C40" s="204" t="s">
        <v>420</v>
      </c>
      <c r="D40" s="205">
        <v>2011</v>
      </c>
      <c r="E40" s="204" t="s">
        <v>424</v>
      </c>
      <c r="F40" s="204" t="s">
        <v>81</v>
      </c>
      <c r="G40" s="206" t="s">
        <v>531</v>
      </c>
      <c r="H40" s="207"/>
      <c r="I40" s="206" t="s">
        <v>422</v>
      </c>
      <c r="J40" s="209"/>
    </row>
    <row r="41" spans="1:10">
      <c r="A41" s="203" t="s">
        <v>418</v>
      </c>
      <c r="B41" s="204" t="s">
        <v>24</v>
      </c>
      <c r="C41" s="204" t="s">
        <v>532</v>
      </c>
      <c r="D41" s="205">
        <v>2011</v>
      </c>
      <c r="E41" s="204" t="s">
        <v>533</v>
      </c>
      <c r="F41" s="204" t="s">
        <v>82</v>
      </c>
      <c r="G41" s="206" t="s">
        <v>429</v>
      </c>
      <c r="H41" s="207"/>
      <c r="I41" s="206" t="s">
        <v>429</v>
      </c>
      <c r="J41" s="209"/>
    </row>
    <row r="42" spans="1:10" ht="25.5">
      <c r="A42" s="203" t="s">
        <v>418</v>
      </c>
      <c r="B42" s="204" t="s">
        <v>24</v>
      </c>
      <c r="C42" s="204" t="s">
        <v>532</v>
      </c>
      <c r="D42" s="204">
        <v>2011</v>
      </c>
      <c r="E42" s="204" t="s">
        <v>534</v>
      </c>
      <c r="F42" s="204" t="s">
        <v>81</v>
      </c>
      <c r="G42" s="205" t="s">
        <v>535</v>
      </c>
      <c r="H42" s="207"/>
      <c r="I42" s="206" t="s">
        <v>430</v>
      </c>
      <c r="J42" s="209"/>
    </row>
    <row r="43" spans="1:10" ht="25.5">
      <c r="A43" s="203" t="s">
        <v>418</v>
      </c>
      <c r="B43" s="204" t="s">
        <v>24</v>
      </c>
      <c r="C43" s="204" t="s">
        <v>532</v>
      </c>
      <c r="D43" s="204">
        <v>2011</v>
      </c>
      <c r="E43" s="204" t="s">
        <v>536</v>
      </c>
      <c r="F43" s="204" t="s">
        <v>81</v>
      </c>
      <c r="G43" s="205" t="s">
        <v>535</v>
      </c>
      <c r="H43" s="207"/>
      <c r="I43" s="205" t="s">
        <v>430</v>
      </c>
      <c r="J43" s="208"/>
    </row>
    <row r="44" spans="1:10">
      <c r="A44" s="203" t="s">
        <v>418</v>
      </c>
      <c r="B44" s="204" t="s">
        <v>24</v>
      </c>
      <c r="C44" s="204" t="s">
        <v>425</v>
      </c>
      <c r="D44" s="205">
        <v>2011</v>
      </c>
      <c r="E44" s="204" t="s">
        <v>440</v>
      </c>
      <c r="F44" s="204" t="s">
        <v>82</v>
      </c>
      <c r="G44" s="206" t="s">
        <v>440</v>
      </c>
      <c r="H44" s="207"/>
      <c r="I44" s="206" t="s">
        <v>440</v>
      </c>
      <c r="J44" s="209"/>
    </row>
    <row r="45" spans="1:10" ht="51">
      <c r="A45" s="203" t="s">
        <v>418</v>
      </c>
      <c r="B45" s="204" t="s">
        <v>24</v>
      </c>
      <c r="C45" s="204" t="s">
        <v>425</v>
      </c>
      <c r="D45" s="204">
        <v>2011</v>
      </c>
      <c r="E45" s="204" t="s">
        <v>441</v>
      </c>
      <c r="F45" s="204" t="s">
        <v>81</v>
      </c>
      <c r="G45" s="206" t="s">
        <v>537</v>
      </c>
      <c r="H45" s="207"/>
      <c r="I45" s="206" t="s">
        <v>441</v>
      </c>
      <c r="J45" s="209"/>
    </row>
    <row r="46" spans="1:10" ht="51">
      <c r="A46" s="203" t="s">
        <v>418</v>
      </c>
      <c r="B46" s="204" t="s">
        <v>24</v>
      </c>
      <c r="C46" s="204" t="s">
        <v>425</v>
      </c>
      <c r="D46" s="205">
        <v>2011</v>
      </c>
      <c r="E46" s="204" t="s">
        <v>445</v>
      </c>
      <c r="F46" s="204" t="s">
        <v>81</v>
      </c>
      <c r="G46" s="206" t="s">
        <v>537</v>
      </c>
      <c r="H46" s="207"/>
      <c r="I46" s="206" t="s">
        <v>441</v>
      </c>
      <c r="J46" s="209"/>
    </row>
    <row r="47" spans="1:10" ht="51">
      <c r="A47" s="203" t="s">
        <v>418</v>
      </c>
      <c r="B47" s="204" t="s">
        <v>24</v>
      </c>
      <c r="C47" s="204" t="s">
        <v>425</v>
      </c>
      <c r="D47" s="204">
        <v>2011</v>
      </c>
      <c r="E47" s="204" t="s">
        <v>448</v>
      </c>
      <c r="F47" s="204" t="s">
        <v>81</v>
      </c>
      <c r="G47" s="206" t="s">
        <v>537</v>
      </c>
      <c r="H47" s="207"/>
      <c r="I47" s="205" t="s">
        <v>441</v>
      </c>
      <c r="J47" s="208"/>
    </row>
    <row r="48" spans="1:10" ht="51">
      <c r="A48" s="203" t="s">
        <v>418</v>
      </c>
      <c r="B48" s="204" t="s">
        <v>24</v>
      </c>
      <c r="C48" s="204" t="s">
        <v>425</v>
      </c>
      <c r="D48" s="205">
        <v>2011</v>
      </c>
      <c r="E48" s="204" t="s">
        <v>450</v>
      </c>
      <c r="F48" s="204" t="s">
        <v>81</v>
      </c>
      <c r="G48" s="206" t="s">
        <v>537</v>
      </c>
      <c r="H48" s="207"/>
      <c r="I48" s="205" t="s">
        <v>441</v>
      </c>
      <c r="J48" s="208"/>
    </row>
    <row r="49" spans="1:10" ht="38.25">
      <c r="A49" s="203" t="s">
        <v>418</v>
      </c>
      <c r="B49" s="204" t="s">
        <v>24</v>
      </c>
      <c r="C49" s="204" t="s">
        <v>425</v>
      </c>
      <c r="D49" s="204">
        <v>2011</v>
      </c>
      <c r="E49" s="204" t="s">
        <v>518</v>
      </c>
      <c r="F49" s="204" t="s">
        <v>81</v>
      </c>
      <c r="G49" s="206" t="s">
        <v>547</v>
      </c>
      <c r="H49" s="207"/>
      <c r="I49" s="206" t="s">
        <v>518</v>
      </c>
      <c r="J49" s="209"/>
    </row>
    <row r="50" spans="1:10" ht="38.25">
      <c r="A50" s="203" t="s">
        <v>418</v>
      </c>
      <c r="B50" s="204" t="s">
        <v>24</v>
      </c>
      <c r="C50" s="204" t="s">
        <v>425</v>
      </c>
      <c r="D50" s="205">
        <v>2011</v>
      </c>
      <c r="E50" s="204" t="s">
        <v>517</v>
      </c>
      <c r="F50" s="204" t="s">
        <v>81</v>
      </c>
      <c r="G50" s="206" t="s">
        <v>547</v>
      </c>
      <c r="H50" s="207"/>
      <c r="I50" s="206" t="s">
        <v>518</v>
      </c>
      <c r="J50" s="209"/>
    </row>
    <row r="51" spans="1:10" ht="38.25">
      <c r="A51" s="203" t="s">
        <v>418</v>
      </c>
      <c r="B51" s="204" t="s">
        <v>24</v>
      </c>
      <c r="C51" s="204" t="s">
        <v>425</v>
      </c>
      <c r="D51" s="204">
        <v>2011</v>
      </c>
      <c r="E51" s="204" t="s">
        <v>519</v>
      </c>
      <c r="F51" s="204" t="s">
        <v>81</v>
      </c>
      <c r="G51" s="206" t="s">
        <v>547</v>
      </c>
      <c r="H51" s="207"/>
      <c r="I51" s="206" t="s">
        <v>518</v>
      </c>
      <c r="J51" s="209"/>
    </row>
    <row r="52" spans="1:10" ht="51">
      <c r="A52" s="203" t="s">
        <v>418</v>
      </c>
      <c r="B52" s="204" t="s">
        <v>24</v>
      </c>
      <c r="C52" s="204" t="s">
        <v>425</v>
      </c>
      <c r="D52" s="205">
        <v>2011</v>
      </c>
      <c r="E52" s="204" t="s">
        <v>444</v>
      </c>
      <c r="F52" s="204" t="s">
        <v>81</v>
      </c>
      <c r="G52" s="206" t="s">
        <v>538</v>
      </c>
      <c r="H52" s="207"/>
      <c r="I52" s="205" t="s">
        <v>444</v>
      </c>
      <c r="J52" s="208"/>
    </row>
    <row r="53" spans="1:10" ht="51">
      <c r="A53" s="203" t="s">
        <v>418</v>
      </c>
      <c r="B53" s="204" t="s">
        <v>24</v>
      </c>
      <c r="C53" s="204" t="s">
        <v>425</v>
      </c>
      <c r="D53" s="204">
        <v>2011</v>
      </c>
      <c r="E53" s="204" t="s">
        <v>422</v>
      </c>
      <c r="F53" s="204" t="s">
        <v>81</v>
      </c>
      <c r="G53" s="206" t="s">
        <v>538</v>
      </c>
      <c r="H53" s="207"/>
      <c r="I53" s="206" t="s">
        <v>444</v>
      </c>
      <c r="J53" s="209"/>
    </row>
    <row r="54" spans="1:10" ht="51">
      <c r="A54" s="203" t="s">
        <v>418</v>
      </c>
      <c r="B54" s="204" t="s">
        <v>24</v>
      </c>
      <c r="C54" s="204" t="s">
        <v>425</v>
      </c>
      <c r="D54" s="205">
        <v>2011</v>
      </c>
      <c r="E54" s="204" t="s">
        <v>424</v>
      </c>
      <c r="F54" s="204" t="s">
        <v>81</v>
      </c>
      <c r="G54" s="206" t="s">
        <v>538</v>
      </c>
      <c r="H54" s="207"/>
      <c r="I54" s="206" t="s">
        <v>444</v>
      </c>
      <c r="J54" s="209"/>
    </row>
    <row r="55" spans="1:10" ht="51">
      <c r="A55" s="203" t="s">
        <v>418</v>
      </c>
      <c r="B55" s="204" t="s">
        <v>24</v>
      </c>
      <c r="C55" s="204" t="s">
        <v>425</v>
      </c>
      <c r="D55" s="204">
        <v>2011</v>
      </c>
      <c r="E55" s="204" t="s">
        <v>452</v>
      </c>
      <c r="F55" s="204" t="s">
        <v>81</v>
      </c>
      <c r="G55" s="206" t="s">
        <v>538</v>
      </c>
      <c r="H55" s="207"/>
      <c r="I55" s="205" t="s">
        <v>444</v>
      </c>
      <c r="J55" s="208"/>
    </row>
    <row r="56" spans="1:10" ht="25.5">
      <c r="A56" s="203" t="s">
        <v>418</v>
      </c>
      <c r="B56" s="204" t="s">
        <v>24</v>
      </c>
      <c r="C56" s="204" t="s">
        <v>425</v>
      </c>
      <c r="D56" s="205">
        <v>2011</v>
      </c>
      <c r="E56" s="204" t="s">
        <v>455</v>
      </c>
      <c r="F56" s="204" t="s">
        <v>81</v>
      </c>
      <c r="G56" s="206" t="s">
        <v>539</v>
      </c>
      <c r="H56" s="207"/>
      <c r="I56" s="206" t="s">
        <v>455</v>
      </c>
      <c r="J56" s="209"/>
    </row>
    <row r="57" spans="1:10" ht="25.5">
      <c r="A57" s="203" t="s">
        <v>418</v>
      </c>
      <c r="B57" s="204" t="s">
        <v>24</v>
      </c>
      <c r="C57" s="204" t="s">
        <v>425</v>
      </c>
      <c r="D57" s="204">
        <v>2011</v>
      </c>
      <c r="E57" s="204" t="s">
        <v>454</v>
      </c>
      <c r="F57" s="204" t="s">
        <v>81</v>
      </c>
      <c r="G57" s="206" t="s">
        <v>539</v>
      </c>
      <c r="H57" s="207"/>
      <c r="I57" s="206" t="s">
        <v>455</v>
      </c>
      <c r="J57" s="209"/>
    </row>
    <row r="58" spans="1:10" ht="25.5">
      <c r="A58" s="203" t="s">
        <v>418</v>
      </c>
      <c r="B58" s="204" t="s">
        <v>24</v>
      </c>
      <c r="C58" s="204" t="s">
        <v>461</v>
      </c>
      <c r="D58" s="205">
        <v>2011</v>
      </c>
      <c r="E58" s="204" t="s">
        <v>518</v>
      </c>
      <c r="F58" s="204" t="s">
        <v>81</v>
      </c>
      <c r="G58" s="206" t="s">
        <v>548</v>
      </c>
      <c r="H58" s="207"/>
      <c r="I58" s="206" t="s">
        <v>518</v>
      </c>
      <c r="J58" s="209"/>
    </row>
    <row r="59" spans="1:10" ht="25.5">
      <c r="A59" s="203" t="s">
        <v>418</v>
      </c>
      <c r="B59" s="204" t="s">
        <v>24</v>
      </c>
      <c r="C59" s="204" t="s">
        <v>461</v>
      </c>
      <c r="D59" s="205">
        <v>2011</v>
      </c>
      <c r="E59" s="204" t="s">
        <v>520</v>
      </c>
      <c r="F59" s="204" t="s">
        <v>81</v>
      </c>
      <c r="G59" s="206" t="s">
        <v>548</v>
      </c>
      <c r="H59" s="207"/>
      <c r="I59" s="205" t="s">
        <v>518</v>
      </c>
      <c r="J59" s="208"/>
    </row>
    <row r="60" spans="1:10" ht="51">
      <c r="A60" s="203" t="s">
        <v>418</v>
      </c>
      <c r="B60" s="204" t="s">
        <v>24</v>
      </c>
      <c r="C60" s="204" t="s">
        <v>461</v>
      </c>
      <c r="D60" s="204">
        <v>2011</v>
      </c>
      <c r="E60" s="204" t="s">
        <v>443</v>
      </c>
      <c r="F60" s="204" t="s">
        <v>81</v>
      </c>
      <c r="G60" s="206" t="s">
        <v>540</v>
      </c>
      <c r="H60" s="207"/>
      <c r="I60" s="206" t="s">
        <v>446</v>
      </c>
      <c r="J60" s="209"/>
    </row>
    <row r="61" spans="1:10" ht="51">
      <c r="A61" s="203" t="s">
        <v>418</v>
      </c>
      <c r="B61" s="204" t="s">
        <v>24</v>
      </c>
      <c r="C61" s="204" t="s">
        <v>461</v>
      </c>
      <c r="D61" s="205">
        <v>2011</v>
      </c>
      <c r="E61" s="204" t="s">
        <v>446</v>
      </c>
      <c r="F61" s="204" t="s">
        <v>81</v>
      </c>
      <c r="G61" s="206" t="s">
        <v>540</v>
      </c>
      <c r="H61" s="207"/>
      <c r="I61" s="206" t="s">
        <v>446</v>
      </c>
      <c r="J61" s="209"/>
    </row>
    <row r="62" spans="1:10" ht="51">
      <c r="A62" s="203" t="s">
        <v>418</v>
      </c>
      <c r="B62" s="204" t="s">
        <v>24</v>
      </c>
      <c r="C62" s="204" t="s">
        <v>461</v>
      </c>
      <c r="D62" s="204">
        <v>2011</v>
      </c>
      <c r="E62" s="204" t="s">
        <v>469</v>
      </c>
      <c r="F62" s="204" t="s">
        <v>81</v>
      </c>
      <c r="G62" s="206" t="s">
        <v>540</v>
      </c>
      <c r="H62" s="207"/>
      <c r="I62" s="206" t="s">
        <v>446</v>
      </c>
      <c r="J62" s="209"/>
    </row>
    <row r="63" spans="1:10" ht="51">
      <c r="A63" s="203" t="s">
        <v>418</v>
      </c>
      <c r="B63" s="204" t="s">
        <v>24</v>
      </c>
      <c r="C63" s="204" t="s">
        <v>461</v>
      </c>
      <c r="D63" s="205">
        <v>2011</v>
      </c>
      <c r="E63" s="204" t="s">
        <v>451</v>
      </c>
      <c r="F63" s="204" t="s">
        <v>81</v>
      </c>
      <c r="G63" s="206" t="s">
        <v>540</v>
      </c>
      <c r="H63" s="207"/>
      <c r="I63" s="206" t="s">
        <v>446</v>
      </c>
      <c r="J63" s="209"/>
    </row>
    <row r="64" spans="1:10" ht="38.25">
      <c r="A64" s="203" t="s">
        <v>418</v>
      </c>
      <c r="B64" s="204" t="s">
        <v>24</v>
      </c>
      <c r="C64" s="204" t="s">
        <v>461</v>
      </c>
      <c r="D64" s="204">
        <v>2011</v>
      </c>
      <c r="E64" s="204" t="s">
        <v>444</v>
      </c>
      <c r="F64" s="204" t="s">
        <v>81</v>
      </c>
      <c r="G64" s="206" t="s">
        <v>541</v>
      </c>
      <c r="H64" s="207"/>
      <c r="I64" s="205" t="s">
        <v>452</v>
      </c>
      <c r="J64" s="208"/>
    </row>
    <row r="65" spans="1:10" ht="38.25">
      <c r="A65" s="203" t="s">
        <v>418</v>
      </c>
      <c r="B65" s="204" t="s">
        <v>24</v>
      </c>
      <c r="C65" s="204" t="s">
        <v>461</v>
      </c>
      <c r="D65" s="205">
        <v>2011</v>
      </c>
      <c r="E65" s="204" t="s">
        <v>470</v>
      </c>
      <c r="F65" s="204" t="s">
        <v>81</v>
      </c>
      <c r="G65" s="206" t="s">
        <v>541</v>
      </c>
      <c r="H65" s="207"/>
      <c r="I65" s="206" t="s">
        <v>452</v>
      </c>
      <c r="J65" s="209"/>
    </row>
    <row r="66" spans="1:10" ht="38.25">
      <c r="A66" s="203" t="s">
        <v>418</v>
      </c>
      <c r="B66" s="204" t="s">
        <v>24</v>
      </c>
      <c r="C66" s="204" t="s">
        <v>461</v>
      </c>
      <c r="D66" s="204">
        <v>2011</v>
      </c>
      <c r="E66" s="204" t="s">
        <v>452</v>
      </c>
      <c r="F66" s="204" t="s">
        <v>81</v>
      </c>
      <c r="G66" s="206" t="s">
        <v>541</v>
      </c>
      <c r="H66" s="207"/>
      <c r="I66" s="205" t="s">
        <v>452</v>
      </c>
      <c r="J66" s="208"/>
    </row>
    <row r="67" spans="1:10">
      <c r="A67" s="203" t="s">
        <v>418</v>
      </c>
      <c r="B67" s="204" t="s">
        <v>24</v>
      </c>
      <c r="C67" s="204" t="s">
        <v>461</v>
      </c>
      <c r="D67" s="205">
        <v>2011</v>
      </c>
      <c r="E67" s="204" t="s">
        <v>455</v>
      </c>
      <c r="F67" s="204" t="s">
        <v>82</v>
      </c>
      <c r="G67" s="206" t="s">
        <v>455</v>
      </c>
      <c r="H67" s="207"/>
      <c r="I67" s="205" t="s">
        <v>455</v>
      </c>
      <c r="J67" s="208"/>
    </row>
    <row r="68" spans="1:10">
      <c r="A68" s="203" t="s">
        <v>418</v>
      </c>
      <c r="B68" s="204" t="s">
        <v>24</v>
      </c>
      <c r="C68" s="204" t="s">
        <v>471</v>
      </c>
      <c r="D68" s="205">
        <v>2011</v>
      </c>
      <c r="E68" s="204" t="s">
        <v>428</v>
      </c>
      <c r="F68" s="204" t="s">
        <v>82</v>
      </c>
      <c r="G68" s="205" t="s">
        <v>428</v>
      </c>
      <c r="H68" s="204"/>
      <c r="I68" s="205" t="s">
        <v>428</v>
      </c>
      <c r="J68" s="208"/>
    </row>
    <row r="69" spans="1:10">
      <c r="A69" s="203" t="s">
        <v>418</v>
      </c>
      <c r="B69" s="204" t="s">
        <v>24</v>
      </c>
      <c r="C69" s="204" t="s">
        <v>471</v>
      </c>
      <c r="D69" s="204">
        <v>2011</v>
      </c>
      <c r="E69" s="204" t="s">
        <v>430</v>
      </c>
      <c r="F69" s="204" t="s">
        <v>82</v>
      </c>
      <c r="G69" s="205" t="s">
        <v>430</v>
      </c>
      <c r="H69" s="204"/>
      <c r="I69" s="205" t="s">
        <v>430</v>
      </c>
      <c r="J69" s="208"/>
    </row>
    <row r="70" spans="1:10" ht="25.5">
      <c r="A70" s="203" t="s">
        <v>418</v>
      </c>
      <c r="B70" s="212" t="s">
        <v>24</v>
      </c>
      <c r="C70" s="204" t="s">
        <v>471</v>
      </c>
      <c r="D70" s="205">
        <v>2011</v>
      </c>
      <c r="E70" s="204" t="s">
        <v>429</v>
      </c>
      <c r="F70" s="204" t="s">
        <v>81</v>
      </c>
      <c r="G70" s="205" t="s">
        <v>542</v>
      </c>
      <c r="H70" s="204"/>
      <c r="I70" s="205" t="s">
        <v>432</v>
      </c>
      <c r="J70" s="208"/>
    </row>
    <row r="71" spans="1:10" ht="25.5">
      <c r="A71" s="203" t="s">
        <v>418</v>
      </c>
      <c r="B71" s="204" t="s">
        <v>24</v>
      </c>
      <c r="C71" s="204" t="s">
        <v>471</v>
      </c>
      <c r="D71" s="204">
        <v>2011</v>
      </c>
      <c r="E71" s="204" t="s">
        <v>432</v>
      </c>
      <c r="F71" s="204" t="s">
        <v>81</v>
      </c>
      <c r="G71" s="205" t="s">
        <v>542</v>
      </c>
      <c r="H71" s="204"/>
      <c r="I71" s="205" t="s">
        <v>432</v>
      </c>
      <c r="J71" s="208"/>
    </row>
    <row r="72" spans="1:10">
      <c r="A72" s="203" t="s">
        <v>418</v>
      </c>
      <c r="B72" s="204" t="s">
        <v>24</v>
      </c>
      <c r="C72" s="204" t="s">
        <v>471</v>
      </c>
      <c r="D72" s="204">
        <v>2011</v>
      </c>
      <c r="E72" s="204" t="s">
        <v>440</v>
      </c>
      <c r="F72" s="204" t="s">
        <v>82</v>
      </c>
      <c r="G72" s="205" t="s">
        <v>440</v>
      </c>
      <c r="H72" s="204"/>
      <c r="I72" s="205" t="s">
        <v>440</v>
      </c>
      <c r="J72" s="208"/>
    </row>
    <row r="73" spans="1:10" ht="51">
      <c r="A73" s="203" t="s">
        <v>418</v>
      </c>
      <c r="B73" s="204" t="s">
        <v>24</v>
      </c>
      <c r="C73" s="204" t="s">
        <v>471</v>
      </c>
      <c r="D73" s="205">
        <v>2011</v>
      </c>
      <c r="E73" s="204" t="s">
        <v>441</v>
      </c>
      <c r="F73" s="204" t="s">
        <v>81</v>
      </c>
      <c r="G73" s="205" t="s">
        <v>537</v>
      </c>
      <c r="H73" s="204"/>
      <c r="I73" s="205" t="s">
        <v>441</v>
      </c>
      <c r="J73" s="208"/>
    </row>
    <row r="74" spans="1:10" ht="51">
      <c r="A74" s="203" t="s">
        <v>418</v>
      </c>
      <c r="B74" s="204" t="s">
        <v>24</v>
      </c>
      <c r="C74" s="204" t="s">
        <v>471</v>
      </c>
      <c r="D74" s="204">
        <v>2011</v>
      </c>
      <c r="E74" s="204" t="s">
        <v>445</v>
      </c>
      <c r="F74" s="204" t="s">
        <v>81</v>
      </c>
      <c r="G74" s="205" t="s">
        <v>537</v>
      </c>
      <c r="H74" s="204"/>
      <c r="I74" s="205" t="s">
        <v>441</v>
      </c>
      <c r="J74" s="208"/>
    </row>
    <row r="75" spans="1:10" ht="51">
      <c r="A75" s="203" t="s">
        <v>418</v>
      </c>
      <c r="B75" s="204" t="s">
        <v>24</v>
      </c>
      <c r="C75" s="204" t="s">
        <v>471</v>
      </c>
      <c r="D75" s="205">
        <v>2011</v>
      </c>
      <c r="E75" s="204" t="s">
        <v>448</v>
      </c>
      <c r="F75" s="204" t="s">
        <v>81</v>
      </c>
      <c r="G75" s="205" t="s">
        <v>537</v>
      </c>
      <c r="H75" s="204"/>
      <c r="I75" s="205" t="s">
        <v>441</v>
      </c>
      <c r="J75" s="208"/>
    </row>
    <row r="76" spans="1:10" ht="51">
      <c r="A76" s="203" t="s">
        <v>418</v>
      </c>
      <c r="B76" s="204" t="s">
        <v>24</v>
      </c>
      <c r="C76" s="204" t="s">
        <v>471</v>
      </c>
      <c r="D76" s="204">
        <v>2011</v>
      </c>
      <c r="E76" s="204" t="s">
        <v>450</v>
      </c>
      <c r="F76" s="204" t="s">
        <v>81</v>
      </c>
      <c r="G76" s="205" t="s">
        <v>537</v>
      </c>
      <c r="H76" s="204"/>
      <c r="I76" s="205" t="s">
        <v>441</v>
      </c>
      <c r="J76" s="208"/>
    </row>
    <row r="77" spans="1:10" ht="25.5">
      <c r="A77" s="203" t="s">
        <v>418</v>
      </c>
      <c r="B77" s="204" t="s">
        <v>24</v>
      </c>
      <c r="C77" s="204" t="s">
        <v>471</v>
      </c>
      <c r="D77" s="205">
        <v>2011</v>
      </c>
      <c r="E77" s="204" t="s">
        <v>474</v>
      </c>
      <c r="F77" s="204" t="s">
        <v>81</v>
      </c>
      <c r="G77" s="205" t="s">
        <v>543</v>
      </c>
      <c r="H77" s="204"/>
      <c r="I77" s="205" t="s">
        <v>474</v>
      </c>
      <c r="J77" s="208"/>
    </row>
    <row r="78" spans="1:10" ht="25.5">
      <c r="A78" s="203" t="s">
        <v>418</v>
      </c>
      <c r="B78" s="204" t="s">
        <v>24</v>
      </c>
      <c r="C78" s="204" t="s">
        <v>471</v>
      </c>
      <c r="D78" s="204">
        <v>2011</v>
      </c>
      <c r="E78" s="204" t="s">
        <v>475</v>
      </c>
      <c r="F78" s="204" t="s">
        <v>81</v>
      </c>
      <c r="G78" s="205" t="s">
        <v>543</v>
      </c>
      <c r="H78" s="204"/>
      <c r="I78" s="205" t="s">
        <v>474</v>
      </c>
      <c r="J78" s="208"/>
    </row>
    <row r="79" spans="1:10" ht="38.25">
      <c r="A79" s="203" t="s">
        <v>418</v>
      </c>
      <c r="B79" s="204" t="s">
        <v>24</v>
      </c>
      <c r="C79" s="204" t="s">
        <v>471</v>
      </c>
      <c r="D79" s="205">
        <v>2011</v>
      </c>
      <c r="E79" s="204" t="s">
        <v>519</v>
      </c>
      <c r="F79" s="204" t="s">
        <v>81</v>
      </c>
      <c r="G79" s="205" t="s">
        <v>549</v>
      </c>
      <c r="H79" s="204"/>
      <c r="I79" s="205" t="s">
        <v>517</v>
      </c>
      <c r="J79" s="208"/>
    </row>
    <row r="80" spans="1:10" ht="38.25">
      <c r="A80" s="203" t="s">
        <v>418</v>
      </c>
      <c r="B80" s="204" t="s">
        <v>24</v>
      </c>
      <c r="C80" s="204" t="s">
        <v>471</v>
      </c>
      <c r="D80" s="204">
        <v>2011</v>
      </c>
      <c r="E80" s="204" t="s">
        <v>105</v>
      </c>
      <c r="F80" s="204" t="s">
        <v>81</v>
      </c>
      <c r="G80" s="205" t="s">
        <v>549</v>
      </c>
      <c r="H80" s="204"/>
      <c r="I80" s="205" t="s">
        <v>517</v>
      </c>
      <c r="J80" s="208"/>
    </row>
    <row r="81" spans="1:10" ht="38.25">
      <c r="A81" s="203" t="s">
        <v>418</v>
      </c>
      <c r="B81" s="204" t="s">
        <v>24</v>
      </c>
      <c r="C81" s="204" t="s">
        <v>471</v>
      </c>
      <c r="D81" s="205">
        <v>2011</v>
      </c>
      <c r="E81" s="204" t="s">
        <v>517</v>
      </c>
      <c r="F81" s="204" t="s">
        <v>81</v>
      </c>
      <c r="G81" s="205" t="s">
        <v>549</v>
      </c>
      <c r="H81" s="204"/>
      <c r="I81" s="205" t="s">
        <v>517</v>
      </c>
      <c r="J81" s="208"/>
    </row>
    <row r="82" spans="1:10">
      <c r="A82" s="203" t="s">
        <v>418</v>
      </c>
      <c r="B82" s="204" t="s">
        <v>24</v>
      </c>
      <c r="C82" s="204" t="s">
        <v>471</v>
      </c>
      <c r="D82" s="205">
        <v>2011</v>
      </c>
      <c r="E82" s="204" t="s">
        <v>544</v>
      </c>
      <c r="F82" s="204" t="s">
        <v>82</v>
      </c>
      <c r="G82" s="205"/>
      <c r="H82" s="204"/>
      <c r="I82" s="205" t="s">
        <v>544</v>
      </c>
      <c r="J82" s="208"/>
    </row>
    <row r="83" spans="1:10" ht="51">
      <c r="A83" s="203" t="s">
        <v>418</v>
      </c>
      <c r="B83" s="204" t="s">
        <v>24</v>
      </c>
      <c r="C83" s="204" t="s">
        <v>471</v>
      </c>
      <c r="D83" s="205">
        <v>2011</v>
      </c>
      <c r="E83" s="204" t="s">
        <v>444</v>
      </c>
      <c r="F83" s="204" t="s">
        <v>81</v>
      </c>
      <c r="G83" s="205" t="s">
        <v>538</v>
      </c>
      <c r="H83" s="204"/>
      <c r="I83" s="205" t="s">
        <v>444</v>
      </c>
      <c r="J83" s="208"/>
    </row>
    <row r="84" spans="1:10" ht="51">
      <c r="A84" s="203" t="s">
        <v>418</v>
      </c>
      <c r="B84" s="204" t="s">
        <v>24</v>
      </c>
      <c r="C84" s="204" t="s">
        <v>471</v>
      </c>
      <c r="D84" s="204">
        <v>2011</v>
      </c>
      <c r="E84" s="204" t="s">
        <v>422</v>
      </c>
      <c r="F84" s="204" t="s">
        <v>81</v>
      </c>
      <c r="G84" s="205" t="s">
        <v>538</v>
      </c>
      <c r="H84" s="204"/>
      <c r="I84" s="205" t="s">
        <v>444</v>
      </c>
      <c r="J84" s="208"/>
    </row>
    <row r="85" spans="1:10" ht="51">
      <c r="A85" s="203" t="s">
        <v>418</v>
      </c>
      <c r="B85" s="204" t="s">
        <v>24</v>
      </c>
      <c r="C85" s="204" t="s">
        <v>471</v>
      </c>
      <c r="D85" s="205">
        <v>2011</v>
      </c>
      <c r="E85" s="204" t="s">
        <v>424</v>
      </c>
      <c r="F85" s="204" t="s">
        <v>81</v>
      </c>
      <c r="G85" s="205" t="s">
        <v>538</v>
      </c>
      <c r="H85" s="204"/>
      <c r="I85" s="205" t="s">
        <v>444</v>
      </c>
      <c r="J85" s="208"/>
    </row>
    <row r="86" spans="1:10" ht="51">
      <c r="A86" s="203" t="s">
        <v>418</v>
      </c>
      <c r="B86" s="204" t="s">
        <v>24</v>
      </c>
      <c r="C86" s="204" t="s">
        <v>471</v>
      </c>
      <c r="D86" s="204">
        <v>2011</v>
      </c>
      <c r="E86" s="204" t="s">
        <v>452</v>
      </c>
      <c r="F86" s="204" t="s">
        <v>81</v>
      </c>
      <c r="G86" s="205" t="s">
        <v>538</v>
      </c>
      <c r="H86" s="204"/>
      <c r="I86" s="205" t="s">
        <v>444</v>
      </c>
      <c r="J86" s="208"/>
    </row>
    <row r="87" spans="1:10" ht="51">
      <c r="A87" s="203" t="s">
        <v>418</v>
      </c>
      <c r="B87" s="204" t="s">
        <v>24</v>
      </c>
      <c r="C87" s="204" t="s">
        <v>471</v>
      </c>
      <c r="D87" s="205">
        <v>2011</v>
      </c>
      <c r="E87" s="204" t="s">
        <v>443</v>
      </c>
      <c r="F87" s="204" t="s">
        <v>81</v>
      </c>
      <c r="G87" s="205" t="s">
        <v>540</v>
      </c>
      <c r="H87" s="204"/>
      <c r="I87" s="205" t="s">
        <v>451</v>
      </c>
      <c r="J87" s="208"/>
    </row>
    <row r="88" spans="1:10" ht="51">
      <c r="A88" s="203" t="s">
        <v>418</v>
      </c>
      <c r="B88" s="204" t="s">
        <v>24</v>
      </c>
      <c r="C88" s="204" t="s">
        <v>471</v>
      </c>
      <c r="D88" s="204">
        <v>2011</v>
      </c>
      <c r="E88" s="204" t="s">
        <v>446</v>
      </c>
      <c r="F88" s="204" t="s">
        <v>81</v>
      </c>
      <c r="G88" s="205" t="s">
        <v>540</v>
      </c>
      <c r="H88" s="204"/>
      <c r="I88" s="205" t="s">
        <v>451</v>
      </c>
      <c r="J88" s="208"/>
    </row>
    <row r="89" spans="1:10" ht="51">
      <c r="A89" s="203" t="s">
        <v>418</v>
      </c>
      <c r="B89" s="204" t="s">
        <v>24</v>
      </c>
      <c r="C89" s="204" t="s">
        <v>471</v>
      </c>
      <c r="D89" s="205">
        <v>2011</v>
      </c>
      <c r="E89" s="204" t="s">
        <v>469</v>
      </c>
      <c r="F89" s="204" t="s">
        <v>81</v>
      </c>
      <c r="G89" s="205" t="s">
        <v>540</v>
      </c>
      <c r="H89" s="204"/>
      <c r="I89" s="205" t="s">
        <v>451</v>
      </c>
      <c r="J89" s="208"/>
    </row>
    <row r="90" spans="1:10" ht="51">
      <c r="A90" s="203" t="s">
        <v>418</v>
      </c>
      <c r="B90" s="204" t="s">
        <v>24</v>
      </c>
      <c r="C90" s="204" t="s">
        <v>471</v>
      </c>
      <c r="D90" s="204">
        <v>2011</v>
      </c>
      <c r="E90" s="204" t="s">
        <v>451</v>
      </c>
      <c r="F90" s="204" t="s">
        <v>81</v>
      </c>
      <c r="G90" s="205" t="s">
        <v>540</v>
      </c>
      <c r="H90" s="204"/>
      <c r="I90" s="205" t="s">
        <v>451</v>
      </c>
      <c r="J90" s="208"/>
    </row>
    <row r="91" spans="1:10" ht="25.5">
      <c r="A91" s="203" t="s">
        <v>418</v>
      </c>
      <c r="B91" s="204" t="s">
        <v>24</v>
      </c>
      <c r="C91" s="204" t="s">
        <v>471</v>
      </c>
      <c r="D91" s="205">
        <v>2011</v>
      </c>
      <c r="E91" s="204" t="s">
        <v>476</v>
      </c>
      <c r="F91" s="204" t="s">
        <v>81</v>
      </c>
      <c r="G91" s="205" t="s">
        <v>545</v>
      </c>
      <c r="H91" s="204"/>
      <c r="I91" s="205" t="s">
        <v>454</v>
      </c>
      <c r="J91" s="208"/>
    </row>
    <row r="92" spans="1:10" ht="25.5">
      <c r="A92" s="203" t="s">
        <v>418</v>
      </c>
      <c r="B92" s="204" t="s">
        <v>24</v>
      </c>
      <c r="C92" s="204" t="s">
        <v>471</v>
      </c>
      <c r="D92" s="204">
        <v>2011</v>
      </c>
      <c r="E92" s="204" t="s">
        <v>454</v>
      </c>
      <c r="F92" s="204" t="s">
        <v>81</v>
      </c>
      <c r="G92" s="205" t="s">
        <v>545</v>
      </c>
      <c r="H92" s="204"/>
      <c r="I92" s="205" t="s">
        <v>454</v>
      </c>
      <c r="J92" s="208"/>
    </row>
    <row r="93" spans="1:10">
      <c r="A93" s="203" t="s">
        <v>418</v>
      </c>
      <c r="B93" s="204" t="s">
        <v>24</v>
      </c>
      <c r="C93" s="204" t="s">
        <v>471</v>
      </c>
      <c r="D93" s="205">
        <v>2011</v>
      </c>
      <c r="E93" s="204" t="s">
        <v>478</v>
      </c>
      <c r="F93" s="204" t="s">
        <v>82</v>
      </c>
      <c r="G93" s="205" t="s">
        <v>478</v>
      </c>
      <c r="H93" s="204"/>
      <c r="I93" s="205" t="s">
        <v>478</v>
      </c>
      <c r="J93" s="208"/>
    </row>
    <row r="94" spans="1:10" ht="25.5">
      <c r="A94" s="203" t="s">
        <v>418</v>
      </c>
      <c r="B94" s="212" t="s">
        <v>22</v>
      </c>
      <c r="C94" s="204" t="s">
        <v>480</v>
      </c>
      <c r="D94" s="204">
        <v>2012</v>
      </c>
      <c r="E94" s="204" t="s">
        <v>464</v>
      </c>
      <c r="F94" s="204" t="s">
        <v>81</v>
      </c>
      <c r="G94" s="206" t="s">
        <v>524</v>
      </c>
      <c r="H94" s="207"/>
      <c r="I94" s="206" t="s">
        <v>546</v>
      </c>
      <c r="J94" s="209"/>
    </row>
    <row r="95" spans="1:10" ht="25.5">
      <c r="A95" s="203" t="s">
        <v>418</v>
      </c>
      <c r="B95" s="204" t="s">
        <v>22</v>
      </c>
      <c r="C95" s="205" t="s">
        <v>480</v>
      </c>
      <c r="D95" s="205">
        <v>2012</v>
      </c>
      <c r="E95" s="204" t="s">
        <v>483</v>
      </c>
      <c r="F95" s="204" t="s">
        <v>81</v>
      </c>
      <c r="G95" s="206" t="s">
        <v>524</v>
      </c>
      <c r="H95" s="207"/>
      <c r="I95" s="206" t="s">
        <v>546</v>
      </c>
      <c r="J95" s="208"/>
    </row>
    <row r="96" spans="1:10" ht="25.5">
      <c r="A96" s="203" t="s">
        <v>418</v>
      </c>
      <c r="B96" s="204" t="s">
        <v>22</v>
      </c>
      <c r="C96" s="204" t="s">
        <v>480</v>
      </c>
      <c r="D96" s="204">
        <v>2012</v>
      </c>
      <c r="E96" s="204" t="s">
        <v>489</v>
      </c>
      <c r="F96" s="204" t="s">
        <v>81</v>
      </c>
      <c r="G96" s="206" t="s">
        <v>526</v>
      </c>
      <c r="H96" s="207"/>
      <c r="I96" s="205" t="s">
        <v>489</v>
      </c>
      <c r="J96" s="208"/>
    </row>
    <row r="97" spans="1:10" ht="25.5">
      <c r="A97" s="203" t="s">
        <v>418</v>
      </c>
      <c r="B97" s="204" t="s">
        <v>22</v>
      </c>
      <c r="C97" s="204" t="s">
        <v>480</v>
      </c>
      <c r="D97" s="205">
        <v>2012</v>
      </c>
      <c r="E97" s="204" t="s">
        <v>488</v>
      </c>
      <c r="F97" s="204" t="s">
        <v>81</v>
      </c>
      <c r="G97" s="206" t="s">
        <v>526</v>
      </c>
      <c r="H97" s="207"/>
      <c r="I97" s="206" t="s">
        <v>489</v>
      </c>
      <c r="J97" s="209"/>
    </row>
    <row r="98" spans="1:10" ht="51">
      <c r="A98" s="203" t="s">
        <v>418</v>
      </c>
      <c r="B98" s="204" t="s">
        <v>22</v>
      </c>
      <c r="C98" s="204" t="s">
        <v>480</v>
      </c>
      <c r="D98" s="204">
        <v>2012</v>
      </c>
      <c r="E98" s="204" t="s">
        <v>498</v>
      </c>
      <c r="F98" s="204" t="s">
        <v>81</v>
      </c>
      <c r="G98" s="206" t="s">
        <v>586</v>
      </c>
      <c r="H98" s="207"/>
      <c r="I98" s="206" t="s">
        <v>498</v>
      </c>
      <c r="J98" s="209"/>
    </row>
    <row r="99" spans="1:10" ht="51">
      <c r="A99" s="203" t="s">
        <v>418</v>
      </c>
      <c r="B99" s="204" t="s">
        <v>22</v>
      </c>
      <c r="C99" s="204" t="s">
        <v>480</v>
      </c>
      <c r="D99" s="204">
        <v>2012</v>
      </c>
      <c r="E99" s="204" t="s">
        <v>502</v>
      </c>
      <c r="F99" s="204" t="s">
        <v>81</v>
      </c>
      <c r="G99" s="206" t="s">
        <v>586</v>
      </c>
      <c r="H99" s="207"/>
      <c r="I99" s="206" t="s">
        <v>498</v>
      </c>
      <c r="J99" s="209"/>
    </row>
    <row r="100" spans="1:10" ht="51">
      <c r="A100" s="203" t="s">
        <v>418</v>
      </c>
      <c r="B100" s="204" t="s">
        <v>22</v>
      </c>
      <c r="C100" s="204" t="s">
        <v>480</v>
      </c>
      <c r="D100" s="204">
        <v>2012</v>
      </c>
      <c r="E100" s="204" t="s">
        <v>503</v>
      </c>
      <c r="F100" s="204" t="s">
        <v>81</v>
      </c>
      <c r="G100" s="206" t="s">
        <v>586</v>
      </c>
      <c r="H100" s="207"/>
      <c r="I100" s="206" t="s">
        <v>498</v>
      </c>
      <c r="J100" s="209"/>
    </row>
    <row r="101" spans="1:10" ht="51">
      <c r="A101" s="203" t="s">
        <v>418</v>
      </c>
      <c r="B101" s="204" t="s">
        <v>22</v>
      </c>
      <c r="C101" s="204" t="s">
        <v>480</v>
      </c>
      <c r="D101" s="204">
        <v>2012</v>
      </c>
      <c r="E101" s="204" t="s">
        <v>510</v>
      </c>
      <c r="F101" s="204" t="s">
        <v>81</v>
      </c>
      <c r="G101" s="206" t="s">
        <v>586</v>
      </c>
      <c r="H101" s="207"/>
      <c r="I101" s="206" t="s">
        <v>498</v>
      </c>
      <c r="J101" s="209"/>
    </row>
    <row r="102" spans="1:10">
      <c r="A102" s="203" t="s">
        <v>418</v>
      </c>
      <c r="B102" s="204" t="s">
        <v>22</v>
      </c>
      <c r="C102" s="204" t="s">
        <v>480</v>
      </c>
      <c r="D102" s="204">
        <v>2012</v>
      </c>
      <c r="E102" s="204" t="s">
        <v>499</v>
      </c>
      <c r="F102" s="204" t="s">
        <v>81</v>
      </c>
      <c r="G102" s="206" t="s">
        <v>499</v>
      </c>
      <c r="H102" s="207"/>
      <c r="I102" s="206" t="s">
        <v>499</v>
      </c>
      <c r="J102" s="209"/>
    </row>
    <row r="103" spans="1:10" ht="38.25">
      <c r="A103" s="203" t="s">
        <v>418</v>
      </c>
      <c r="B103" s="204" t="s">
        <v>22</v>
      </c>
      <c r="C103" s="204" t="s">
        <v>480</v>
      </c>
      <c r="D103" s="205">
        <v>2012</v>
      </c>
      <c r="E103" s="204" t="s">
        <v>441</v>
      </c>
      <c r="F103" s="204" t="s">
        <v>81</v>
      </c>
      <c r="G103" s="206" t="s">
        <v>527</v>
      </c>
      <c r="H103" s="207"/>
      <c r="I103" s="206" t="s">
        <v>450</v>
      </c>
      <c r="J103" s="209"/>
    </row>
    <row r="104" spans="1:10" ht="38.25">
      <c r="A104" s="203" t="s">
        <v>418</v>
      </c>
      <c r="B104" s="204" t="s">
        <v>22</v>
      </c>
      <c r="C104" s="204" t="s">
        <v>480</v>
      </c>
      <c r="D104" s="204">
        <v>2012</v>
      </c>
      <c r="E104" s="204" t="s">
        <v>448</v>
      </c>
      <c r="F104" s="204" t="s">
        <v>81</v>
      </c>
      <c r="G104" s="206" t="s">
        <v>527</v>
      </c>
      <c r="H104" s="207"/>
      <c r="I104" s="206" t="s">
        <v>450</v>
      </c>
      <c r="J104" s="209"/>
    </row>
    <row r="105" spans="1:10" ht="38.25">
      <c r="A105" s="203" t="s">
        <v>418</v>
      </c>
      <c r="B105" s="204" t="s">
        <v>22</v>
      </c>
      <c r="C105" s="204" t="s">
        <v>480</v>
      </c>
      <c r="D105" s="205">
        <v>2012</v>
      </c>
      <c r="E105" s="204" t="s">
        <v>450</v>
      </c>
      <c r="F105" s="204" t="s">
        <v>81</v>
      </c>
      <c r="G105" s="206" t="s">
        <v>527</v>
      </c>
      <c r="H105" s="207"/>
      <c r="I105" s="206" t="s">
        <v>450</v>
      </c>
      <c r="J105" s="209"/>
    </row>
    <row r="106" spans="1:10" ht="38.25">
      <c r="A106" s="203" t="s">
        <v>418</v>
      </c>
      <c r="B106" s="204" t="s">
        <v>22</v>
      </c>
      <c r="C106" s="204" t="s">
        <v>480</v>
      </c>
      <c r="D106" s="204">
        <v>2012</v>
      </c>
      <c r="E106" s="204" t="s">
        <v>446</v>
      </c>
      <c r="F106" s="204" t="s">
        <v>81</v>
      </c>
      <c r="G106" s="206" t="s">
        <v>528</v>
      </c>
      <c r="H106" s="207"/>
      <c r="I106" s="205" t="s">
        <v>451</v>
      </c>
      <c r="J106" s="208"/>
    </row>
    <row r="107" spans="1:10" ht="38.25">
      <c r="A107" s="203" t="s">
        <v>418</v>
      </c>
      <c r="B107" s="204" t="s">
        <v>22</v>
      </c>
      <c r="C107" s="204" t="s">
        <v>480</v>
      </c>
      <c r="D107" s="205">
        <v>2012</v>
      </c>
      <c r="E107" s="204" t="s">
        <v>469</v>
      </c>
      <c r="F107" s="204" t="s">
        <v>81</v>
      </c>
      <c r="G107" s="206" t="s">
        <v>528</v>
      </c>
      <c r="H107" s="207"/>
      <c r="I107" s="206" t="s">
        <v>451</v>
      </c>
      <c r="J107" s="209"/>
    </row>
    <row r="108" spans="1:10" ht="38.25">
      <c r="A108" s="203" t="s">
        <v>418</v>
      </c>
      <c r="B108" s="204" t="s">
        <v>22</v>
      </c>
      <c r="C108" s="204" t="s">
        <v>480</v>
      </c>
      <c r="D108" s="204">
        <v>2012</v>
      </c>
      <c r="E108" s="204" t="s">
        <v>451</v>
      </c>
      <c r="F108" s="204" t="s">
        <v>81</v>
      </c>
      <c r="G108" s="206" t="s">
        <v>528</v>
      </c>
      <c r="H108" s="207"/>
      <c r="I108" s="206" t="s">
        <v>451</v>
      </c>
      <c r="J108" s="209"/>
    </row>
    <row r="109" spans="1:10" ht="76.5">
      <c r="A109" s="203" t="s">
        <v>418</v>
      </c>
      <c r="B109" s="204" t="s">
        <v>22</v>
      </c>
      <c r="C109" s="204" t="s">
        <v>480</v>
      </c>
      <c r="D109" s="205">
        <v>2012</v>
      </c>
      <c r="E109" s="204" t="s">
        <v>500</v>
      </c>
      <c r="F109" s="204" t="s">
        <v>81</v>
      </c>
      <c r="G109" s="206" t="s">
        <v>529</v>
      </c>
      <c r="H109" s="207"/>
      <c r="I109" s="206" t="s">
        <v>509</v>
      </c>
      <c r="J109" s="209"/>
    </row>
    <row r="110" spans="1:10" ht="76.5">
      <c r="A110" s="203" t="s">
        <v>418</v>
      </c>
      <c r="B110" s="204" t="s">
        <v>22</v>
      </c>
      <c r="C110" s="204" t="s">
        <v>480</v>
      </c>
      <c r="D110" s="204">
        <v>2012</v>
      </c>
      <c r="E110" s="204" t="s">
        <v>501</v>
      </c>
      <c r="F110" s="204" t="s">
        <v>81</v>
      </c>
      <c r="G110" s="206" t="s">
        <v>529</v>
      </c>
      <c r="H110" s="207"/>
      <c r="I110" s="206" t="s">
        <v>509</v>
      </c>
      <c r="J110" s="209"/>
    </row>
    <row r="111" spans="1:10" ht="76.5">
      <c r="A111" s="203" t="s">
        <v>418</v>
      </c>
      <c r="B111" s="204" t="s">
        <v>22</v>
      </c>
      <c r="C111" s="204" t="s">
        <v>480</v>
      </c>
      <c r="D111" s="205">
        <v>2012</v>
      </c>
      <c r="E111" s="204" t="s">
        <v>504</v>
      </c>
      <c r="F111" s="204" t="s">
        <v>81</v>
      </c>
      <c r="G111" s="206" t="s">
        <v>529</v>
      </c>
      <c r="H111" s="207"/>
      <c r="I111" s="206" t="s">
        <v>509</v>
      </c>
      <c r="J111" s="209"/>
    </row>
    <row r="112" spans="1:10" ht="76.5">
      <c r="A112" s="203" t="s">
        <v>418</v>
      </c>
      <c r="B112" s="204" t="s">
        <v>22</v>
      </c>
      <c r="C112" s="204" t="s">
        <v>480</v>
      </c>
      <c r="D112" s="204">
        <v>2012</v>
      </c>
      <c r="E112" s="204" t="s">
        <v>505</v>
      </c>
      <c r="F112" s="204" t="s">
        <v>81</v>
      </c>
      <c r="G112" s="206" t="s">
        <v>529</v>
      </c>
      <c r="H112" s="207"/>
      <c r="I112" s="206" t="s">
        <v>509</v>
      </c>
      <c r="J112" s="209"/>
    </row>
    <row r="113" spans="1:10" ht="76.5">
      <c r="A113" s="203" t="s">
        <v>418</v>
      </c>
      <c r="B113" s="204" t="s">
        <v>22</v>
      </c>
      <c r="C113" s="204" t="s">
        <v>480</v>
      </c>
      <c r="D113" s="205">
        <v>2012</v>
      </c>
      <c r="E113" s="204" t="s">
        <v>508</v>
      </c>
      <c r="F113" s="204" t="s">
        <v>81</v>
      </c>
      <c r="G113" s="206" t="s">
        <v>529</v>
      </c>
      <c r="H113" s="207"/>
      <c r="I113" s="205" t="s">
        <v>509</v>
      </c>
      <c r="J113" s="208"/>
    </row>
    <row r="114" spans="1:10" ht="76.5">
      <c r="A114" s="203" t="s">
        <v>418</v>
      </c>
      <c r="B114" s="204" t="s">
        <v>22</v>
      </c>
      <c r="C114" s="207" t="s">
        <v>480</v>
      </c>
      <c r="D114" s="204">
        <v>2012</v>
      </c>
      <c r="E114" s="204" t="s">
        <v>509</v>
      </c>
      <c r="F114" s="204" t="s">
        <v>81</v>
      </c>
      <c r="G114" s="206" t="s">
        <v>529</v>
      </c>
      <c r="H114" s="207"/>
      <c r="I114" s="206" t="s">
        <v>509</v>
      </c>
      <c r="J114" s="209"/>
    </row>
    <row r="115" spans="1:10" ht="25.5">
      <c r="A115" s="203" t="s">
        <v>418</v>
      </c>
      <c r="B115" s="204" t="s">
        <v>22</v>
      </c>
      <c r="C115" s="207" t="s">
        <v>513</v>
      </c>
      <c r="D115" s="205">
        <v>2012</v>
      </c>
      <c r="E115" s="204" t="s">
        <v>489</v>
      </c>
      <c r="F115" s="204" t="s">
        <v>81</v>
      </c>
      <c r="G115" s="206" t="s">
        <v>526</v>
      </c>
      <c r="H115" s="207"/>
      <c r="I115" s="205" t="s">
        <v>489</v>
      </c>
      <c r="J115" s="208"/>
    </row>
    <row r="116" spans="1:10" ht="25.5">
      <c r="A116" s="203" t="s">
        <v>418</v>
      </c>
      <c r="B116" s="204" t="s">
        <v>22</v>
      </c>
      <c r="C116" s="207" t="s">
        <v>513</v>
      </c>
      <c r="D116" s="204">
        <v>2012</v>
      </c>
      <c r="E116" s="204" t="s">
        <v>488</v>
      </c>
      <c r="F116" s="204" t="s">
        <v>81</v>
      </c>
      <c r="G116" s="206" t="s">
        <v>526</v>
      </c>
      <c r="H116" s="207"/>
      <c r="I116" s="206" t="s">
        <v>489</v>
      </c>
      <c r="J116" s="209"/>
    </row>
    <row r="117" spans="1:10">
      <c r="A117" s="203" t="s">
        <v>418</v>
      </c>
      <c r="B117" s="204" t="s">
        <v>22</v>
      </c>
      <c r="C117" s="204" t="s">
        <v>513</v>
      </c>
      <c r="D117" s="205">
        <v>2012</v>
      </c>
      <c r="E117" s="204" t="s">
        <v>495</v>
      </c>
      <c r="F117" s="204" t="s">
        <v>82</v>
      </c>
      <c r="G117" s="206" t="s">
        <v>495</v>
      </c>
      <c r="H117" s="207"/>
      <c r="I117" s="205" t="s">
        <v>495</v>
      </c>
      <c r="J117" s="208"/>
    </row>
    <row r="118" spans="1:10">
      <c r="A118" s="203" t="s">
        <v>418</v>
      </c>
      <c r="B118" s="204" t="s">
        <v>22</v>
      </c>
      <c r="C118" s="204" t="s">
        <v>513</v>
      </c>
      <c r="D118" s="204">
        <v>2012</v>
      </c>
      <c r="E118" s="204" t="s">
        <v>414</v>
      </c>
      <c r="F118" s="204" t="s">
        <v>82</v>
      </c>
      <c r="G118" s="206" t="s">
        <v>414</v>
      </c>
      <c r="H118" s="207"/>
      <c r="I118" s="206" t="s">
        <v>414</v>
      </c>
      <c r="J118" s="209"/>
    </row>
    <row r="119" spans="1:10" ht="38.25">
      <c r="A119" s="203" t="s">
        <v>418</v>
      </c>
      <c r="B119" s="204" t="s">
        <v>22</v>
      </c>
      <c r="C119" s="204" t="s">
        <v>513</v>
      </c>
      <c r="D119" s="204">
        <v>2012</v>
      </c>
      <c r="E119" s="204" t="s">
        <v>498</v>
      </c>
      <c r="F119" s="204" t="s">
        <v>81</v>
      </c>
      <c r="G119" s="206" t="s">
        <v>587</v>
      </c>
      <c r="H119" s="207"/>
      <c r="I119" s="210" t="s">
        <v>498</v>
      </c>
      <c r="J119" s="211"/>
    </row>
    <row r="120" spans="1:10" ht="38.25">
      <c r="A120" s="203" t="s">
        <v>418</v>
      </c>
      <c r="B120" s="204" t="s">
        <v>22</v>
      </c>
      <c r="C120" s="204" t="s">
        <v>513</v>
      </c>
      <c r="D120" s="204">
        <v>2012</v>
      </c>
      <c r="E120" s="204" t="s">
        <v>502</v>
      </c>
      <c r="F120" s="204" t="s">
        <v>81</v>
      </c>
      <c r="G120" s="206" t="s">
        <v>587</v>
      </c>
      <c r="H120" s="207"/>
      <c r="I120" s="205" t="s">
        <v>498</v>
      </c>
      <c r="J120" s="208"/>
    </row>
    <row r="121" spans="1:10" ht="38.25">
      <c r="A121" s="203" t="s">
        <v>418</v>
      </c>
      <c r="B121" s="204" t="s">
        <v>22</v>
      </c>
      <c r="C121" s="204" t="s">
        <v>513</v>
      </c>
      <c r="D121" s="205">
        <v>2012</v>
      </c>
      <c r="E121" s="204" t="s">
        <v>503</v>
      </c>
      <c r="F121" s="204" t="s">
        <v>81</v>
      </c>
      <c r="G121" s="206" t="s">
        <v>587</v>
      </c>
      <c r="H121" s="207"/>
      <c r="I121" s="205" t="s">
        <v>498</v>
      </c>
      <c r="J121" s="208"/>
    </row>
    <row r="122" spans="1:10" ht="76.5">
      <c r="A122" s="203" t="s">
        <v>418</v>
      </c>
      <c r="B122" s="204" t="s">
        <v>22</v>
      </c>
      <c r="C122" s="204" t="s">
        <v>513</v>
      </c>
      <c r="D122" s="204">
        <v>2012</v>
      </c>
      <c r="E122" s="204" t="s">
        <v>443</v>
      </c>
      <c r="F122" s="204" t="s">
        <v>81</v>
      </c>
      <c r="G122" s="206" t="s">
        <v>530</v>
      </c>
      <c r="H122" s="207"/>
      <c r="I122" s="206" t="s">
        <v>515</v>
      </c>
      <c r="J122" s="209"/>
    </row>
    <row r="123" spans="1:10" ht="76.5">
      <c r="A123" s="203" t="s">
        <v>418</v>
      </c>
      <c r="B123" s="204" t="s">
        <v>22</v>
      </c>
      <c r="C123" s="204" t="s">
        <v>513</v>
      </c>
      <c r="D123" s="205">
        <v>2012</v>
      </c>
      <c r="E123" s="204" t="s">
        <v>514</v>
      </c>
      <c r="F123" s="204" t="s">
        <v>81</v>
      </c>
      <c r="G123" s="206" t="s">
        <v>530</v>
      </c>
      <c r="H123" s="207"/>
      <c r="I123" s="205" t="s">
        <v>515</v>
      </c>
      <c r="J123" s="208"/>
    </row>
    <row r="124" spans="1:10" ht="76.5">
      <c r="A124" s="203" t="s">
        <v>418</v>
      </c>
      <c r="B124" s="204" t="s">
        <v>22</v>
      </c>
      <c r="C124" s="204" t="s">
        <v>513</v>
      </c>
      <c r="D124" s="204">
        <v>2012</v>
      </c>
      <c r="E124" s="204" t="s">
        <v>446</v>
      </c>
      <c r="F124" s="204" t="s">
        <v>81</v>
      </c>
      <c r="G124" s="206" t="s">
        <v>530</v>
      </c>
      <c r="H124" s="207"/>
      <c r="I124" s="206" t="s">
        <v>515</v>
      </c>
      <c r="J124" s="209"/>
    </row>
    <row r="125" spans="1:10" ht="76.5">
      <c r="A125" s="203" t="s">
        <v>418</v>
      </c>
      <c r="B125" s="204" t="s">
        <v>22</v>
      </c>
      <c r="C125" s="204" t="s">
        <v>513</v>
      </c>
      <c r="D125" s="205">
        <v>2012</v>
      </c>
      <c r="E125" s="204" t="s">
        <v>469</v>
      </c>
      <c r="F125" s="204" t="s">
        <v>81</v>
      </c>
      <c r="G125" s="206" t="s">
        <v>530</v>
      </c>
      <c r="H125" s="207"/>
      <c r="I125" s="205" t="s">
        <v>515</v>
      </c>
      <c r="J125" s="208"/>
    </row>
    <row r="126" spans="1:10" ht="76.5">
      <c r="A126" s="203" t="s">
        <v>418</v>
      </c>
      <c r="B126" s="204" t="s">
        <v>22</v>
      </c>
      <c r="C126" s="204" t="s">
        <v>513</v>
      </c>
      <c r="D126" s="204">
        <v>2012</v>
      </c>
      <c r="E126" s="204" t="s">
        <v>515</v>
      </c>
      <c r="F126" s="204" t="s">
        <v>81</v>
      </c>
      <c r="G126" s="206" t="s">
        <v>530</v>
      </c>
      <c r="H126" s="207"/>
      <c r="I126" s="206" t="s">
        <v>515</v>
      </c>
      <c r="J126" s="209"/>
    </row>
    <row r="127" spans="1:10" ht="76.5">
      <c r="A127" s="203" t="s">
        <v>418</v>
      </c>
      <c r="B127" s="204" t="s">
        <v>22</v>
      </c>
      <c r="C127" s="204" t="s">
        <v>513</v>
      </c>
      <c r="D127" s="205">
        <v>2012</v>
      </c>
      <c r="E127" s="204" t="s">
        <v>451</v>
      </c>
      <c r="F127" s="204" t="s">
        <v>81</v>
      </c>
      <c r="G127" s="206" t="s">
        <v>530</v>
      </c>
      <c r="H127" s="207"/>
      <c r="I127" s="206" t="s">
        <v>515</v>
      </c>
      <c r="J127" s="209"/>
    </row>
    <row r="128" spans="1:10">
      <c r="A128" s="203" t="s">
        <v>418</v>
      </c>
      <c r="B128" s="204" t="s">
        <v>26</v>
      </c>
      <c r="C128" s="204" t="s">
        <v>516</v>
      </c>
      <c r="D128" s="205">
        <v>2012</v>
      </c>
      <c r="E128" s="204" t="s">
        <v>422</v>
      </c>
      <c r="F128" s="204" t="s">
        <v>82</v>
      </c>
      <c r="G128" s="204" t="s">
        <v>422</v>
      </c>
      <c r="H128" s="207"/>
      <c r="I128" s="204" t="s">
        <v>422</v>
      </c>
      <c r="J128" s="208"/>
    </row>
    <row r="129" spans="1:10" ht="25.5">
      <c r="A129" s="203" t="s">
        <v>418</v>
      </c>
      <c r="B129" s="204" t="s">
        <v>24</v>
      </c>
      <c r="C129" s="204" t="s">
        <v>420</v>
      </c>
      <c r="D129" s="204">
        <v>2012</v>
      </c>
      <c r="E129" s="204" t="s">
        <v>422</v>
      </c>
      <c r="F129" s="204" t="s">
        <v>81</v>
      </c>
      <c r="G129" s="206" t="s">
        <v>531</v>
      </c>
      <c r="H129" s="207"/>
      <c r="I129" s="205" t="s">
        <v>422</v>
      </c>
      <c r="J129" s="208"/>
    </row>
    <row r="130" spans="1:10" ht="25.5">
      <c r="A130" s="203" t="s">
        <v>418</v>
      </c>
      <c r="B130" s="204" t="s">
        <v>24</v>
      </c>
      <c r="C130" s="204" t="s">
        <v>420</v>
      </c>
      <c r="D130" s="205">
        <v>2012</v>
      </c>
      <c r="E130" s="204" t="s">
        <v>424</v>
      </c>
      <c r="F130" s="204" t="s">
        <v>81</v>
      </c>
      <c r="G130" s="206" t="s">
        <v>531</v>
      </c>
      <c r="H130" s="207"/>
      <c r="I130" s="206" t="s">
        <v>422</v>
      </c>
      <c r="J130" s="209"/>
    </row>
    <row r="131" spans="1:10">
      <c r="A131" s="203" t="s">
        <v>418</v>
      </c>
      <c r="B131" s="204" t="s">
        <v>24</v>
      </c>
      <c r="C131" s="204" t="s">
        <v>532</v>
      </c>
      <c r="D131" s="205">
        <v>2012</v>
      </c>
      <c r="E131" s="204" t="s">
        <v>533</v>
      </c>
      <c r="F131" s="204" t="s">
        <v>82</v>
      </c>
      <c r="G131" s="206" t="s">
        <v>429</v>
      </c>
      <c r="H131" s="207"/>
      <c r="I131" s="206" t="s">
        <v>429</v>
      </c>
      <c r="J131" s="209"/>
    </row>
    <row r="132" spans="1:10" ht="25.5">
      <c r="A132" s="203" t="s">
        <v>418</v>
      </c>
      <c r="B132" s="204" t="s">
        <v>24</v>
      </c>
      <c r="C132" s="204" t="s">
        <v>532</v>
      </c>
      <c r="D132" s="204">
        <v>2012</v>
      </c>
      <c r="E132" s="204" t="s">
        <v>534</v>
      </c>
      <c r="F132" s="204" t="s">
        <v>81</v>
      </c>
      <c r="G132" s="205" t="s">
        <v>535</v>
      </c>
      <c r="H132" s="207"/>
      <c r="I132" s="206" t="s">
        <v>430</v>
      </c>
      <c r="J132" s="209"/>
    </row>
    <row r="133" spans="1:10" ht="25.5">
      <c r="A133" s="203" t="s">
        <v>418</v>
      </c>
      <c r="B133" s="204" t="s">
        <v>24</v>
      </c>
      <c r="C133" s="204" t="s">
        <v>532</v>
      </c>
      <c r="D133" s="204">
        <v>2012</v>
      </c>
      <c r="E133" s="204" t="s">
        <v>536</v>
      </c>
      <c r="F133" s="204" t="s">
        <v>81</v>
      </c>
      <c r="G133" s="205" t="s">
        <v>535</v>
      </c>
      <c r="H133" s="207"/>
      <c r="I133" s="205" t="s">
        <v>430</v>
      </c>
      <c r="J133" s="208"/>
    </row>
    <row r="134" spans="1:10">
      <c r="A134" s="203" t="s">
        <v>418</v>
      </c>
      <c r="B134" s="204" t="s">
        <v>24</v>
      </c>
      <c r="C134" s="204" t="s">
        <v>425</v>
      </c>
      <c r="D134" s="205">
        <v>2012</v>
      </c>
      <c r="E134" s="204" t="s">
        <v>440</v>
      </c>
      <c r="F134" s="204" t="s">
        <v>82</v>
      </c>
      <c r="G134" s="206" t="s">
        <v>440</v>
      </c>
      <c r="H134" s="207"/>
      <c r="I134" s="206" t="s">
        <v>440</v>
      </c>
      <c r="J134" s="209"/>
    </row>
    <row r="135" spans="1:10" ht="51">
      <c r="A135" s="203" t="s">
        <v>418</v>
      </c>
      <c r="B135" s="204" t="s">
        <v>24</v>
      </c>
      <c r="C135" s="204" t="s">
        <v>425</v>
      </c>
      <c r="D135" s="204">
        <v>2012</v>
      </c>
      <c r="E135" s="204" t="s">
        <v>441</v>
      </c>
      <c r="F135" s="204" t="s">
        <v>81</v>
      </c>
      <c r="G135" s="206" t="s">
        <v>537</v>
      </c>
      <c r="H135" s="207"/>
      <c r="I135" s="206" t="s">
        <v>441</v>
      </c>
      <c r="J135" s="209"/>
    </row>
    <row r="136" spans="1:10" ht="51">
      <c r="A136" s="203" t="s">
        <v>418</v>
      </c>
      <c r="B136" s="204" t="s">
        <v>24</v>
      </c>
      <c r="C136" s="204" t="s">
        <v>425</v>
      </c>
      <c r="D136" s="205">
        <v>2012</v>
      </c>
      <c r="E136" s="204" t="s">
        <v>445</v>
      </c>
      <c r="F136" s="204" t="s">
        <v>81</v>
      </c>
      <c r="G136" s="206" t="s">
        <v>537</v>
      </c>
      <c r="H136" s="207"/>
      <c r="I136" s="206" t="s">
        <v>441</v>
      </c>
      <c r="J136" s="209"/>
    </row>
    <row r="137" spans="1:10" ht="51">
      <c r="A137" s="203" t="s">
        <v>418</v>
      </c>
      <c r="B137" s="204" t="s">
        <v>24</v>
      </c>
      <c r="C137" s="204" t="s">
        <v>425</v>
      </c>
      <c r="D137" s="204">
        <v>2012</v>
      </c>
      <c r="E137" s="204" t="s">
        <v>448</v>
      </c>
      <c r="F137" s="204" t="s">
        <v>81</v>
      </c>
      <c r="G137" s="206" t="s">
        <v>537</v>
      </c>
      <c r="H137" s="207"/>
      <c r="I137" s="205" t="s">
        <v>441</v>
      </c>
      <c r="J137" s="208"/>
    </row>
    <row r="138" spans="1:10" ht="51">
      <c r="A138" s="203" t="s">
        <v>418</v>
      </c>
      <c r="B138" s="204" t="s">
        <v>24</v>
      </c>
      <c r="C138" s="204" t="s">
        <v>425</v>
      </c>
      <c r="D138" s="205">
        <v>2012</v>
      </c>
      <c r="E138" s="204" t="s">
        <v>450</v>
      </c>
      <c r="F138" s="204" t="s">
        <v>81</v>
      </c>
      <c r="G138" s="206" t="s">
        <v>537</v>
      </c>
      <c r="H138" s="207"/>
      <c r="I138" s="205" t="s">
        <v>441</v>
      </c>
      <c r="J138" s="208"/>
    </row>
    <row r="139" spans="1:10" ht="38.25">
      <c r="A139" s="203" t="s">
        <v>418</v>
      </c>
      <c r="B139" s="204" t="s">
        <v>24</v>
      </c>
      <c r="C139" s="204" t="s">
        <v>425</v>
      </c>
      <c r="D139" s="204">
        <v>2012</v>
      </c>
      <c r="E139" s="204" t="s">
        <v>518</v>
      </c>
      <c r="F139" s="204" t="s">
        <v>81</v>
      </c>
      <c r="G139" s="206" t="s">
        <v>547</v>
      </c>
      <c r="H139" s="207"/>
      <c r="I139" s="206" t="s">
        <v>518</v>
      </c>
      <c r="J139" s="209"/>
    </row>
    <row r="140" spans="1:10" ht="38.25">
      <c r="A140" s="203" t="s">
        <v>418</v>
      </c>
      <c r="B140" s="204" t="s">
        <v>24</v>
      </c>
      <c r="C140" s="204" t="s">
        <v>425</v>
      </c>
      <c r="D140" s="205">
        <v>2012</v>
      </c>
      <c r="E140" s="204" t="s">
        <v>517</v>
      </c>
      <c r="F140" s="204" t="s">
        <v>81</v>
      </c>
      <c r="G140" s="206" t="s">
        <v>547</v>
      </c>
      <c r="H140" s="207"/>
      <c r="I140" s="206" t="s">
        <v>518</v>
      </c>
      <c r="J140" s="209"/>
    </row>
    <row r="141" spans="1:10" ht="38.25">
      <c r="A141" s="203" t="s">
        <v>418</v>
      </c>
      <c r="B141" s="204" t="s">
        <v>24</v>
      </c>
      <c r="C141" s="204" t="s">
        <v>425</v>
      </c>
      <c r="D141" s="204">
        <v>2012</v>
      </c>
      <c r="E141" s="204" t="s">
        <v>519</v>
      </c>
      <c r="F141" s="204" t="s">
        <v>81</v>
      </c>
      <c r="G141" s="206" t="s">
        <v>547</v>
      </c>
      <c r="H141" s="207"/>
      <c r="I141" s="206" t="s">
        <v>518</v>
      </c>
      <c r="J141" s="209"/>
    </row>
    <row r="142" spans="1:10" ht="51">
      <c r="A142" s="203" t="s">
        <v>418</v>
      </c>
      <c r="B142" s="204" t="s">
        <v>24</v>
      </c>
      <c r="C142" s="204" t="s">
        <v>425</v>
      </c>
      <c r="D142" s="205">
        <v>2012</v>
      </c>
      <c r="E142" s="204" t="s">
        <v>444</v>
      </c>
      <c r="F142" s="204" t="s">
        <v>81</v>
      </c>
      <c r="G142" s="206" t="s">
        <v>538</v>
      </c>
      <c r="H142" s="207"/>
      <c r="I142" s="205" t="s">
        <v>444</v>
      </c>
      <c r="J142" s="208"/>
    </row>
    <row r="143" spans="1:10" ht="51">
      <c r="A143" s="203" t="s">
        <v>418</v>
      </c>
      <c r="B143" s="204" t="s">
        <v>24</v>
      </c>
      <c r="C143" s="204" t="s">
        <v>425</v>
      </c>
      <c r="D143" s="204">
        <v>2012</v>
      </c>
      <c r="E143" s="204" t="s">
        <v>422</v>
      </c>
      <c r="F143" s="204" t="s">
        <v>81</v>
      </c>
      <c r="G143" s="206" t="s">
        <v>538</v>
      </c>
      <c r="H143" s="207"/>
      <c r="I143" s="206" t="s">
        <v>444</v>
      </c>
      <c r="J143" s="209"/>
    </row>
    <row r="144" spans="1:10" ht="51">
      <c r="A144" s="203" t="s">
        <v>418</v>
      </c>
      <c r="B144" s="204" t="s">
        <v>24</v>
      </c>
      <c r="C144" s="204" t="s">
        <v>425</v>
      </c>
      <c r="D144" s="205">
        <v>2012</v>
      </c>
      <c r="E144" s="204" t="s">
        <v>424</v>
      </c>
      <c r="F144" s="204" t="s">
        <v>81</v>
      </c>
      <c r="G144" s="206" t="s">
        <v>538</v>
      </c>
      <c r="H144" s="207"/>
      <c r="I144" s="206" t="s">
        <v>444</v>
      </c>
      <c r="J144" s="209"/>
    </row>
    <row r="145" spans="1:10" ht="51">
      <c r="A145" s="203" t="s">
        <v>418</v>
      </c>
      <c r="B145" s="204" t="s">
        <v>24</v>
      </c>
      <c r="C145" s="204" t="s">
        <v>425</v>
      </c>
      <c r="D145" s="204">
        <v>2012</v>
      </c>
      <c r="E145" s="204" t="s">
        <v>452</v>
      </c>
      <c r="F145" s="204" t="s">
        <v>81</v>
      </c>
      <c r="G145" s="206" t="s">
        <v>538</v>
      </c>
      <c r="H145" s="207"/>
      <c r="I145" s="205" t="s">
        <v>444</v>
      </c>
      <c r="J145" s="208"/>
    </row>
    <row r="146" spans="1:10" ht="25.5">
      <c r="A146" s="203" t="s">
        <v>418</v>
      </c>
      <c r="B146" s="204" t="s">
        <v>24</v>
      </c>
      <c r="C146" s="204" t="s">
        <v>425</v>
      </c>
      <c r="D146" s="205">
        <v>2012</v>
      </c>
      <c r="E146" s="204" t="s">
        <v>455</v>
      </c>
      <c r="F146" s="204" t="s">
        <v>81</v>
      </c>
      <c r="G146" s="206" t="s">
        <v>539</v>
      </c>
      <c r="H146" s="207"/>
      <c r="I146" s="206" t="s">
        <v>455</v>
      </c>
      <c r="J146" s="209"/>
    </row>
    <row r="147" spans="1:10" ht="25.5">
      <c r="A147" s="203" t="s">
        <v>418</v>
      </c>
      <c r="B147" s="204" t="s">
        <v>24</v>
      </c>
      <c r="C147" s="204" t="s">
        <v>425</v>
      </c>
      <c r="D147" s="204">
        <v>2012</v>
      </c>
      <c r="E147" s="204" t="s">
        <v>454</v>
      </c>
      <c r="F147" s="204" t="s">
        <v>81</v>
      </c>
      <c r="G147" s="206" t="s">
        <v>539</v>
      </c>
      <c r="H147" s="207"/>
      <c r="I147" s="206" t="s">
        <v>455</v>
      </c>
      <c r="J147" s="209"/>
    </row>
    <row r="148" spans="1:10" ht="25.5">
      <c r="A148" s="203" t="s">
        <v>418</v>
      </c>
      <c r="B148" s="204" t="s">
        <v>24</v>
      </c>
      <c r="C148" s="204" t="s">
        <v>461</v>
      </c>
      <c r="D148" s="204">
        <v>2012</v>
      </c>
      <c r="E148" s="204" t="s">
        <v>518</v>
      </c>
      <c r="F148" s="204" t="s">
        <v>81</v>
      </c>
      <c r="G148" s="206" t="s">
        <v>548</v>
      </c>
      <c r="H148" s="207"/>
      <c r="I148" s="206" t="s">
        <v>518</v>
      </c>
      <c r="J148" s="209"/>
    </row>
    <row r="149" spans="1:10" ht="25.5">
      <c r="A149" s="203" t="s">
        <v>418</v>
      </c>
      <c r="B149" s="204" t="s">
        <v>24</v>
      </c>
      <c r="C149" s="204" t="s">
        <v>461</v>
      </c>
      <c r="D149" s="205">
        <v>2012</v>
      </c>
      <c r="E149" s="204" t="s">
        <v>520</v>
      </c>
      <c r="F149" s="204" t="s">
        <v>81</v>
      </c>
      <c r="G149" s="206" t="s">
        <v>548</v>
      </c>
      <c r="H149" s="207"/>
      <c r="I149" s="205" t="s">
        <v>518</v>
      </c>
      <c r="J149" s="208"/>
    </row>
    <row r="150" spans="1:10" ht="51">
      <c r="A150" s="203" t="s">
        <v>418</v>
      </c>
      <c r="B150" s="204" t="s">
        <v>24</v>
      </c>
      <c r="C150" s="204" t="s">
        <v>461</v>
      </c>
      <c r="D150" s="204">
        <v>2012</v>
      </c>
      <c r="E150" s="204" t="s">
        <v>443</v>
      </c>
      <c r="F150" s="204" t="s">
        <v>81</v>
      </c>
      <c r="G150" s="206" t="s">
        <v>540</v>
      </c>
      <c r="H150" s="207"/>
      <c r="I150" s="206" t="s">
        <v>446</v>
      </c>
      <c r="J150" s="209"/>
    </row>
    <row r="151" spans="1:10" ht="51">
      <c r="A151" s="203" t="s">
        <v>418</v>
      </c>
      <c r="B151" s="204" t="s">
        <v>24</v>
      </c>
      <c r="C151" s="204" t="s">
        <v>461</v>
      </c>
      <c r="D151" s="205">
        <v>2012</v>
      </c>
      <c r="E151" s="204" t="s">
        <v>446</v>
      </c>
      <c r="F151" s="204" t="s">
        <v>81</v>
      </c>
      <c r="G151" s="206" t="s">
        <v>540</v>
      </c>
      <c r="H151" s="207"/>
      <c r="I151" s="206" t="s">
        <v>446</v>
      </c>
      <c r="J151" s="209"/>
    </row>
    <row r="152" spans="1:10" ht="51">
      <c r="A152" s="203" t="s">
        <v>418</v>
      </c>
      <c r="B152" s="204" t="s">
        <v>24</v>
      </c>
      <c r="C152" s="204" t="s">
        <v>461</v>
      </c>
      <c r="D152" s="204">
        <v>2012</v>
      </c>
      <c r="E152" s="204" t="s">
        <v>469</v>
      </c>
      <c r="F152" s="204" t="s">
        <v>81</v>
      </c>
      <c r="G152" s="206" t="s">
        <v>540</v>
      </c>
      <c r="H152" s="207"/>
      <c r="I152" s="206" t="s">
        <v>446</v>
      </c>
      <c r="J152" s="209"/>
    </row>
    <row r="153" spans="1:10" ht="51">
      <c r="A153" s="203" t="s">
        <v>418</v>
      </c>
      <c r="B153" s="204" t="s">
        <v>24</v>
      </c>
      <c r="C153" s="204" t="s">
        <v>461</v>
      </c>
      <c r="D153" s="205">
        <v>2012</v>
      </c>
      <c r="E153" s="204" t="s">
        <v>451</v>
      </c>
      <c r="F153" s="204" t="s">
        <v>81</v>
      </c>
      <c r="G153" s="206" t="s">
        <v>540</v>
      </c>
      <c r="H153" s="207"/>
      <c r="I153" s="206" t="s">
        <v>446</v>
      </c>
      <c r="J153" s="209"/>
    </row>
    <row r="154" spans="1:10" ht="38.25">
      <c r="A154" s="203" t="s">
        <v>418</v>
      </c>
      <c r="B154" s="204" t="s">
        <v>24</v>
      </c>
      <c r="C154" s="204" t="s">
        <v>461</v>
      </c>
      <c r="D154" s="204">
        <v>2012</v>
      </c>
      <c r="E154" s="204" t="s">
        <v>444</v>
      </c>
      <c r="F154" s="204" t="s">
        <v>81</v>
      </c>
      <c r="G154" s="206" t="s">
        <v>541</v>
      </c>
      <c r="H154" s="207"/>
      <c r="I154" s="205" t="s">
        <v>452</v>
      </c>
      <c r="J154" s="208"/>
    </row>
    <row r="155" spans="1:10" ht="38.25">
      <c r="A155" s="203" t="s">
        <v>418</v>
      </c>
      <c r="B155" s="204" t="s">
        <v>24</v>
      </c>
      <c r="C155" s="204" t="s">
        <v>461</v>
      </c>
      <c r="D155" s="205">
        <v>2012</v>
      </c>
      <c r="E155" s="204" t="s">
        <v>470</v>
      </c>
      <c r="F155" s="204" t="s">
        <v>81</v>
      </c>
      <c r="G155" s="206" t="s">
        <v>541</v>
      </c>
      <c r="H155" s="207"/>
      <c r="I155" s="206" t="s">
        <v>452</v>
      </c>
      <c r="J155" s="209"/>
    </row>
    <row r="156" spans="1:10" ht="38.25">
      <c r="A156" s="203" t="s">
        <v>418</v>
      </c>
      <c r="B156" s="204" t="s">
        <v>24</v>
      </c>
      <c r="C156" s="204" t="s">
        <v>461</v>
      </c>
      <c r="D156" s="204">
        <v>2012</v>
      </c>
      <c r="E156" s="204" t="s">
        <v>452</v>
      </c>
      <c r="F156" s="204" t="s">
        <v>81</v>
      </c>
      <c r="G156" s="206" t="s">
        <v>541</v>
      </c>
      <c r="H156" s="207"/>
      <c r="I156" s="205" t="s">
        <v>452</v>
      </c>
      <c r="J156" s="208"/>
    </row>
    <row r="157" spans="1:10">
      <c r="A157" s="203" t="s">
        <v>418</v>
      </c>
      <c r="B157" s="204" t="s">
        <v>24</v>
      </c>
      <c r="C157" s="204" t="s">
        <v>461</v>
      </c>
      <c r="D157" s="205">
        <v>2012</v>
      </c>
      <c r="E157" s="204" t="s">
        <v>455</v>
      </c>
      <c r="F157" s="204" t="s">
        <v>82</v>
      </c>
      <c r="G157" s="206" t="s">
        <v>455</v>
      </c>
      <c r="H157" s="207"/>
      <c r="I157" s="205" t="s">
        <v>455</v>
      </c>
      <c r="J157" s="208"/>
    </row>
    <row r="158" spans="1:10">
      <c r="A158" s="203" t="s">
        <v>418</v>
      </c>
      <c r="B158" s="204" t="s">
        <v>24</v>
      </c>
      <c r="C158" s="204" t="s">
        <v>471</v>
      </c>
      <c r="D158" s="205">
        <v>2012</v>
      </c>
      <c r="E158" s="204" t="s">
        <v>428</v>
      </c>
      <c r="F158" s="204" t="s">
        <v>82</v>
      </c>
      <c r="G158" s="205" t="s">
        <v>428</v>
      </c>
      <c r="H158" s="204"/>
      <c r="I158" s="205" t="s">
        <v>428</v>
      </c>
      <c r="J158" s="208"/>
    </row>
    <row r="159" spans="1:10">
      <c r="A159" s="203" t="s">
        <v>418</v>
      </c>
      <c r="B159" s="204" t="s">
        <v>24</v>
      </c>
      <c r="C159" s="204" t="s">
        <v>471</v>
      </c>
      <c r="D159" s="204">
        <v>2012</v>
      </c>
      <c r="E159" s="204" t="s">
        <v>430</v>
      </c>
      <c r="F159" s="204" t="s">
        <v>82</v>
      </c>
      <c r="G159" s="205" t="s">
        <v>430</v>
      </c>
      <c r="H159" s="204"/>
      <c r="I159" s="205" t="s">
        <v>430</v>
      </c>
      <c r="J159" s="208"/>
    </row>
    <row r="160" spans="1:10" ht="25.5">
      <c r="A160" s="203" t="s">
        <v>418</v>
      </c>
      <c r="B160" s="212" t="s">
        <v>24</v>
      </c>
      <c r="C160" s="204" t="s">
        <v>471</v>
      </c>
      <c r="D160" s="205">
        <v>2012</v>
      </c>
      <c r="E160" s="204" t="s">
        <v>429</v>
      </c>
      <c r="F160" s="204" t="s">
        <v>81</v>
      </c>
      <c r="G160" s="205" t="s">
        <v>542</v>
      </c>
      <c r="H160" s="204"/>
      <c r="I160" s="205" t="s">
        <v>432</v>
      </c>
      <c r="J160" s="208"/>
    </row>
    <row r="161" spans="1:10" ht="25.5">
      <c r="A161" s="203" t="s">
        <v>418</v>
      </c>
      <c r="B161" s="204" t="s">
        <v>24</v>
      </c>
      <c r="C161" s="204" t="s">
        <v>471</v>
      </c>
      <c r="D161" s="204">
        <v>2012</v>
      </c>
      <c r="E161" s="204" t="s">
        <v>432</v>
      </c>
      <c r="F161" s="204" t="s">
        <v>81</v>
      </c>
      <c r="G161" s="205" t="s">
        <v>542</v>
      </c>
      <c r="H161" s="204"/>
      <c r="I161" s="205" t="s">
        <v>432</v>
      </c>
      <c r="J161" s="208"/>
    </row>
    <row r="162" spans="1:10">
      <c r="A162" s="203" t="s">
        <v>418</v>
      </c>
      <c r="B162" s="204" t="s">
        <v>24</v>
      </c>
      <c r="C162" s="204" t="s">
        <v>471</v>
      </c>
      <c r="D162" s="204">
        <v>2012</v>
      </c>
      <c r="E162" s="204" t="s">
        <v>440</v>
      </c>
      <c r="F162" s="204" t="s">
        <v>82</v>
      </c>
      <c r="G162" s="205" t="s">
        <v>440</v>
      </c>
      <c r="H162" s="204"/>
      <c r="I162" s="205" t="s">
        <v>440</v>
      </c>
      <c r="J162" s="208"/>
    </row>
    <row r="163" spans="1:10" ht="51">
      <c r="A163" s="203" t="s">
        <v>418</v>
      </c>
      <c r="B163" s="204" t="s">
        <v>24</v>
      </c>
      <c r="C163" s="204" t="s">
        <v>471</v>
      </c>
      <c r="D163" s="205">
        <v>2012</v>
      </c>
      <c r="E163" s="204" t="s">
        <v>441</v>
      </c>
      <c r="F163" s="204" t="s">
        <v>81</v>
      </c>
      <c r="G163" s="205" t="s">
        <v>537</v>
      </c>
      <c r="H163" s="204"/>
      <c r="I163" s="205" t="s">
        <v>441</v>
      </c>
      <c r="J163" s="208"/>
    </row>
    <row r="164" spans="1:10" ht="51">
      <c r="A164" s="203" t="s">
        <v>418</v>
      </c>
      <c r="B164" s="204" t="s">
        <v>24</v>
      </c>
      <c r="C164" s="204" t="s">
        <v>471</v>
      </c>
      <c r="D164" s="204">
        <v>2012</v>
      </c>
      <c r="E164" s="204" t="s">
        <v>445</v>
      </c>
      <c r="F164" s="204" t="s">
        <v>81</v>
      </c>
      <c r="G164" s="205" t="s">
        <v>537</v>
      </c>
      <c r="H164" s="204"/>
      <c r="I164" s="205" t="s">
        <v>441</v>
      </c>
      <c r="J164" s="208"/>
    </row>
    <row r="165" spans="1:10" ht="51">
      <c r="A165" s="203" t="s">
        <v>418</v>
      </c>
      <c r="B165" s="204" t="s">
        <v>24</v>
      </c>
      <c r="C165" s="204" t="s">
        <v>471</v>
      </c>
      <c r="D165" s="205">
        <v>2012</v>
      </c>
      <c r="E165" s="204" t="s">
        <v>448</v>
      </c>
      <c r="F165" s="204" t="s">
        <v>81</v>
      </c>
      <c r="G165" s="205" t="s">
        <v>537</v>
      </c>
      <c r="H165" s="204"/>
      <c r="I165" s="205" t="s">
        <v>441</v>
      </c>
      <c r="J165" s="208"/>
    </row>
    <row r="166" spans="1:10" ht="51">
      <c r="A166" s="203" t="s">
        <v>418</v>
      </c>
      <c r="B166" s="204" t="s">
        <v>24</v>
      </c>
      <c r="C166" s="204" t="s">
        <v>471</v>
      </c>
      <c r="D166" s="204">
        <v>2012</v>
      </c>
      <c r="E166" s="204" t="s">
        <v>450</v>
      </c>
      <c r="F166" s="204" t="s">
        <v>81</v>
      </c>
      <c r="G166" s="205" t="s">
        <v>537</v>
      </c>
      <c r="H166" s="204"/>
      <c r="I166" s="205" t="s">
        <v>441</v>
      </c>
      <c r="J166" s="208"/>
    </row>
    <row r="167" spans="1:10" ht="25.5">
      <c r="A167" s="203" t="s">
        <v>418</v>
      </c>
      <c r="B167" s="204" t="s">
        <v>24</v>
      </c>
      <c r="C167" s="204" t="s">
        <v>471</v>
      </c>
      <c r="D167" s="205">
        <v>2012</v>
      </c>
      <c r="E167" s="204" t="s">
        <v>474</v>
      </c>
      <c r="F167" s="204" t="s">
        <v>81</v>
      </c>
      <c r="G167" s="205" t="s">
        <v>543</v>
      </c>
      <c r="H167" s="204"/>
      <c r="I167" s="205" t="s">
        <v>474</v>
      </c>
      <c r="J167" s="208"/>
    </row>
    <row r="168" spans="1:10" ht="25.5">
      <c r="A168" s="203" t="s">
        <v>418</v>
      </c>
      <c r="B168" s="204" t="s">
        <v>24</v>
      </c>
      <c r="C168" s="204" t="s">
        <v>471</v>
      </c>
      <c r="D168" s="204">
        <v>2012</v>
      </c>
      <c r="E168" s="204" t="s">
        <v>475</v>
      </c>
      <c r="F168" s="204" t="s">
        <v>81</v>
      </c>
      <c r="G168" s="205" t="s">
        <v>543</v>
      </c>
      <c r="H168" s="204"/>
      <c r="I168" s="205" t="s">
        <v>474</v>
      </c>
      <c r="J168" s="208"/>
    </row>
    <row r="169" spans="1:10" ht="38.25">
      <c r="A169" s="203" t="s">
        <v>418</v>
      </c>
      <c r="B169" s="204" t="s">
        <v>24</v>
      </c>
      <c r="C169" s="204" t="s">
        <v>471</v>
      </c>
      <c r="D169" s="205">
        <v>2012</v>
      </c>
      <c r="E169" s="204" t="s">
        <v>519</v>
      </c>
      <c r="F169" s="204" t="s">
        <v>81</v>
      </c>
      <c r="G169" s="205" t="s">
        <v>549</v>
      </c>
      <c r="H169" s="204"/>
      <c r="I169" s="205" t="s">
        <v>517</v>
      </c>
      <c r="J169" s="208"/>
    </row>
    <row r="170" spans="1:10" ht="38.25">
      <c r="A170" s="203" t="s">
        <v>418</v>
      </c>
      <c r="B170" s="204" t="s">
        <v>24</v>
      </c>
      <c r="C170" s="204" t="s">
        <v>471</v>
      </c>
      <c r="D170" s="204">
        <v>2012</v>
      </c>
      <c r="E170" s="204" t="s">
        <v>105</v>
      </c>
      <c r="F170" s="204" t="s">
        <v>81</v>
      </c>
      <c r="G170" s="205" t="s">
        <v>549</v>
      </c>
      <c r="H170" s="204"/>
      <c r="I170" s="205" t="s">
        <v>517</v>
      </c>
      <c r="J170" s="208"/>
    </row>
    <row r="171" spans="1:10" ht="38.25">
      <c r="A171" s="203" t="s">
        <v>418</v>
      </c>
      <c r="B171" s="204" t="s">
        <v>24</v>
      </c>
      <c r="C171" s="204" t="s">
        <v>471</v>
      </c>
      <c r="D171" s="205">
        <v>2012</v>
      </c>
      <c r="E171" s="204" t="s">
        <v>517</v>
      </c>
      <c r="F171" s="204" t="s">
        <v>81</v>
      </c>
      <c r="G171" s="205" t="s">
        <v>549</v>
      </c>
      <c r="H171" s="204"/>
      <c r="I171" s="205" t="s">
        <v>517</v>
      </c>
      <c r="J171" s="208"/>
    </row>
    <row r="172" spans="1:10">
      <c r="A172" s="203" t="s">
        <v>418</v>
      </c>
      <c r="B172" s="204" t="s">
        <v>24</v>
      </c>
      <c r="C172" s="204" t="s">
        <v>471</v>
      </c>
      <c r="D172" s="204">
        <v>2012</v>
      </c>
      <c r="E172" s="205" t="s">
        <v>544</v>
      </c>
      <c r="F172" s="204" t="s">
        <v>82</v>
      </c>
      <c r="G172" s="205"/>
      <c r="H172" s="204"/>
      <c r="I172" s="205" t="s">
        <v>544</v>
      </c>
      <c r="J172" s="208"/>
    </row>
    <row r="173" spans="1:10" ht="51">
      <c r="A173" s="203" t="s">
        <v>418</v>
      </c>
      <c r="B173" s="204" t="s">
        <v>24</v>
      </c>
      <c r="C173" s="204" t="s">
        <v>471</v>
      </c>
      <c r="D173" s="205">
        <v>2012</v>
      </c>
      <c r="E173" s="204" t="s">
        <v>444</v>
      </c>
      <c r="F173" s="204" t="s">
        <v>81</v>
      </c>
      <c r="G173" s="205" t="s">
        <v>538</v>
      </c>
      <c r="H173" s="204"/>
      <c r="I173" s="205" t="s">
        <v>444</v>
      </c>
      <c r="J173" s="208"/>
    </row>
    <row r="174" spans="1:10" ht="51">
      <c r="A174" s="203" t="s">
        <v>418</v>
      </c>
      <c r="B174" s="204" t="s">
        <v>24</v>
      </c>
      <c r="C174" s="204" t="s">
        <v>471</v>
      </c>
      <c r="D174" s="204">
        <v>2012</v>
      </c>
      <c r="E174" s="204" t="s">
        <v>422</v>
      </c>
      <c r="F174" s="204" t="s">
        <v>81</v>
      </c>
      <c r="G174" s="205" t="s">
        <v>538</v>
      </c>
      <c r="H174" s="204"/>
      <c r="I174" s="205" t="s">
        <v>444</v>
      </c>
      <c r="J174" s="208"/>
    </row>
    <row r="175" spans="1:10" ht="51">
      <c r="A175" s="203" t="s">
        <v>418</v>
      </c>
      <c r="B175" s="204" t="s">
        <v>24</v>
      </c>
      <c r="C175" s="204" t="s">
        <v>471</v>
      </c>
      <c r="D175" s="205">
        <v>2012</v>
      </c>
      <c r="E175" s="204" t="s">
        <v>424</v>
      </c>
      <c r="F175" s="204" t="s">
        <v>81</v>
      </c>
      <c r="G175" s="205" t="s">
        <v>538</v>
      </c>
      <c r="H175" s="204"/>
      <c r="I175" s="205" t="s">
        <v>444</v>
      </c>
      <c r="J175" s="208"/>
    </row>
    <row r="176" spans="1:10" ht="51">
      <c r="A176" s="203" t="s">
        <v>418</v>
      </c>
      <c r="B176" s="204" t="s">
        <v>24</v>
      </c>
      <c r="C176" s="204" t="s">
        <v>471</v>
      </c>
      <c r="D176" s="204">
        <v>2012</v>
      </c>
      <c r="E176" s="204" t="s">
        <v>452</v>
      </c>
      <c r="F176" s="204" t="s">
        <v>81</v>
      </c>
      <c r="G176" s="205" t="s">
        <v>538</v>
      </c>
      <c r="H176" s="204"/>
      <c r="I176" s="205" t="s">
        <v>444</v>
      </c>
      <c r="J176" s="208"/>
    </row>
    <row r="177" spans="1:10" ht="51">
      <c r="A177" s="203" t="s">
        <v>418</v>
      </c>
      <c r="B177" s="204" t="s">
        <v>24</v>
      </c>
      <c r="C177" s="204" t="s">
        <v>471</v>
      </c>
      <c r="D177" s="205">
        <v>2012</v>
      </c>
      <c r="E177" s="204" t="s">
        <v>443</v>
      </c>
      <c r="F177" s="204" t="s">
        <v>81</v>
      </c>
      <c r="G177" s="205" t="s">
        <v>540</v>
      </c>
      <c r="H177" s="204"/>
      <c r="I177" s="205" t="s">
        <v>451</v>
      </c>
      <c r="J177" s="208"/>
    </row>
    <row r="178" spans="1:10" ht="51">
      <c r="A178" s="203" t="s">
        <v>418</v>
      </c>
      <c r="B178" s="204" t="s">
        <v>24</v>
      </c>
      <c r="C178" s="204" t="s">
        <v>471</v>
      </c>
      <c r="D178" s="204">
        <v>2012</v>
      </c>
      <c r="E178" s="204" t="s">
        <v>446</v>
      </c>
      <c r="F178" s="204" t="s">
        <v>81</v>
      </c>
      <c r="G178" s="205" t="s">
        <v>540</v>
      </c>
      <c r="H178" s="204"/>
      <c r="I178" s="205" t="s">
        <v>451</v>
      </c>
      <c r="J178" s="208"/>
    </row>
    <row r="179" spans="1:10" ht="51">
      <c r="A179" s="203" t="s">
        <v>418</v>
      </c>
      <c r="B179" s="204" t="s">
        <v>24</v>
      </c>
      <c r="C179" s="204" t="s">
        <v>471</v>
      </c>
      <c r="D179" s="205">
        <v>2012</v>
      </c>
      <c r="E179" s="204" t="s">
        <v>469</v>
      </c>
      <c r="F179" s="204" t="s">
        <v>81</v>
      </c>
      <c r="G179" s="205" t="s">
        <v>540</v>
      </c>
      <c r="H179" s="204"/>
      <c r="I179" s="205" t="s">
        <v>451</v>
      </c>
      <c r="J179" s="208"/>
    </row>
    <row r="180" spans="1:10" ht="51">
      <c r="A180" s="203" t="s">
        <v>418</v>
      </c>
      <c r="B180" s="204" t="s">
        <v>24</v>
      </c>
      <c r="C180" s="204" t="s">
        <v>471</v>
      </c>
      <c r="D180" s="204">
        <v>2012</v>
      </c>
      <c r="E180" s="204" t="s">
        <v>451</v>
      </c>
      <c r="F180" s="204" t="s">
        <v>81</v>
      </c>
      <c r="G180" s="205" t="s">
        <v>540</v>
      </c>
      <c r="H180" s="204"/>
      <c r="I180" s="205" t="s">
        <v>451</v>
      </c>
      <c r="J180" s="208"/>
    </row>
    <row r="181" spans="1:10" ht="25.5">
      <c r="A181" s="203" t="s">
        <v>418</v>
      </c>
      <c r="B181" s="204" t="s">
        <v>24</v>
      </c>
      <c r="C181" s="204" t="s">
        <v>471</v>
      </c>
      <c r="D181" s="205">
        <v>2012</v>
      </c>
      <c r="E181" s="204" t="s">
        <v>476</v>
      </c>
      <c r="F181" s="204" t="s">
        <v>81</v>
      </c>
      <c r="G181" s="205" t="s">
        <v>545</v>
      </c>
      <c r="H181" s="204"/>
      <c r="I181" s="205" t="s">
        <v>454</v>
      </c>
      <c r="J181" s="208"/>
    </row>
    <row r="182" spans="1:10" ht="25.5">
      <c r="A182" s="203" t="s">
        <v>418</v>
      </c>
      <c r="B182" s="204" t="s">
        <v>24</v>
      </c>
      <c r="C182" s="204" t="s">
        <v>471</v>
      </c>
      <c r="D182" s="204">
        <v>2012</v>
      </c>
      <c r="E182" s="204" t="s">
        <v>454</v>
      </c>
      <c r="F182" s="204" t="s">
        <v>81</v>
      </c>
      <c r="G182" s="205" t="s">
        <v>545</v>
      </c>
      <c r="H182" s="204"/>
      <c r="I182" s="205" t="s">
        <v>454</v>
      </c>
      <c r="J182" s="208"/>
    </row>
    <row r="183" spans="1:10">
      <c r="A183" s="203" t="s">
        <v>418</v>
      </c>
      <c r="B183" s="204" t="s">
        <v>24</v>
      </c>
      <c r="C183" s="204" t="s">
        <v>471</v>
      </c>
      <c r="D183" s="205">
        <v>2012</v>
      </c>
      <c r="E183" s="204" t="s">
        <v>478</v>
      </c>
      <c r="F183" s="204" t="s">
        <v>82</v>
      </c>
      <c r="G183" s="205" t="s">
        <v>478</v>
      </c>
      <c r="H183" s="204"/>
      <c r="I183" s="205" t="s">
        <v>478</v>
      </c>
      <c r="J183" s="208"/>
    </row>
    <row r="184" spans="1:10" ht="25.5">
      <c r="A184" s="203" t="s">
        <v>418</v>
      </c>
      <c r="B184" s="212" t="s">
        <v>22</v>
      </c>
      <c r="C184" s="204" t="s">
        <v>480</v>
      </c>
      <c r="D184" s="204">
        <v>2013</v>
      </c>
      <c r="E184" s="204" t="s">
        <v>464</v>
      </c>
      <c r="F184" s="204" t="s">
        <v>81</v>
      </c>
      <c r="G184" s="206" t="s">
        <v>524</v>
      </c>
      <c r="H184" s="207"/>
      <c r="I184" s="206" t="s">
        <v>546</v>
      </c>
      <c r="J184" s="209"/>
    </row>
    <row r="185" spans="1:10" ht="25.5">
      <c r="A185" s="203" t="s">
        <v>418</v>
      </c>
      <c r="B185" s="204" t="s">
        <v>22</v>
      </c>
      <c r="C185" s="205" t="s">
        <v>480</v>
      </c>
      <c r="D185" s="205">
        <v>2013</v>
      </c>
      <c r="E185" s="204" t="s">
        <v>483</v>
      </c>
      <c r="F185" s="204" t="s">
        <v>81</v>
      </c>
      <c r="G185" s="206" t="s">
        <v>524</v>
      </c>
      <c r="H185" s="207"/>
      <c r="I185" s="206" t="s">
        <v>546</v>
      </c>
      <c r="J185" s="208"/>
    </row>
    <row r="186" spans="1:10" ht="25.5">
      <c r="A186" s="203" t="s">
        <v>418</v>
      </c>
      <c r="B186" s="204" t="s">
        <v>22</v>
      </c>
      <c r="C186" s="204" t="s">
        <v>480</v>
      </c>
      <c r="D186" s="204">
        <v>2013</v>
      </c>
      <c r="E186" s="204" t="s">
        <v>489</v>
      </c>
      <c r="F186" s="204" t="s">
        <v>81</v>
      </c>
      <c r="G186" s="206" t="s">
        <v>526</v>
      </c>
      <c r="H186" s="207"/>
      <c r="I186" s="205" t="s">
        <v>489</v>
      </c>
      <c r="J186" s="208"/>
    </row>
    <row r="187" spans="1:10" ht="25.5">
      <c r="A187" s="203" t="s">
        <v>418</v>
      </c>
      <c r="B187" s="204" t="s">
        <v>22</v>
      </c>
      <c r="C187" s="204" t="s">
        <v>480</v>
      </c>
      <c r="D187" s="205">
        <v>2013</v>
      </c>
      <c r="E187" s="204" t="s">
        <v>488</v>
      </c>
      <c r="F187" s="204" t="s">
        <v>81</v>
      </c>
      <c r="G187" s="206" t="s">
        <v>526</v>
      </c>
      <c r="H187" s="207"/>
      <c r="I187" s="206" t="s">
        <v>489</v>
      </c>
      <c r="J187" s="209"/>
    </row>
    <row r="188" spans="1:10" ht="51">
      <c r="A188" s="203" t="s">
        <v>418</v>
      </c>
      <c r="B188" s="204" t="s">
        <v>22</v>
      </c>
      <c r="C188" s="204" t="s">
        <v>480</v>
      </c>
      <c r="D188" s="204">
        <v>2013</v>
      </c>
      <c r="E188" s="204" t="s">
        <v>498</v>
      </c>
      <c r="F188" s="204" t="s">
        <v>81</v>
      </c>
      <c r="G188" s="206" t="s">
        <v>586</v>
      </c>
      <c r="H188" s="207"/>
      <c r="I188" s="206" t="s">
        <v>498</v>
      </c>
      <c r="J188" s="209"/>
    </row>
    <row r="189" spans="1:10" ht="51">
      <c r="A189" s="203" t="s">
        <v>418</v>
      </c>
      <c r="B189" s="204" t="s">
        <v>22</v>
      </c>
      <c r="C189" s="204" t="s">
        <v>480</v>
      </c>
      <c r="D189" s="204">
        <v>2013</v>
      </c>
      <c r="E189" s="204" t="s">
        <v>502</v>
      </c>
      <c r="F189" s="204" t="s">
        <v>81</v>
      </c>
      <c r="G189" s="206" t="s">
        <v>586</v>
      </c>
      <c r="H189" s="207"/>
      <c r="I189" s="206" t="s">
        <v>498</v>
      </c>
      <c r="J189" s="209"/>
    </row>
    <row r="190" spans="1:10" ht="51">
      <c r="A190" s="203" t="s">
        <v>418</v>
      </c>
      <c r="B190" s="204" t="s">
        <v>22</v>
      </c>
      <c r="C190" s="204" t="s">
        <v>480</v>
      </c>
      <c r="D190" s="204">
        <v>2013</v>
      </c>
      <c r="E190" s="204" t="s">
        <v>503</v>
      </c>
      <c r="F190" s="204" t="s">
        <v>81</v>
      </c>
      <c r="G190" s="206" t="s">
        <v>586</v>
      </c>
      <c r="H190" s="207"/>
      <c r="I190" s="206" t="s">
        <v>498</v>
      </c>
      <c r="J190" s="209"/>
    </row>
    <row r="191" spans="1:10" ht="51">
      <c r="A191" s="203" t="s">
        <v>418</v>
      </c>
      <c r="B191" s="204" t="s">
        <v>22</v>
      </c>
      <c r="C191" s="204" t="s">
        <v>480</v>
      </c>
      <c r="D191" s="204">
        <v>2013</v>
      </c>
      <c r="E191" s="204" t="s">
        <v>510</v>
      </c>
      <c r="F191" s="204" t="s">
        <v>81</v>
      </c>
      <c r="G191" s="206" t="s">
        <v>586</v>
      </c>
      <c r="H191" s="207"/>
      <c r="I191" s="206" t="s">
        <v>498</v>
      </c>
      <c r="J191" s="209"/>
    </row>
    <row r="192" spans="1:10">
      <c r="A192" s="203" t="s">
        <v>418</v>
      </c>
      <c r="B192" s="204" t="s">
        <v>22</v>
      </c>
      <c r="C192" s="204" t="s">
        <v>480</v>
      </c>
      <c r="D192" s="204">
        <v>2013</v>
      </c>
      <c r="E192" s="204" t="s">
        <v>499</v>
      </c>
      <c r="F192" s="204" t="s">
        <v>81</v>
      </c>
      <c r="G192" s="206" t="s">
        <v>499</v>
      </c>
      <c r="H192" s="207"/>
      <c r="I192" s="206" t="s">
        <v>499</v>
      </c>
      <c r="J192" s="209"/>
    </row>
    <row r="193" spans="1:10" ht="38.25">
      <c r="A193" s="203" t="s">
        <v>418</v>
      </c>
      <c r="B193" s="204" t="s">
        <v>22</v>
      </c>
      <c r="C193" s="204" t="s">
        <v>480</v>
      </c>
      <c r="D193" s="205">
        <v>2013</v>
      </c>
      <c r="E193" s="204" t="s">
        <v>441</v>
      </c>
      <c r="F193" s="204" t="s">
        <v>81</v>
      </c>
      <c r="G193" s="206" t="s">
        <v>527</v>
      </c>
      <c r="H193" s="207"/>
      <c r="I193" s="206" t="s">
        <v>450</v>
      </c>
      <c r="J193" s="209"/>
    </row>
    <row r="194" spans="1:10" ht="38.25">
      <c r="A194" s="203" t="s">
        <v>418</v>
      </c>
      <c r="B194" s="204" t="s">
        <v>22</v>
      </c>
      <c r="C194" s="204" t="s">
        <v>480</v>
      </c>
      <c r="D194" s="204">
        <v>2013</v>
      </c>
      <c r="E194" s="204" t="s">
        <v>448</v>
      </c>
      <c r="F194" s="204" t="s">
        <v>81</v>
      </c>
      <c r="G194" s="206" t="s">
        <v>527</v>
      </c>
      <c r="H194" s="207"/>
      <c r="I194" s="206" t="s">
        <v>450</v>
      </c>
      <c r="J194" s="209"/>
    </row>
    <row r="195" spans="1:10" ht="38.25">
      <c r="A195" s="203" t="s">
        <v>418</v>
      </c>
      <c r="B195" s="204" t="s">
        <v>22</v>
      </c>
      <c r="C195" s="204" t="s">
        <v>480</v>
      </c>
      <c r="D195" s="205">
        <v>2013</v>
      </c>
      <c r="E195" s="204" t="s">
        <v>450</v>
      </c>
      <c r="F195" s="204" t="s">
        <v>81</v>
      </c>
      <c r="G195" s="206" t="s">
        <v>527</v>
      </c>
      <c r="H195" s="207"/>
      <c r="I195" s="206" t="s">
        <v>450</v>
      </c>
      <c r="J195" s="209"/>
    </row>
    <row r="196" spans="1:10" ht="38.25">
      <c r="A196" s="203" t="s">
        <v>418</v>
      </c>
      <c r="B196" s="204" t="s">
        <v>22</v>
      </c>
      <c r="C196" s="204" t="s">
        <v>480</v>
      </c>
      <c r="D196" s="204">
        <v>2013</v>
      </c>
      <c r="E196" s="204" t="s">
        <v>446</v>
      </c>
      <c r="F196" s="204" t="s">
        <v>81</v>
      </c>
      <c r="G196" s="206" t="s">
        <v>528</v>
      </c>
      <c r="H196" s="207"/>
      <c r="I196" s="205" t="s">
        <v>451</v>
      </c>
      <c r="J196" s="208"/>
    </row>
    <row r="197" spans="1:10" ht="38.25">
      <c r="A197" s="203" t="s">
        <v>418</v>
      </c>
      <c r="B197" s="204" t="s">
        <v>22</v>
      </c>
      <c r="C197" s="204" t="s">
        <v>480</v>
      </c>
      <c r="D197" s="205">
        <v>2013</v>
      </c>
      <c r="E197" s="204" t="s">
        <v>469</v>
      </c>
      <c r="F197" s="204" t="s">
        <v>81</v>
      </c>
      <c r="G197" s="206" t="s">
        <v>528</v>
      </c>
      <c r="H197" s="207"/>
      <c r="I197" s="206" t="s">
        <v>451</v>
      </c>
      <c r="J197" s="209"/>
    </row>
    <row r="198" spans="1:10" ht="38.25">
      <c r="A198" s="203" t="s">
        <v>418</v>
      </c>
      <c r="B198" s="204" t="s">
        <v>22</v>
      </c>
      <c r="C198" s="204" t="s">
        <v>480</v>
      </c>
      <c r="D198" s="204">
        <v>2013</v>
      </c>
      <c r="E198" s="204" t="s">
        <v>451</v>
      </c>
      <c r="F198" s="204" t="s">
        <v>81</v>
      </c>
      <c r="G198" s="206" t="s">
        <v>528</v>
      </c>
      <c r="H198" s="207"/>
      <c r="I198" s="206" t="s">
        <v>451</v>
      </c>
      <c r="J198" s="209"/>
    </row>
    <row r="199" spans="1:10" ht="76.5">
      <c r="A199" s="203" t="s">
        <v>418</v>
      </c>
      <c r="B199" s="204" t="s">
        <v>22</v>
      </c>
      <c r="C199" s="204" t="s">
        <v>480</v>
      </c>
      <c r="D199" s="205">
        <v>2013</v>
      </c>
      <c r="E199" s="204" t="s">
        <v>500</v>
      </c>
      <c r="F199" s="204" t="s">
        <v>81</v>
      </c>
      <c r="G199" s="206" t="s">
        <v>529</v>
      </c>
      <c r="H199" s="207"/>
      <c r="I199" s="206" t="s">
        <v>509</v>
      </c>
      <c r="J199" s="209"/>
    </row>
    <row r="200" spans="1:10" ht="76.5">
      <c r="A200" s="203" t="s">
        <v>418</v>
      </c>
      <c r="B200" s="204" t="s">
        <v>22</v>
      </c>
      <c r="C200" s="204" t="s">
        <v>480</v>
      </c>
      <c r="D200" s="204">
        <v>2013</v>
      </c>
      <c r="E200" s="204" t="s">
        <v>501</v>
      </c>
      <c r="F200" s="204" t="s">
        <v>81</v>
      </c>
      <c r="G200" s="206" t="s">
        <v>529</v>
      </c>
      <c r="H200" s="207"/>
      <c r="I200" s="206" t="s">
        <v>509</v>
      </c>
      <c r="J200" s="209"/>
    </row>
    <row r="201" spans="1:10" ht="76.5">
      <c r="A201" s="203" t="s">
        <v>418</v>
      </c>
      <c r="B201" s="204" t="s">
        <v>22</v>
      </c>
      <c r="C201" s="204" t="s">
        <v>480</v>
      </c>
      <c r="D201" s="205">
        <v>2013</v>
      </c>
      <c r="E201" s="204" t="s">
        <v>504</v>
      </c>
      <c r="F201" s="204" t="s">
        <v>81</v>
      </c>
      <c r="G201" s="206" t="s">
        <v>529</v>
      </c>
      <c r="H201" s="207"/>
      <c r="I201" s="206" t="s">
        <v>509</v>
      </c>
      <c r="J201" s="209"/>
    </row>
    <row r="202" spans="1:10" ht="76.5">
      <c r="A202" s="203" t="s">
        <v>418</v>
      </c>
      <c r="B202" s="204" t="s">
        <v>22</v>
      </c>
      <c r="C202" s="204" t="s">
        <v>480</v>
      </c>
      <c r="D202" s="204">
        <v>2013</v>
      </c>
      <c r="E202" s="204" t="s">
        <v>505</v>
      </c>
      <c r="F202" s="204" t="s">
        <v>81</v>
      </c>
      <c r="G202" s="206" t="s">
        <v>529</v>
      </c>
      <c r="H202" s="207"/>
      <c r="I202" s="206" t="s">
        <v>509</v>
      </c>
      <c r="J202" s="209"/>
    </row>
    <row r="203" spans="1:10" ht="76.5">
      <c r="A203" s="203" t="s">
        <v>418</v>
      </c>
      <c r="B203" s="204" t="s">
        <v>22</v>
      </c>
      <c r="C203" s="204" t="s">
        <v>480</v>
      </c>
      <c r="D203" s="205">
        <v>2013</v>
      </c>
      <c r="E203" s="204" t="s">
        <v>508</v>
      </c>
      <c r="F203" s="204" t="s">
        <v>81</v>
      </c>
      <c r="G203" s="206" t="s">
        <v>529</v>
      </c>
      <c r="H203" s="207"/>
      <c r="I203" s="205" t="s">
        <v>509</v>
      </c>
      <c r="J203" s="208"/>
    </row>
    <row r="204" spans="1:10" ht="76.5">
      <c r="A204" s="203" t="s">
        <v>418</v>
      </c>
      <c r="B204" s="204" t="s">
        <v>22</v>
      </c>
      <c r="C204" s="207" t="s">
        <v>480</v>
      </c>
      <c r="D204" s="204">
        <v>2013</v>
      </c>
      <c r="E204" s="204" t="s">
        <v>509</v>
      </c>
      <c r="F204" s="204" t="s">
        <v>81</v>
      </c>
      <c r="G204" s="206" t="s">
        <v>529</v>
      </c>
      <c r="H204" s="207"/>
      <c r="I204" s="206" t="s">
        <v>509</v>
      </c>
      <c r="J204" s="209"/>
    </row>
    <row r="205" spans="1:10" ht="25.5">
      <c r="A205" s="203" t="s">
        <v>418</v>
      </c>
      <c r="B205" s="204" t="s">
        <v>22</v>
      </c>
      <c r="C205" s="207" t="s">
        <v>513</v>
      </c>
      <c r="D205" s="205">
        <v>2013</v>
      </c>
      <c r="E205" s="204" t="s">
        <v>489</v>
      </c>
      <c r="F205" s="204" t="s">
        <v>81</v>
      </c>
      <c r="G205" s="206" t="s">
        <v>526</v>
      </c>
      <c r="H205" s="207"/>
      <c r="I205" s="205" t="s">
        <v>489</v>
      </c>
      <c r="J205" s="208"/>
    </row>
    <row r="206" spans="1:10" ht="25.5">
      <c r="A206" s="203" t="s">
        <v>418</v>
      </c>
      <c r="B206" s="204" t="s">
        <v>22</v>
      </c>
      <c r="C206" s="207" t="s">
        <v>513</v>
      </c>
      <c r="D206" s="204">
        <v>2013</v>
      </c>
      <c r="E206" s="204" t="s">
        <v>488</v>
      </c>
      <c r="F206" s="204" t="s">
        <v>81</v>
      </c>
      <c r="G206" s="206" t="s">
        <v>526</v>
      </c>
      <c r="H206" s="207"/>
      <c r="I206" s="206" t="s">
        <v>489</v>
      </c>
      <c r="J206" s="209"/>
    </row>
    <row r="207" spans="1:10">
      <c r="A207" s="203" t="s">
        <v>418</v>
      </c>
      <c r="B207" s="204" t="s">
        <v>22</v>
      </c>
      <c r="C207" s="204" t="s">
        <v>513</v>
      </c>
      <c r="D207" s="205">
        <v>2013</v>
      </c>
      <c r="E207" s="204" t="s">
        <v>495</v>
      </c>
      <c r="F207" s="204" t="s">
        <v>82</v>
      </c>
      <c r="G207" s="206" t="s">
        <v>495</v>
      </c>
      <c r="H207" s="207"/>
      <c r="I207" s="205" t="s">
        <v>495</v>
      </c>
      <c r="J207" s="208"/>
    </row>
    <row r="208" spans="1:10">
      <c r="A208" s="203" t="s">
        <v>418</v>
      </c>
      <c r="B208" s="204" t="s">
        <v>22</v>
      </c>
      <c r="C208" s="204" t="s">
        <v>513</v>
      </c>
      <c r="D208" s="204">
        <v>2013</v>
      </c>
      <c r="E208" s="204" t="s">
        <v>414</v>
      </c>
      <c r="F208" s="204" t="s">
        <v>82</v>
      </c>
      <c r="G208" s="206" t="s">
        <v>414</v>
      </c>
      <c r="H208" s="207"/>
      <c r="I208" s="206" t="s">
        <v>414</v>
      </c>
      <c r="J208" s="209"/>
    </row>
    <row r="209" spans="1:10" ht="38.25">
      <c r="A209" s="203" t="s">
        <v>418</v>
      </c>
      <c r="B209" s="204" t="s">
        <v>22</v>
      </c>
      <c r="C209" s="204" t="s">
        <v>513</v>
      </c>
      <c r="D209" s="204">
        <v>2013</v>
      </c>
      <c r="E209" s="204" t="s">
        <v>498</v>
      </c>
      <c r="F209" s="204" t="s">
        <v>81</v>
      </c>
      <c r="G209" s="206" t="s">
        <v>587</v>
      </c>
      <c r="H209" s="207"/>
      <c r="I209" s="210" t="s">
        <v>498</v>
      </c>
      <c r="J209" s="211"/>
    </row>
    <row r="210" spans="1:10" ht="38.25">
      <c r="A210" s="203" t="s">
        <v>418</v>
      </c>
      <c r="B210" s="204" t="s">
        <v>22</v>
      </c>
      <c r="C210" s="204" t="s">
        <v>513</v>
      </c>
      <c r="D210" s="204">
        <v>2013</v>
      </c>
      <c r="E210" s="204" t="s">
        <v>502</v>
      </c>
      <c r="F210" s="204" t="s">
        <v>81</v>
      </c>
      <c r="G210" s="206" t="s">
        <v>587</v>
      </c>
      <c r="H210" s="207"/>
      <c r="I210" s="205" t="s">
        <v>498</v>
      </c>
      <c r="J210" s="208"/>
    </row>
    <row r="211" spans="1:10" ht="38.25">
      <c r="A211" s="203" t="s">
        <v>418</v>
      </c>
      <c r="B211" s="204" t="s">
        <v>22</v>
      </c>
      <c r="C211" s="204" t="s">
        <v>513</v>
      </c>
      <c r="D211" s="205">
        <v>2013</v>
      </c>
      <c r="E211" s="204" t="s">
        <v>503</v>
      </c>
      <c r="F211" s="204" t="s">
        <v>81</v>
      </c>
      <c r="G211" s="206" t="s">
        <v>587</v>
      </c>
      <c r="H211" s="207"/>
      <c r="I211" s="205" t="s">
        <v>498</v>
      </c>
      <c r="J211" s="208"/>
    </row>
    <row r="212" spans="1:10" ht="76.5">
      <c r="A212" s="203" t="s">
        <v>418</v>
      </c>
      <c r="B212" s="204" t="s">
        <v>22</v>
      </c>
      <c r="C212" s="204" t="s">
        <v>513</v>
      </c>
      <c r="D212" s="204">
        <v>2013</v>
      </c>
      <c r="E212" s="204" t="s">
        <v>443</v>
      </c>
      <c r="F212" s="204" t="s">
        <v>81</v>
      </c>
      <c r="G212" s="206" t="s">
        <v>530</v>
      </c>
      <c r="H212" s="207"/>
      <c r="I212" s="206" t="s">
        <v>515</v>
      </c>
      <c r="J212" s="209"/>
    </row>
    <row r="213" spans="1:10" ht="76.5">
      <c r="A213" s="203" t="s">
        <v>418</v>
      </c>
      <c r="B213" s="204" t="s">
        <v>22</v>
      </c>
      <c r="C213" s="204" t="s">
        <v>513</v>
      </c>
      <c r="D213" s="205">
        <v>2013</v>
      </c>
      <c r="E213" s="204" t="s">
        <v>514</v>
      </c>
      <c r="F213" s="204" t="s">
        <v>81</v>
      </c>
      <c r="G213" s="206" t="s">
        <v>530</v>
      </c>
      <c r="H213" s="207"/>
      <c r="I213" s="205" t="s">
        <v>515</v>
      </c>
      <c r="J213" s="208"/>
    </row>
    <row r="214" spans="1:10" ht="76.5">
      <c r="A214" s="203" t="s">
        <v>418</v>
      </c>
      <c r="B214" s="204" t="s">
        <v>22</v>
      </c>
      <c r="C214" s="204" t="s">
        <v>513</v>
      </c>
      <c r="D214" s="204">
        <v>2013</v>
      </c>
      <c r="E214" s="204" t="s">
        <v>446</v>
      </c>
      <c r="F214" s="204" t="s">
        <v>81</v>
      </c>
      <c r="G214" s="206" t="s">
        <v>530</v>
      </c>
      <c r="H214" s="207"/>
      <c r="I214" s="206" t="s">
        <v>515</v>
      </c>
      <c r="J214" s="209"/>
    </row>
    <row r="215" spans="1:10" ht="76.5">
      <c r="A215" s="203" t="s">
        <v>418</v>
      </c>
      <c r="B215" s="204" t="s">
        <v>22</v>
      </c>
      <c r="C215" s="204" t="s">
        <v>513</v>
      </c>
      <c r="D215" s="205">
        <v>2013</v>
      </c>
      <c r="E215" s="204" t="s">
        <v>469</v>
      </c>
      <c r="F215" s="204" t="s">
        <v>81</v>
      </c>
      <c r="G215" s="206" t="s">
        <v>530</v>
      </c>
      <c r="H215" s="207"/>
      <c r="I215" s="205" t="s">
        <v>515</v>
      </c>
      <c r="J215" s="208"/>
    </row>
    <row r="216" spans="1:10" ht="76.5">
      <c r="A216" s="203" t="s">
        <v>418</v>
      </c>
      <c r="B216" s="204" t="s">
        <v>22</v>
      </c>
      <c r="C216" s="204" t="s">
        <v>513</v>
      </c>
      <c r="D216" s="204">
        <v>2013</v>
      </c>
      <c r="E216" s="204" t="s">
        <v>515</v>
      </c>
      <c r="F216" s="204" t="s">
        <v>81</v>
      </c>
      <c r="G216" s="206" t="s">
        <v>530</v>
      </c>
      <c r="H216" s="207"/>
      <c r="I216" s="206" t="s">
        <v>515</v>
      </c>
      <c r="J216" s="209"/>
    </row>
    <row r="217" spans="1:10" ht="76.5">
      <c r="A217" s="203" t="s">
        <v>418</v>
      </c>
      <c r="B217" s="204" t="s">
        <v>22</v>
      </c>
      <c r="C217" s="204" t="s">
        <v>513</v>
      </c>
      <c r="D217" s="205">
        <v>2013</v>
      </c>
      <c r="E217" s="204" t="s">
        <v>451</v>
      </c>
      <c r="F217" s="204" t="s">
        <v>81</v>
      </c>
      <c r="G217" s="206" t="s">
        <v>530</v>
      </c>
      <c r="H217" s="207"/>
      <c r="I217" s="206" t="s">
        <v>515</v>
      </c>
      <c r="J217" s="209"/>
    </row>
    <row r="218" spans="1:10">
      <c r="A218" s="203" t="s">
        <v>418</v>
      </c>
      <c r="B218" s="204" t="s">
        <v>26</v>
      </c>
      <c r="C218" s="204" t="s">
        <v>516</v>
      </c>
      <c r="D218" s="205">
        <v>2013</v>
      </c>
      <c r="E218" s="204" t="s">
        <v>422</v>
      </c>
      <c r="F218" s="204" t="s">
        <v>82</v>
      </c>
      <c r="G218" s="204" t="s">
        <v>422</v>
      </c>
      <c r="H218" s="207"/>
      <c r="I218" s="204" t="s">
        <v>422</v>
      </c>
      <c r="J218" s="208"/>
    </row>
    <row r="219" spans="1:10" ht="25.5">
      <c r="A219" s="203" t="s">
        <v>418</v>
      </c>
      <c r="B219" s="204" t="s">
        <v>24</v>
      </c>
      <c r="C219" s="204" t="s">
        <v>420</v>
      </c>
      <c r="D219" s="204">
        <v>2013</v>
      </c>
      <c r="E219" s="204" t="s">
        <v>422</v>
      </c>
      <c r="F219" s="204" t="s">
        <v>81</v>
      </c>
      <c r="G219" s="206" t="s">
        <v>531</v>
      </c>
      <c r="H219" s="207"/>
      <c r="I219" s="205" t="s">
        <v>422</v>
      </c>
      <c r="J219" s="208"/>
    </row>
    <row r="220" spans="1:10" ht="25.5">
      <c r="A220" s="203" t="s">
        <v>418</v>
      </c>
      <c r="B220" s="204" t="s">
        <v>24</v>
      </c>
      <c r="C220" s="204" t="s">
        <v>420</v>
      </c>
      <c r="D220" s="205">
        <v>2013</v>
      </c>
      <c r="E220" s="204" t="s">
        <v>424</v>
      </c>
      <c r="F220" s="204" t="s">
        <v>81</v>
      </c>
      <c r="G220" s="206" t="s">
        <v>531</v>
      </c>
      <c r="H220" s="207"/>
      <c r="I220" s="206" t="s">
        <v>422</v>
      </c>
      <c r="J220" s="209"/>
    </row>
    <row r="221" spans="1:10">
      <c r="A221" s="203" t="s">
        <v>418</v>
      </c>
      <c r="B221" s="204" t="s">
        <v>24</v>
      </c>
      <c r="C221" s="204" t="s">
        <v>532</v>
      </c>
      <c r="D221" s="205">
        <v>2013</v>
      </c>
      <c r="E221" s="204" t="s">
        <v>533</v>
      </c>
      <c r="F221" s="204" t="s">
        <v>82</v>
      </c>
      <c r="G221" s="206" t="s">
        <v>429</v>
      </c>
      <c r="H221" s="207"/>
      <c r="I221" s="206" t="s">
        <v>429</v>
      </c>
      <c r="J221" s="209"/>
    </row>
    <row r="222" spans="1:10" ht="25.5">
      <c r="A222" s="203" t="s">
        <v>418</v>
      </c>
      <c r="B222" s="204" t="s">
        <v>24</v>
      </c>
      <c r="C222" s="204" t="s">
        <v>532</v>
      </c>
      <c r="D222" s="204">
        <v>2013</v>
      </c>
      <c r="E222" s="204" t="s">
        <v>534</v>
      </c>
      <c r="F222" s="204" t="s">
        <v>81</v>
      </c>
      <c r="G222" s="205" t="s">
        <v>535</v>
      </c>
      <c r="H222" s="207"/>
      <c r="I222" s="206" t="s">
        <v>430</v>
      </c>
      <c r="J222" s="209"/>
    </row>
    <row r="223" spans="1:10" ht="25.5">
      <c r="A223" s="203" t="s">
        <v>418</v>
      </c>
      <c r="B223" s="204" t="s">
        <v>24</v>
      </c>
      <c r="C223" s="204" t="s">
        <v>532</v>
      </c>
      <c r="D223" s="204">
        <v>2013</v>
      </c>
      <c r="E223" s="204" t="s">
        <v>536</v>
      </c>
      <c r="F223" s="204" t="s">
        <v>81</v>
      </c>
      <c r="G223" s="205" t="s">
        <v>535</v>
      </c>
      <c r="H223" s="207"/>
      <c r="I223" s="205" t="s">
        <v>430</v>
      </c>
      <c r="J223" s="208"/>
    </row>
    <row r="224" spans="1:10">
      <c r="A224" s="203" t="s">
        <v>418</v>
      </c>
      <c r="B224" s="204" t="s">
        <v>24</v>
      </c>
      <c r="C224" s="204" t="s">
        <v>425</v>
      </c>
      <c r="D224" s="205">
        <v>2013</v>
      </c>
      <c r="E224" s="204" t="s">
        <v>440</v>
      </c>
      <c r="F224" s="204" t="s">
        <v>82</v>
      </c>
      <c r="G224" s="206" t="s">
        <v>440</v>
      </c>
      <c r="H224" s="207"/>
      <c r="I224" s="206" t="s">
        <v>440</v>
      </c>
      <c r="J224" s="209"/>
    </row>
    <row r="225" spans="1:10" ht="51">
      <c r="A225" s="203" t="s">
        <v>418</v>
      </c>
      <c r="B225" s="204" t="s">
        <v>24</v>
      </c>
      <c r="C225" s="204" t="s">
        <v>425</v>
      </c>
      <c r="D225" s="204">
        <v>2013</v>
      </c>
      <c r="E225" s="204" t="s">
        <v>441</v>
      </c>
      <c r="F225" s="204" t="s">
        <v>81</v>
      </c>
      <c r="G225" s="206" t="s">
        <v>537</v>
      </c>
      <c r="H225" s="207"/>
      <c r="I225" s="206" t="s">
        <v>441</v>
      </c>
      <c r="J225" s="209"/>
    </row>
    <row r="226" spans="1:10" ht="51">
      <c r="A226" s="203" t="s">
        <v>418</v>
      </c>
      <c r="B226" s="204" t="s">
        <v>24</v>
      </c>
      <c r="C226" s="204" t="s">
        <v>425</v>
      </c>
      <c r="D226" s="205">
        <v>2013</v>
      </c>
      <c r="E226" s="204" t="s">
        <v>445</v>
      </c>
      <c r="F226" s="204" t="s">
        <v>81</v>
      </c>
      <c r="G226" s="206" t="s">
        <v>537</v>
      </c>
      <c r="H226" s="207"/>
      <c r="I226" s="206" t="s">
        <v>441</v>
      </c>
      <c r="J226" s="209"/>
    </row>
    <row r="227" spans="1:10" ht="51">
      <c r="A227" s="203" t="s">
        <v>418</v>
      </c>
      <c r="B227" s="204" t="s">
        <v>24</v>
      </c>
      <c r="C227" s="204" t="s">
        <v>425</v>
      </c>
      <c r="D227" s="204">
        <v>2013</v>
      </c>
      <c r="E227" s="204" t="s">
        <v>448</v>
      </c>
      <c r="F227" s="204" t="s">
        <v>81</v>
      </c>
      <c r="G227" s="206" t="s">
        <v>537</v>
      </c>
      <c r="H227" s="207"/>
      <c r="I227" s="205" t="s">
        <v>441</v>
      </c>
      <c r="J227" s="208"/>
    </row>
    <row r="228" spans="1:10" ht="51">
      <c r="A228" s="203" t="s">
        <v>418</v>
      </c>
      <c r="B228" s="204" t="s">
        <v>24</v>
      </c>
      <c r="C228" s="204" t="s">
        <v>425</v>
      </c>
      <c r="D228" s="205">
        <v>2013</v>
      </c>
      <c r="E228" s="204" t="s">
        <v>450</v>
      </c>
      <c r="F228" s="204" t="s">
        <v>81</v>
      </c>
      <c r="G228" s="206" t="s">
        <v>537</v>
      </c>
      <c r="H228" s="207"/>
      <c r="I228" s="205" t="s">
        <v>441</v>
      </c>
      <c r="J228" s="208"/>
    </row>
    <row r="229" spans="1:10" ht="38.25">
      <c r="A229" s="203" t="s">
        <v>418</v>
      </c>
      <c r="B229" s="204" t="s">
        <v>24</v>
      </c>
      <c r="C229" s="204" t="s">
        <v>425</v>
      </c>
      <c r="D229" s="204">
        <v>2013</v>
      </c>
      <c r="E229" s="204" t="s">
        <v>518</v>
      </c>
      <c r="F229" s="204" t="s">
        <v>81</v>
      </c>
      <c r="G229" s="206" t="s">
        <v>547</v>
      </c>
      <c r="H229" s="207"/>
      <c r="I229" s="206" t="s">
        <v>518</v>
      </c>
      <c r="J229" s="209"/>
    </row>
    <row r="230" spans="1:10" ht="38.25">
      <c r="A230" s="203" t="s">
        <v>418</v>
      </c>
      <c r="B230" s="204" t="s">
        <v>24</v>
      </c>
      <c r="C230" s="204" t="s">
        <v>425</v>
      </c>
      <c r="D230" s="205">
        <v>2013</v>
      </c>
      <c r="E230" s="204" t="s">
        <v>517</v>
      </c>
      <c r="F230" s="204" t="s">
        <v>81</v>
      </c>
      <c r="G230" s="206" t="s">
        <v>547</v>
      </c>
      <c r="H230" s="207"/>
      <c r="I230" s="205" t="s">
        <v>518</v>
      </c>
      <c r="J230" s="208"/>
    </row>
    <row r="231" spans="1:10" ht="38.25">
      <c r="A231" s="203" t="s">
        <v>418</v>
      </c>
      <c r="B231" s="204" t="s">
        <v>24</v>
      </c>
      <c r="C231" s="204" t="s">
        <v>425</v>
      </c>
      <c r="D231" s="204">
        <v>2013</v>
      </c>
      <c r="E231" s="204" t="s">
        <v>519</v>
      </c>
      <c r="F231" s="204" t="s">
        <v>81</v>
      </c>
      <c r="G231" s="206" t="s">
        <v>547</v>
      </c>
      <c r="H231" s="207"/>
      <c r="I231" s="206" t="s">
        <v>518</v>
      </c>
      <c r="J231" s="209"/>
    </row>
    <row r="232" spans="1:10" ht="51">
      <c r="A232" s="203" t="s">
        <v>418</v>
      </c>
      <c r="B232" s="204" t="s">
        <v>24</v>
      </c>
      <c r="C232" s="204" t="s">
        <v>425</v>
      </c>
      <c r="D232" s="205">
        <v>2013</v>
      </c>
      <c r="E232" s="204" t="s">
        <v>444</v>
      </c>
      <c r="F232" s="204" t="s">
        <v>81</v>
      </c>
      <c r="G232" s="206" t="s">
        <v>538</v>
      </c>
      <c r="H232" s="207"/>
      <c r="I232" s="205" t="s">
        <v>444</v>
      </c>
      <c r="J232" s="208"/>
    </row>
    <row r="233" spans="1:10" ht="51">
      <c r="A233" s="203" t="s">
        <v>418</v>
      </c>
      <c r="B233" s="204" t="s">
        <v>24</v>
      </c>
      <c r="C233" s="204" t="s">
        <v>425</v>
      </c>
      <c r="D233" s="204">
        <v>2013</v>
      </c>
      <c r="E233" s="204" t="s">
        <v>422</v>
      </c>
      <c r="F233" s="204" t="s">
        <v>81</v>
      </c>
      <c r="G233" s="206" t="s">
        <v>538</v>
      </c>
      <c r="H233" s="207"/>
      <c r="I233" s="206" t="s">
        <v>444</v>
      </c>
      <c r="J233" s="209"/>
    </row>
    <row r="234" spans="1:10" ht="51">
      <c r="A234" s="203" t="s">
        <v>418</v>
      </c>
      <c r="B234" s="204" t="s">
        <v>24</v>
      </c>
      <c r="C234" s="204" t="s">
        <v>425</v>
      </c>
      <c r="D234" s="205">
        <v>2013</v>
      </c>
      <c r="E234" s="204" t="s">
        <v>424</v>
      </c>
      <c r="F234" s="204" t="s">
        <v>81</v>
      </c>
      <c r="G234" s="206" t="s">
        <v>538</v>
      </c>
      <c r="H234" s="207"/>
      <c r="I234" s="206" t="s">
        <v>444</v>
      </c>
      <c r="J234" s="209"/>
    </row>
    <row r="235" spans="1:10" ht="51">
      <c r="A235" s="203" t="s">
        <v>418</v>
      </c>
      <c r="B235" s="204" t="s">
        <v>24</v>
      </c>
      <c r="C235" s="204" t="s">
        <v>425</v>
      </c>
      <c r="D235" s="204">
        <v>2013</v>
      </c>
      <c r="E235" s="204" t="s">
        <v>452</v>
      </c>
      <c r="F235" s="204" t="s">
        <v>81</v>
      </c>
      <c r="G235" s="206" t="s">
        <v>538</v>
      </c>
      <c r="H235" s="207"/>
      <c r="I235" s="205" t="s">
        <v>444</v>
      </c>
      <c r="J235" s="208"/>
    </row>
    <row r="236" spans="1:10" ht="25.5">
      <c r="A236" s="203" t="s">
        <v>418</v>
      </c>
      <c r="B236" s="204" t="s">
        <v>24</v>
      </c>
      <c r="C236" s="204" t="s">
        <v>425</v>
      </c>
      <c r="D236" s="205">
        <v>2013</v>
      </c>
      <c r="E236" s="204" t="s">
        <v>455</v>
      </c>
      <c r="F236" s="204" t="s">
        <v>81</v>
      </c>
      <c r="G236" s="206" t="s">
        <v>539</v>
      </c>
      <c r="H236" s="207"/>
      <c r="I236" s="206" t="s">
        <v>455</v>
      </c>
      <c r="J236" s="209"/>
    </row>
    <row r="237" spans="1:10" ht="25.5">
      <c r="A237" s="203" t="s">
        <v>418</v>
      </c>
      <c r="B237" s="204" t="s">
        <v>24</v>
      </c>
      <c r="C237" s="204" t="s">
        <v>425</v>
      </c>
      <c r="D237" s="204">
        <v>2013</v>
      </c>
      <c r="E237" s="204" t="s">
        <v>454</v>
      </c>
      <c r="F237" s="204" t="s">
        <v>81</v>
      </c>
      <c r="G237" s="206" t="s">
        <v>539</v>
      </c>
      <c r="H237" s="207"/>
      <c r="I237" s="206" t="s">
        <v>455</v>
      </c>
      <c r="J237" s="209"/>
    </row>
    <row r="238" spans="1:10" ht="25.5">
      <c r="A238" s="203" t="s">
        <v>418</v>
      </c>
      <c r="B238" s="204" t="s">
        <v>24</v>
      </c>
      <c r="C238" s="204" t="s">
        <v>461</v>
      </c>
      <c r="D238" s="204">
        <v>2013</v>
      </c>
      <c r="E238" s="204" t="s">
        <v>518</v>
      </c>
      <c r="F238" s="204" t="s">
        <v>81</v>
      </c>
      <c r="G238" s="206" t="s">
        <v>548</v>
      </c>
      <c r="H238" s="207"/>
      <c r="I238" s="206" t="s">
        <v>518</v>
      </c>
      <c r="J238" s="209"/>
    </row>
    <row r="239" spans="1:10" ht="25.5">
      <c r="A239" s="203" t="s">
        <v>418</v>
      </c>
      <c r="B239" s="204" t="s">
        <v>24</v>
      </c>
      <c r="C239" s="204" t="s">
        <v>461</v>
      </c>
      <c r="D239" s="205">
        <v>2013</v>
      </c>
      <c r="E239" s="204" t="s">
        <v>520</v>
      </c>
      <c r="F239" s="204" t="s">
        <v>81</v>
      </c>
      <c r="G239" s="206" t="s">
        <v>548</v>
      </c>
      <c r="H239" s="207"/>
      <c r="I239" s="205" t="s">
        <v>518</v>
      </c>
      <c r="J239" s="208"/>
    </row>
    <row r="240" spans="1:10" ht="51">
      <c r="A240" s="203" t="s">
        <v>418</v>
      </c>
      <c r="B240" s="204" t="s">
        <v>24</v>
      </c>
      <c r="C240" s="204" t="s">
        <v>461</v>
      </c>
      <c r="D240" s="204">
        <v>2013</v>
      </c>
      <c r="E240" s="204" t="s">
        <v>443</v>
      </c>
      <c r="F240" s="204" t="s">
        <v>81</v>
      </c>
      <c r="G240" s="206" t="s">
        <v>540</v>
      </c>
      <c r="H240" s="207"/>
      <c r="I240" s="206" t="s">
        <v>446</v>
      </c>
      <c r="J240" s="209"/>
    </row>
    <row r="241" spans="1:10" ht="51">
      <c r="A241" s="203" t="s">
        <v>418</v>
      </c>
      <c r="B241" s="204" t="s">
        <v>24</v>
      </c>
      <c r="C241" s="204" t="s">
        <v>461</v>
      </c>
      <c r="D241" s="205">
        <v>2013</v>
      </c>
      <c r="E241" s="204" t="s">
        <v>446</v>
      </c>
      <c r="F241" s="204" t="s">
        <v>81</v>
      </c>
      <c r="G241" s="206" t="s">
        <v>540</v>
      </c>
      <c r="H241" s="207"/>
      <c r="I241" s="206" t="s">
        <v>446</v>
      </c>
      <c r="J241" s="209"/>
    </row>
    <row r="242" spans="1:10" ht="51">
      <c r="A242" s="203" t="s">
        <v>418</v>
      </c>
      <c r="B242" s="204" t="s">
        <v>24</v>
      </c>
      <c r="C242" s="204" t="s">
        <v>461</v>
      </c>
      <c r="D242" s="204">
        <v>2013</v>
      </c>
      <c r="E242" s="204" t="s">
        <v>469</v>
      </c>
      <c r="F242" s="204" t="s">
        <v>81</v>
      </c>
      <c r="G242" s="206" t="s">
        <v>540</v>
      </c>
      <c r="H242" s="207"/>
      <c r="I242" s="206" t="s">
        <v>446</v>
      </c>
      <c r="J242" s="209"/>
    </row>
    <row r="243" spans="1:10" ht="51">
      <c r="A243" s="203" t="s">
        <v>418</v>
      </c>
      <c r="B243" s="204" t="s">
        <v>24</v>
      </c>
      <c r="C243" s="204" t="s">
        <v>461</v>
      </c>
      <c r="D243" s="205">
        <v>2013</v>
      </c>
      <c r="E243" s="204" t="s">
        <v>451</v>
      </c>
      <c r="F243" s="204" t="s">
        <v>81</v>
      </c>
      <c r="G243" s="206" t="s">
        <v>540</v>
      </c>
      <c r="H243" s="207"/>
      <c r="I243" s="206" t="s">
        <v>446</v>
      </c>
      <c r="J243" s="209"/>
    </row>
    <row r="244" spans="1:10" ht="38.25">
      <c r="A244" s="203" t="s">
        <v>418</v>
      </c>
      <c r="B244" s="204" t="s">
        <v>24</v>
      </c>
      <c r="C244" s="204" t="s">
        <v>461</v>
      </c>
      <c r="D244" s="204">
        <v>2013</v>
      </c>
      <c r="E244" s="204" t="s">
        <v>444</v>
      </c>
      <c r="F244" s="204" t="s">
        <v>81</v>
      </c>
      <c r="G244" s="206" t="s">
        <v>541</v>
      </c>
      <c r="H244" s="207"/>
      <c r="I244" s="205" t="s">
        <v>452</v>
      </c>
      <c r="J244" s="208"/>
    </row>
    <row r="245" spans="1:10" ht="38.25">
      <c r="A245" s="203" t="s">
        <v>418</v>
      </c>
      <c r="B245" s="204" t="s">
        <v>24</v>
      </c>
      <c r="C245" s="204" t="s">
        <v>461</v>
      </c>
      <c r="D245" s="205">
        <v>2013</v>
      </c>
      <c r="E245" s="204" t="s">
        <v>470</v>
      </c>
      <c r="F245" s="204" t="s">
        <v>81</v>
      </c>
      <c r="G245" s="206" t="s">
        <v>541</v>
      </c>
      <c r="H245" s="207"/>
      <c r="I245" s="206" t="s">
        <v>452</v>
      </c>
      <c r="J245" s="209"/>
    </row>
    <row r="246" spans="1:10" ht="38.25">
      <c r="A246" s="203" t="s">
        <v>418</v>
      </c>
      <c r="B246" s="204" t="s">
        <v>24</v>
      </c>
      <c r="C246" s="204" t="s">
        <v>461</v>
      </c>
      <c r="D246" s="204">
        <v>2013</v>
      </c>
      <c r="E246" s="204" t="s">
        <v>452</v>
      </c>
      <c r="F246" s="204" t="s">
        <v>81</v>
      </c>
      <c r="G246" s="206" t="s">
        <v>541</v>
      </c>
      <c r="H246" s="207"/>
      <c r="I246" s="205" t="s">
        <v>452</v>
      </c>
      <c r="J246" s="208"/>
    </row>
    <row r="247" spans="1:10">
      <c r="A247" s="203" t="s">
        <v>418</v>
      </c>
      <c r="B247" s="204" t="s">
        <v>24</v>
      </c>
      <c r="C247" s="204" t="s">
        <v>461</v>
      </c>
      <c r="D247" s="205">
        <v>2013</v>
      </c>
      <c r="E247" s="204" t="s">
        <v>455</v>
      </c>
      <c r="F247" s="204" t="s">
        <v>82</v>
      </c>
      <c r="G247" s="206" t="s">
        <v>455</v>
      </c>
      <c r="H247" s="207"/>
      <c r="I247" s="205" t="s">
        <v>455</v>
      </c>
      <c r="J247" s="208"/>
    </row>
    <row r="248" spans="1:10">
      <c r="A248" s="203" t="s">
        <v>418</v>
      </c>
      <c r="B248" s="204" t="s">
        <v>24</v>
      </c>
      <c r="C248" s="204" t="s">
        <v>471</v>
      </c>
      <c r="D248" s="205">
        <v>2013</v>
      </c>
      <c r="E248" s="204" t="s">
        <v>428</v>
      </c>
      <c r="F248" s="204" t="s">
        <v>82</v>
      </c>
      <c r="G248" s="205" t="s">
        <v>428</v>
      </c>
      <c r="H248" s="204"/>
      <c r="I248" s="205" t="s">
        <v>428</v>
      </c>
      <c r="J248" s="208"/>
    </row>
    <row r="249" spans="1:10">
      <c r="A249" s="203" t="s">
        <v>418</v>
      </c>
      <c r="B249" s="204" t="s">
        <v>24</v>
      </c>
      <c r="C249" s="204" t="s">
        <v>471</v>
      </c>
      <c r="D249" s="204">
        <v>2013</v>
      </c>
      <c r="E249" s="204" t="s">
        <v>430</v>
      </c>
      <c r="F249" s="204" t="s">
        <v>82</v>
      </c>
      <c r="G249" s="205" t="s">
        <v>430</v>
      </c>
      <c r="H249" s="204"/>
      <c r="I249" s="205" t="s">
        <v>430</v>
      </c>
      <c r="J249" s="208"/>
    </row>
    <row r="250" spans="1:10" ht="25.5">
      <c r="A250" s="203" t="s">
        <v>418</v>
      </c>
      <c r="B250" s="212" t="s">
        <v>24</v>
      </c>
      <c r="C250" s="204" t="s">
        <v>471</v>
      </c>
      <c r="D250" s="205">
        <v>2013</v>
      </c>
      <c r="E250" s="204" t="s">
        <v>429</v>
      </c>
      <c r="F250" s="204" t="s">
        <v>81</v>
      </c>
      <c r="G250" s="205" t="s">
        <v>542</v>
      </c>
      <c r="H250" s="204"/>
      <c r="I250" s="205" t="s">
        <v>432</v>
      </c>
      <c r="J250" s="208"/>
    </row>
    <row r="251" spans="1:10" ht="25.5">
      <c r="A251" s="203" t="s">
        <v>418</v>
      </c>
      <c r="B251" s="204" t="s">
        <v>24</v>
      </c>
      <c r="C251" s="204" t="s">
        <v>471</v>
      </c>
      <c r="D251" s="204">
        <v>2013</v>
      </c>
      <c r="E251" s="204" t="s">
        <v>432</v>
      </c>
      <c r="F251" s="204" t="s">
        <v>81</v>
      </c>
      <c r="G251" s="205" t="s">
        <v>542</v>
      </c>
      <c r="H251" s="204"/>
      <c r="I251" s="205" t="s">
        <v>432</v>
      </c>
      <c r="J251" s="208"/>
    </row>
    <row r="252" spans="1:10">
      <c r="A252" s="203" t="s">
        <v>418</v>
      </c>
      <c r="B252" s="204" t="s">
        <v>24</v>
      </c>
      <c r="C252" s="204" t="s">
        <v>471</v>
      </c>
      <c r="D252" s="204">
        <v>2013</v>
      </c>
      <c r="E252" s="204" t="s">
        <v>440</v>
      </c>
      <c r="F252" s="204" t="s">
        <v>82</v>
      </c>
      <c r="G252" s="205" t="s">
        <v>440</v>
      </c>
      <c r="H252" s="204"/>
      <c r="I252" s="205" t="s">
        <v>440</v>
      </c>
      <c r="J252" s="208"/>
    </row>
    <row r="253" spans="1:10" ht="51">
      <c r="A253" s="203" t="s">
        <v>418</v>
      </c>
      <c r="B253" s="204" t="s">
        <v>24</v>
      </c>
      <c r="C253" s="204" t="s">
        <v>471</v>
      </c>
      <c r="D253" s="205">
        <v>2013</v>
      </c>
      <c r="E253" s="204" t="s">
        <v>441</v>
      </c>
      <c r="F253" s="204" t="s">
        <v>81</v>
      </c>
      <c r="G253" s="205" t="s">
        <v>537</v>
      </c>
      <c r="H253" s="204"/>
      <c r="I253" s="205" t="s">
        <v>441</v>
      </c>
      <c r="J253" s="208"/>
    </row>
    <row r="254" spans="1:10" ht="51">
      <c r="A254" s="203" t="s">
        <v>418</v>
      </c>
      <c r="B254" s="204" t="s">
        <v>24</v>
      </c>
      <c r="C254" s="204" t="s">
        <v>471</v>
      </c>
      <c r="D254" s="204">
        <v>2013</v>
      </c>
      <c r="E254" s="204" t="s">
        <v>445</v>
      </c>
      <c r="F254" s="204" t="s">
        <v>81</v>
      </c>
      <c r="G254" s="205" t="s">
        <v>537</v>
      </c>
      <c r="H254" s="204"/>
      <c r="I254" s="205" t="s">
        <v>441</v>
      </c>
      <c r="J254" s="208"/>
    </row>
    <row r="255" spans="1:10" ht="51">
      <c r="A255" s="203" t="s">
        <v>418</v>
      </c>
      <c r="B255" s="204" t="s">
        <v>24</v>
      </c>
      <c r="C255" s="204" t="s">
        <v>471</v>
      </c>
      <c r="D255" s="205">
        <v>2013</v>
      </c>
      <c r="E255" s="204" t="s">
        <v>448</v>
      </c>
      <c r="F255" s="204" t="s">
        <v>81</v>
      </c>
      <c r="G255" s="205" t="s">
        <v>537</v>
      </c>
      <c r="H255" s="204"/>
      <c r="I255" s="205" t="s">
        <v>441</v>
      </c>
      <c r="J255" s="208"/>
    </row>
    <row r="256" spans="1:10" ht="51">
      <c r="A256" s="203" t="s">
        <v>418</v>
      </c>
      <c r="B256" s="204" t="s">
        <v>24</v>
      </c>
      <c r="C256" s="204" t="s">
        <v>471</v>
      </c>
      <c r="D256" s="204">
        <v>2013</v>
      </c>
      <c r="E256" s="204" t="s">
        <v>450</v>
      </c>
      <c r="F256" s="204" t="s">
        <v>81</v>
      </c>
      <c r="G256" s="205" t="s">
        <v>537</v>
      </c>
      <c r="H256" s="204"/>
      <c r="I256" s="205" t="s">
        <v>441</v>
      </c>
      <c r="J256" s="208"/>
    </row>
    <row r="257" spans="1:10" ht="25.5">
      <c r="A257" s="203" t="s">
        <v>418</v>
      </c>
      <c r="B257" s="204" t="s">
        <v>24</v>
      </c>
      <c r="C257" s="204" t="s">
        <v>471</v>
      </c>
      <c r="D257" s="205">
        <v>2013</v>
      </c>
      <c r="E257" s="204" t="s">
        <v>474</v>
      </c>
      <c r="F257" s="204" t="s">
        <v>81</v>
      </c>
      <c r="G257" s="205" t="s">
        <v>543</v>
      </c>
      <c r="H257" s="204"/>
      <c r="I257" s="205" t="s">
        <v>474</v>
      </c>
      <c r="J257" s="208"/>
    </row>
    <row r="258" spans="1:10" ht="25.5">
      <c r="A258" s="203" t="s">
        <v>418</v>
      </c>
      <c r="B258" s="204" t="s">
        <v>24</v>
      </c>
      <c r="C258" s="204" t="s">
        <v>471</v>
      </c>
      <c r="D258" s="204">
        <v>2013</v>
      </c>
      <c r="E258" s="204" t="s">
        <v>475</v>
      </c>
      <c r="F258" s="204" t="s">
        <v>81</v>
      </c>
      <c r="G258" s="205" t="s">
        <v>543</v>
      </c>
      <c r="H258" s="204"/>
      <c r="I258" s="205" t="s">
        <v>474</v>
      </c>
      <c r="J258" s="208"/>
    </row>
    <row r="259" spans="1:10" ht="38.25">
      <c r="A259" s="203" t="s">
        <v>418</v>
      </c>
      <c r="B259" s="204" t="s">
        <v>24</v>
      </c>
      <c r="C259" s="204" t="s">
        <v>471</v>
      </c>
      <c r="D259" s="205">
        <v>2013</v>
      </c>
      <c r="E259" s="204" t="s">
        <v>519</v>
      </c>
      <c r="F259" s="204" t="s">
        <v>81</v>
      </c>
      <c r="G259" s="205" t="s">
        <v>549</v>
      </c>
      <c r="H259" s="204"/>
      <c r="I259" s="205" t="s">
        <v>517</v>
      </c>
      <c r="J259" s="208"/>
    </row>
    <row r="260" spans="1:10" ht="38.25">
      <c r="A260" s="203" t="s">
        <v>418</v>
      </c>
      <c r="B260" s="204" t="s">
        <v>24</v>
      </c>
      <c r="C260" s="204" t="s">
        <v>471</v>
      </c>
      <c r="D260" s="204">
        <v>2013</v>
      </c>
      <c r="E260" s="204" t="s">
        <v>105</v>
      </c>
      <c r="F260" s="204" t="s">
        <v>81</v>
      </c>
      <c r="G260" s="205" t="s">
        <v>549</v>
      </c>
      <c r="H260" s="204"/>
      <c r="I260" s="205" t="s">
        <v>517</v>
      </c>
      <c r="J260" s="208"/>
    </row>
    <row r="261" spans="1:10" ht="38.25">
      <c r="A261" s="203" t="s">
        <v>418</v>
      </c>
      <c r="B261" s="204" t="s">
        <v>24</v>
      </c>
      <c r="C261" s="204" t="s">
        <v>471</v>
      </c>
      <c r="D261" s="205">
        <v>2013</v>
      </c>
      <c r="E261" s="204" t="s">
        <v>517</v>
      </c>
      <c r="F261" s="204" t="s">
        <v>81</v>
      </c>
      <c r="G261" s="205" t="s">
        <v>549</v>
      </c>
      <c r="H261" s="204"/>
      <c r="I261" s="205" t="s">
        <v>517</v>
      </c>
      <c r="J261" s="208"/>
    </row>
    <row r="262" spans="1:10">
      <c r="A262" s="203" t="s">
        <v>418</v>
      </c>
      <c r="B262" s="204" t="s">
        <v>24</v>
      </c>
      <c r="C262" s="204" t="s">
        <v>471</v>
      </c>
      <c r="D262" s="204">
        <v>2013</v>
      </c>
      <c r="E262" s="205" t="s">
        <v>544</v>
      </c>
      <c r="F262" s="204" t="s">
        <v>82</v>
      </c>
      <c r="G262" s="205"/>
      <c r="H262" s="204"/>
      <c r="I262" s="205" t="s">
        <v>544</v>
      </c>
      <c r="J262" s="208"/>
    </row>
    <row r="263" spans="1:10" ht="51">
      <c r="A263" s="203" t="s">
        <v>418</v>
      </c>
      <c r="B263" s="204" t="s">
        <v>24</v>
      </c>
      <c r="C263" s="204" t="s">
        <v>471</v>
      </c>
      <c r="D263" s="205">
        <v>2013</v>
      </c>
      <c r="E263" s="204" t="s">
        <v>444</v>
      </c>
      <c r="F263" s="204" t="s">
        <v>81</v>
      </c>
      <c r="G263" s="205" t="s">
        <v>538</v>
      </c>
      <c r="H263" s="204"/>
      <c r="I263" s="205" t="s">
        <v>444</v>
      </c>
      <c r="J263" s="208"/>
    </row>
    <row r="264" spans="1:10" ht="51">
      <c r="A264" s="203" t="s">
        <v>418</v>
      </c>
      <c r="B264" s="204" t="s">
        <v>24</v>
      </c>
      <c r="C264" s="204" t="s">
        <v>471</v>
      </c>
      <c r="D264" s="204">
        <v>2013</v>
      </c>
      <c r="E264" s="204" t="s">
        <v>422</v>
      </c>
      <c r="F264" s="204" t="s">
        <v>81</v>
      </c>
      <c r="G264" s="205" t="s">
        <v>538</v>
      </c>
      <c r="H264" s="204"/>
      <c r="I264" s="205" t="s">
        <v>444</v>
      </c>
      <c r="J264" s="208"/>
    </row>
    <row r="265" spans="1:10" ht="51">
      <c r="A265" s="203" t="s">
        <v>418</v>
      </c>
      <c r="B265" s="204" t="s">
        <v>24</v>
      </c>
      <c r="C265" s="204" t="s">
        <v>471</v>
      </c>
      <c r="D265" s="205">
        <v>2013</v>
      </c>
      <c r="E265" s="204" t="s">
        <v>424</v>
      </c>
      <c r="F265" s="204" t="s">
        <v>81</v>
      </c>
      <c r="G265" s="205" t="s">
        <v>538</v>
      </c>
      <c r="H265" s="204"/>
      <c r="I265" s="205" t="s">
        <v>444</v>
      </c>
      <c r="J265" s="208"/>
    </row>
    <row r="266" spans="1:10" ht="51">
      <c r="A266" s="203" t="s">
        <v>418</v>
      </c>
      <c r="B266" s="204" t="s">
        <v>24</v>
      </c>
      <c r="C266" s="204" t="s">
        <v>471</v>
      </c>
      <c r="D266" s="204">
        <v>2013</v>
      </c>
      <c r="E266" s="204" t="s">
        <v>452</v>
      </c>
      <c r="F266" s="204" t="s">
        <v>81</v>
      </c>
      <c r="G266" s="205" t="s">
        <v>538</v>
      </c>
      <c r="H266" s="204"/>
      <c r="I266" s="205" t="s">
        <v>444</v>
      </c>
      <c r="J266" s="208"/>
    </row>
    <row r="267" spans="1:10" ht="51">
      <c r="A267" s="203" t="s">
        <v>418</v>
      </c>
      <c r="B267" s="204" t="s">
        <v>24</v>
      </c>
      <c r="C267" s="204" t="s">
        <v>471</v>
      </c>
      <c r="D267" s="205">
        <v>2013</v>
      </c>
      <c r="E267" s="204" t="s">
        <v>443</v>
      </c>
      <c r="F267" s="204" t="s">
        <v>81</v>
      </c>
      <c r="G267" s="205" t="s">
        <v>540</v>
      </c>
      <c r="H267" s="204"/>
      <c r="I267" s="205" t="s">
        <v>451</v>
      </c>
      <c r="J267" s="208"/>
    </row>
    <row r="268" spans="1:10" ht="51">
      <c r="A268" s="203" t="s">
        <v>418</v>
      </c>
      <c r="B268" s="204" t="s">
        <v>24</v>
      </c>
      <c r="C268" s="204" t="s">
        <v>471</v>
      </c>
      <c r="D268" s="204">
        <v>2013</v>
      </c>
      <c r="E268" s="204" t="s">
        <v>446</v>
      </c>
      <c r="F268" s="204" t="s">
        <v>81</v>
      </c>
      <c r="G268" s="205" t="s">
        <v>540</v>
      </c>
      <c r="H268" s="204"/>
      <c r="I268" s="205" t="s">
        <v>451</v>
      </c>
      <c r="J268" s="208"/>
    </row>
    <row r="269" spans="1:10" ht="51">
      <c r="A269" s="203" t="s">
        <v>418</v>
      </c>
      <c r="B269" s="204" t="s">
        <v>24</v>
      </c>
      <c r="C269" s="204" t="s">
        <v>471</v>
      </c>
      <c r="D269" s="205">
        <v>2013</v>
      </c>
      <c r="E269" s="204" t="s">
        <v>469</v>
      </c>
      <c r="F269" s="204" t="s">
        <v>81</v>
      </c>
      <c r="G269" s="205" t="s">
        <v>540</v>
      </c>
      <c r="H269" s="204"/>
      <c r="I269" s="205" t="s">
        <v>451</v>
      </c>
      <c r="J269" s="208"/>
    </row>
    <row r="270" spans="1:10" ht="51">
      <c r="A270" s="203" t="s">
        <v>418</v>
      </c>
      <c r="B270" s="204" t="s">
        <v>24</v>
      </c>
      <c r="C270" s="204" t="s">
        <v>471</v>
      </c>
      <c r="D270" s="204">
        <v>2013</v>
      </c>
      <c r="E270" s="204" t="s">
        <v>451</v>
      </c>
      <c r="F270" s="204" t="s">
        <v>81</v>
      </c>
      <c r="G270" s="205" t="s">
        <v>540</v>
      </c>
      <c r="H270" s="204"/>
      <c r="I270" s="205" t="s">
        <v>451</v>
      </c>
      <c r="J270" s="208"/>
    </row>
    <row r="271" spans="1:10" ht="25.5">
      <c r="A271" s="203" t="s">
        <v>418</v>
      </c>
      <c r="B271" s="204" t="s">
        <v>24</v>
      </c>
      <c r="C271" s="204" t="s">
        <v>471</v>
      </c>
      <c r="D271" s="205">
        <v>2013</v>
      </c>
      <c r="E271" s="204" t="s">
        <v>476</v>
      </c>
      <c r="F271" s="204" t="s">
        <v>81</v>
      </c>
      <c r="G271" s="205" t="s">
        <v>545</v>
      </c>
      <c r="H271" s="204"/>
      <c r="I271" s="205" t="s">
        <v>454</v>
      </c>
      <c r="J271" s="208"/>
    </row>
    <row r="272" spans="1:10" ht="25.5">
      <c r="A272" s="203" t="s">
        <v>418</v>
      </c>
      <c r="B272" s="204" t="s">
        <v>24</v>
      </c>
      <c r="C272" s="204" t="s">
        <v>471</v>
      </c>
      <c r="D272" s="204">
        <v>2013</v>
      </c>
      <c r="E272" s="204" t="s">
        <v>454</v>
      </c>
      <c r="F272" s="204" t="s">
        <v>81</v>
      </c>
      <c r="G272" s="205" t="s">
        <v>545</v>
      </c>
      <c r="H272" s="204"/>
      <c r="I272" s="205" t="s">
        <v>454</v>
      </c>
      <c r="J272" s="208"/>
    </row>
    <row r="273" spans="1:10" ht="13.5" thickBot="1">
      <c r="A273" s="213" t="s">
        <v>418</v>
      </c>
      <c r="B273" s="214" t="s">
        <v>24</v>
      </c>
      <c r="C273" s="214" t="s">
        <v>471</v>
      </c>
      <c r="D273" s="215">
        <v>2013</v>
      </c>
      <c r="E273" s="214" t="s">
        <v>478</v>
      </c>
      <c r="F273" s="214" t="s">
        <v>82</v>
      </c>
      <c r="G273" s="215" t="s">
        <v>478</v>
      </c>
      <c r="H273" s="214"/>
      <c r="I273" s="215" t="s">
        <v>478</v>
      </c>
      <c r="J273" s="216"/>
    </row>
  </sheetData>
  <phoneticPr fontId="33" type="noConversion"/>
  <pageMargins left="0.70833333333333337" right="0.70833333333333337" top="0.78749999999999998" bottom="0.78749999999999998" header="0.51180555555555551" footer="0.51180555555555551"/>
  <pageSetup paperSize="9" scale="48"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54"/>
  <sheetViews>
    <sheetView topLeftCell="G13" zoomScaleNormal="100" zoomScaleSheetLayoutView="100" workbookViewId="0">
      <selection activeCell="A54" sqref="A54"/>
    </sheetView>
  </sheetViews>
  <sheetFormatPr defaultColWidth="11.5703125" defaultRowHeight="12.75"/>
  <cols>
    <col min="1" max="1" width="12" style="1" customWidth="1"/>
    <col min="2" max="2" width="13.28515625" style="1" customWidth="1"/>
    <col min="3" max="3" width="9.7109375" style="1" bestFit="1" customWidth="1"/>
    <col min="4" max="4" width="25.85546875" style="1" bestFit="1" customWidth="1"/>
    <col min="5" max="5" width="6.42578125" style="1" bestFit="1" customWidth="1"/>
    <col min="6" max="6" width="10.7109375" style="1" bestFit="1" customWidth="1"/>
    <col min="7" max="7" width="34.28515625" style="1" customWidth="1"/>
    <col min="8" max="8" width="32.5703125" style="1" customWidth="1"/>
    <col min="9" max="9" width="22.140625" style="1" bestFit="1" customWidth="1"/>
    <col min="10" max="10" width="9.7109375" style="1" bestFit="1" customWidth="1"/>
    <col min="11" max="11" width="33.85546875" style="1" bestFit="1" customWidth="1"/>
    <col min="12" max="12" width="13.7109375" style="42" bestFit="1" customWidth="1"/>
    <col min="13" max="14" width="13.28515625" style="42" bestFit="1" customWidth="1"/>
    <col min="15" max="15" width="12.5703125" style="42" bestFit="1" customWidth="1"/>
    <col min="16" max="16" width="12.140625" style="42" bestFit="1" customWidth="1"/>
    <col min="17" max="17" width="14" style="42" bestFit="1" customWidth="1"/>
    <col min="18" max="18" width="10.28515625" style="42" bestFit="1" customWidth="1"/>
    <col min="19" max="19" width="11.140625" style="42" bestFit="1" customWidth="1"/>
    <col min="20" max="20" width="11.5703125" style="42"/>
    <col min="22" max="22" width="2.42578125" bestFit="1" customWidth="1"/>
    <col min="23" max="23" width="12.28515625" bestFit="1" customWidth="1"/>
    <col min="24" max="24" width="2" style="1" bestFit="1" customWidth="1"/>
    <col min="25" max="25" width="9.140625" style="1" bestFit="1" customWidth="1"/>
    <col min="26" max="16384" width="11.5703125" style="1"/>
  </cols>
  <sheetData>
    <row r="1" spans="1:27" ht="28.9" customHeight="1" thickBot="1">
      <c r="A1" s="32" t="s">
        <v>92</v>
      </c>
      <c r="B1" s="32"/>
      <c r="C1" s="32"/>
      <c r="D1" s="32"/>
      <c r="E1" s="32"/>
      <c r="F1" s="32"/>
      <c r="G1" s="32"/>
      <c r="H1" s="32"/>
      <c r="I1" s="32"/>
      <c r="J1" s="32"/>
      <c r="K1" s="32"/>
      <c r="L1" s="497"/>
      <c r="M1" s="497"/>
      <c r="N1" s="497"/>
      <c r="O1" s="497"/>
      <c r="P1" s="497"/>
      <c r="Q1" s="498"/>
      <c r="R1" s="498"/>
      <c r="S1" s="34" t="s">
        <v>0</v>
      </c>
      <c r="T1" s="226" t="s">
        <v>9</v>
      </c>
      <c r="U1" s="48"/>
    </row>
    <row r="2" spans="1:27" ht="20.100000000000001" customHeight="1" thickBot="1">
      <c r="A2" s="196" t="s">
        <v>522</v>
      </c>
      <c r="B2" s="32"/>
      <c r="C2" s="32"/>
      <c r="D2" s="32"/>
      <c r="E2" s="32"/>
      <c r="F2" s="32"/>
      <c r="G2" s="32"/>
      <c r="H2" s="32"/>
      <c r="I2" s="32"/>
      <c r="J2" s="32"/>
      <c r="K2" s="32"/>
      <c r="L2" s="497"/>
      <c r="M2" s="497"/>
      <c r="N2" s="497"/>
      <c r="O2" s="497"/>
      <c r="P2" s="497"/>
      <c r="Q2" s="498"/>
      <c r="R2" s="498"/>
      <c r="S2" s="34" t="s">
        <v>393</v>
      </c>
      <c r="T2" s="170">
        <v>2013</v>
      </c>
      <c r="U2" s="49"/>
    </row>
    <row r="3" spans="1:27" s="39" customFormat="1" ht="61.9" customHeight="1" thickBot="1">
      <c r="A3" s="29" t="s">
        <v>1</v>
      </c>
      <c r="B3" s="30" t="s">
        <v>93</v>
      </c>
      <c r="C3" s="30" t="s">
        <v>94</v>
      </c>
      <c r="D3" s="29" t="s">
        <v>13</v>
      </c>
      <c r="E3" s="29" t="s">
        <v>3</v>
      </c>
      <c r="F3" s="30" t="s">
        <v>68</v>
      </c>
      <c r="G3" s="30" t="s">
        <v>69</v>
      </c>
      <c r="H3" s="30" t="s">
        <v>70</v>
      </c>
      <c r="I3" s="30" t="s">
        <v>71</v>
      </c>
      <c r="J3" s="30" t="s">
        <v>95</v>
      </c>
      <c r="K3" s="30" t="s">
        <v>96</v>
      </c>
      <c r="L3" s="30" t="s">
        <v>97</v>
      </c>
      <c r="M3" s="258" t="s">
        <v>98</v>
      </c>
      <c r="N3" s="156" t="s">
        <v>99</v>
      </c>
      <c r="O3" s="30" t="s">
        <v>100</v>
      </c>
      <c r="P3" s="30" t="s">
        <v>101</v>
      </c>
      <c r="Q3" s="30" t="s">
        <v>335</v>
      </c>
      <c r="R3" s="259" t="s">
        <v>102</v>
      </c>
      <c r="S3" s="259" t="s">
        <v>103</v>
      </c>
      <c r="T3" s="259" t="s">
        <v>104</v>
      </c>
      <c r="U3"/>
      <c r="V3"/>
      <c r="W3"/>
    </row>
    <row r="4" spans="1:27" s="580" customFormat="1" ht="13.5" thickBot="1">
      <c r="A4" s="217" t="s">
        <v>418</v>
      </c>
      <c r="B4" s="115"/>
      <c r="C4" s="115">
        <v>2013</v>
      </c>
      <c r="D4" s="662" t="s">
        <v>22</v>
      </c>
      <c r="E4" s="581" t="s">
        <v>11</v>
      </c>
      <c r="F4" s="659" t="s">
        <v>480</v>
      </c>
      <c r="G4" s="659" t="s">
        <v>462</v>
      </c>
      <c r="H4" s="659" t="s">
        <v>463</v>
      </c>
      <c r="I4" s="659" t="s">
        <v>525</v>
      </c>
      <c r="J4" s="509" t="s">
        <v>550</v>
      </c>
      <c r="K4" s="218" t="s">
        <v>106</v>
      </c>
      <c r="L4" s="115" t="s">
        <v>551</v>
      </c>
      <c r="M4" s="115">
        <v>859</v>
      </c>
      <c r="N4" s="219">
        <v>859</v>
      </c>
      <c r="O4" s="115"/>
      <c r="P4" s="115">
        <v>6</v>
      </c>
      <c r="Q4" s="115">
        <v>6</v>
      </c>
      <c r="R4" s="219">
        <f t="shared" ref="R4:R35" si="0">S4+T4</f>
        <v>4</v>
      </c>
      <c r="S4" s="219">
        <v>0</v>
      </c>
      <c r="T4" s="220">
        <v>4</v>
      </c>
      <c r="V4" s="582"/>
      <c r="W4" s="582" t="s">
        <v>552</v>
      </c>
      <c r="X4" s="582"/>
      <c r="Y4" s="583" t="s">
        <v>553</v>
      </c>
      <c r="Z4" s="40"/>
      <c r="AA4" s="40"/>
    </row>
    <row r="5" spans="1:27" s="580" customFormat="1">
      <c r="A5" s="217" t="s">
        <v>418</v>
      </c>
      <c r="B5" s="115"/>
      <c r="C5" s="115">
        <v>2013</v>
      </c>
      <c r="D5" s="661" t="s">
        <v>22</v>
      </c>
      <c r="E5" s="581" t="s">
        <v>11</v>
      </c>
      <c r="F5" s="661" t="s">
        <v>513</v>
      </c>
      <c r="G5" s="661" t="s">
        <v>426</v>
      </c>
      <c r="H5" s="661" t="s">
        <v>80</v>
      </c>
      <c r="I5" s="661" t="s">
        <v>489</v>
      </c>
      <c r="J5" s="509" t="s">
        <v>118</v>
      </c>
      <c r="K5" s="218" t="s">
        <v>106</v>
      </c>
      <c r="L5" s="115" t="s">
        <v>551</v>
      </c>
      <c r="M5" s="115">
        <v>2068</v>
      </c>
      <c r="N5" s="219">
        <v>851</v>
      </c>
      <c r="O5" s="114"/>
      <c r="P5" s="115">
        <v>12</v>
      </c>
      <c r="Q5" s="115">
        <v>12</v>
      </c>
      <c r="R5" s="219">
        <f t="shared" si="0"/>
        <v>0</v>
      </c>
      <c r="S5" s="499">
        <v>0</v>
      </c>
      <c r="T5" s="495">
        <v>0</v>
      </c>
      <c r="V5" s="180" t="s">
        <v>46</v>
      </c>
      <c r="W5" s="188" t="s">
        <v>554</v>
      </c>
      <c r="X5" s="584">
        <v>1</v>
      </c>
      <c r="Y5" s="180" t="s">
        <v>122</v>
      </c>
      <c r="Z5" s="40"/>
      <c r="AA5" s="40"/>
    </row>
    <row r="6" spans="1:27" s="580" customFormat="1">
      <c r="A6" s="217" t="s">
        <v>418</v>
      </c>
      <c r="B6" s="115"/>
      <c r="C6" s="115">
        <v>2013</v>
      </c>
      <c r="D6" s="662" t="s">
        <v>22</v>
      </c>
      <c r="E6" s="581" t="s">
        <v>11</v>
      </c>
      <c r="F6" s="659" t="s">
        <v>480</v>
      </c>
      <c r="G6" s="659" t="s">
        <v>426</v>
      </c>
      <c r="H6" s="659" t="s">
        <v>80</v>
      </c>
      <c r="I6" s="659" t="s">
        <v>489</v>
      </c>
      <c r="J6" s="509" t="s">
        <v>550</v>
      </c>
      <c r="K6" s="218" t="s">
        <v>106</v>
      </c>
      <c r="L6" s="115" t="s">
        <v>551</v>
      </c>
      <c r="M6" s="115">
        <v>11547</v>
      </c>
      <c r="N6" s="219">
        <v>10750</v>
      </c>
      <c r="O6" s="115"/>
      <c r="P6" s="115">
        <v>35</v>
      </c>
      <c r="Q6" s="115">
        <v>35</v>
      </c>
      <c r="R6" s="219">
        <f t="shared" si="0"/>
        <v>35</v>
      </c>
      <c r="S6" s="219">
        <v>0</v>
      </c>
      <c r="T6" s="220">
        <v>35</v>
      </c>
      <c r="V6" s="180" t="s">
        <v>47</v>
      </c>
      <c r="W6" s="188" t="s">
        <v>555</v>
      </c>
      <c r="X6" s="584">
        <v>2</v>
      </c>
      <c r="Y6" s="180" t="s">
        <v>556</v>
      </c>
      <c r="Z6" s="40"/>
      <c r="AA6" s="40"/>
    </row>
    <row r="7" spans="1:27" s="580" customFormat="1">
      <c r="A7" s="217" t="s">
        <v>418</v>
      </c>
      <c r="B7" s="115"/>
      <c r="C7" s="115">
        <v>2013</v>
      </c>
      <c r="D7" s="171" t="s">
        <v>22</v>
      </c>
      <c r="E7" s="581" t="s">
        <v>11</v>
      </c>
      <c r="F7" s="171" t="s">
        <v>513</v>
      </c>
      <c r="G7" s="171" t="s">
        <v>494</v>
      </c>
      <c r="H7" s="171" t="s">
        <v>481</v>
      </c>
      <c r="I7" s="171" t="s">
        <v>495</v>
      </c>
      <c r="J7" s="509" t="s">
        <v>121</v>
      </c>
      <c r="K7" s="218" t="s">
        <v>106</v>
      </c>
      <c r="L7" s="115" t="s">
        <v>551</v>
      </c>
      <c r="M7" s="115">
        <v>176</v>
      </c>
      <c r="N7" s="219">
        <v>117</v>
      </c>
      <c r="O7" s="114"/>
      <c r="P7" s="115">
        <v>4</v>
      </c>
      <c r="Q7" s="115">
        <v>4</v>
      </c>
      <c r="R7" s="219">
        <f t="shared" si="0"/>
        <v>3</v>
      </c>
      <c r="S7" s="499">
        <v>0</v>
      </c>
      <c r="T7" s="495">
        <v>3</v>
      </c>
      <c r="V7" s="180" t="s">
        <v>49</v>
      </c>
      <c r="W7" s="188" t="s">
        <v>557</v>
      </c>
      <c r="X7" s="584">
        <v>3</v>
      </c>
      <c r="Y7" s="180" t="s">
        <v>558</v>
      </c>
    </row>
    <row r="8" spans="1:27" s="580" customFormat="1" ht="15">
      <c r="A8" s="217" t="s">
        <v>418</v>
      </c>
      <c r="B8" s="115"/>
      <c r="C8" s="115">
        <v>2013</v>
      </c>
      <c r="D8" s="171" t="s">
        <v>22</v>
      </c>
      <c r="E8" s="581" t="s">
        <v>11</v>
      </c>
      <c r="F8" s="171" t="s">
        <v>513</v>
      </c>
      <c r="G8" s="171" t="s">
        <v>472</v>
      </c>
      <c r="H8" s="171" t="s">
        <v>80</v>
      </c>
      <c r="I8" s="659" t="s">
        <v>414</v>
      </c>
      <c r="J8" s="509" t="s">
        <v>118</v>
      </c>
      <c r="K8" s="218" t="s">
        <v>106</v>
      </c>
      <c r="L8" s="115" t="s">
        <v>551</v>
      </c>
      <c r="M8" s="115">
        <v>353</v>
      </c>
      <c r="N8" s="219">
        <v>153</v>
      </c>
      <c r="O8" s="114"/>
      <c r="P8" s="115">
        <v>6</v>
      </c>
      <c r="Q8" s="115">
        <v>6</v>
      </c>
      <c r="R8" s="219">
        <f t="shared" si="0"/>
        <v>2</v>
      </c>
      <c r="S8" s="660">
        <v>0</v>
      </c>
      <c r="T8" s="579">
        <v>2</v>
      </c>
      <c r="V8" s="180" t="s">
        <v>559</v>
      </c>
      <c r="W8" s="188" t="s">
        <v>560</v>
      </c>
      <c r="X8" s="222"/>
      <c r="Y8" s="222"/>
    </row>
    <row r="9" spans="1:27" s="580" customFormat="1" ht="15">
      <c r="A9" s="217" t="s">
        <v>418</v>
      </c>
      <c r="B9" s="115"/>
      <c r="C9" s="115">
        <v>2013</v>
      </c>
      <c r="D9" s="661" t="s">
        <v>22</v>
      </c>
      <c r="E9" s="581" t="s">
        <v>11</v>
      </c>
      <c r="F9" s="661" t="s">
        <v>513</v>
      </c>
      <c r="G9" s="661" t="s">
        <v>439</v>
      </c>
      <c r="H9" s="661" t="s">
        <v>80</v>
      </c>
      <c r="I9" s="661" t="s">
        <v>498</v>
      </c>
      <c r="J9" s="509" t="s">
        <v>118</v>
      </c>
      <c r="K9" s="221" t="s">
        <v>332</v>
      </c>
      <c r="L9" s="115">
        <v>1</v>
      </c>
      <c r="M9" s="115">
        <v>2151</v>
      </c>
      <c r="N9" s="219">
        <v>2390</v>
      </c>
      <c r="O9" s="114">
        <v>28</v>
      </c>
      <c r="P9" s="115"/>
      <c r="Q9" s="115">
        <f>O9</f>
        <v>28</v>
      </c>
      <c r="R9" s="219">
        <f t="shared" si="0"/>
        <v>25</v>
      </c>
      <c r="S9" s="660">
        <v>25</v>
      </c>
      <c r="T9" s="579">
        <v>0</v>
      </c>
      <c r="V9" s="180" t="s">
        <v>562</v>
      </c>
      <c r="W9" s="188" t="s">
        <v>563</v>
      </c>
      <c r="X9" s="222"/>
      <c r="Y9" s="222"/>
    </row>
    <row r="10" spans="1:27" s="580" customFormat="1" ht="15">
      <c r="A10" s="217" t="s">
        <v>418</v>
      </c>
      <c r="B10" s="115"/>
      <c r="C10" s="115">
        <v>2013</v>
      </c>
      <c r="D10" s="661" t="s">
        <v>22</v>
      </c>
      <c r="E10" s="581" t="s">
        <v>11</v>
      </c>
      <c r="F10" s="661" t="s">
        <v>480</v>
      </c>
      <c r="G10" s="661" t="s">
        <v>439</v>
      </c>
      <c r="H10" s="661" t="s">
        <v>80</v>
      </c>
      <c r="I10" s="661" t="s">
        <v>498</v>
      </c>
      <c r="J10" s="509" t="s">
        <v>550</v>
      </c>
      <c r="K10" s="221" t="s">
        <v>332</v>
      </c>
      <c r="L10" s="115">
        <v>1</v>
      </c>
      <c r="M10" s="115">
        <v>5238</v>
      </c>
      <c r="N10" s="219">
        <v>4416</v>
      </c>
      <c r="O10" s="115">
        <v>35</v>
      </c>
      <c r="P10" s="115"/>
      <c r="Q10" s="115">
        <f>O10</f>
        <v>35</v>
      </c>
      <c r="R10" s="219">
        <f t="shared" si="0"/>
        <v>23</v>
      </c>
      <c r="S10" s="219">
        <v>23</v>
      </c>
      <c r="T10" s="220">
        <v>0</v>
      </c>
      <c r="U10" s="521"/>
      <c r="V10" s="180" t="s">
        <v>565</v>
      </c>
      <c r="W10" s="188" t="s">
        <v>26</v>
      </c>
      <c r="X10" s="222"/>
      <c r="Y10" s="222"/>
      <c r="Z10" s="521"/>
      <c r="AA10" s="521"/>
    </row>
    <row r="11" spans="1:27" s="580" customFormat="1" ht="15">
      <c r="A11" s="217" t="s">
        <v>418</v>
      </c>
      <c r="B11" s="115"/>
      <c r="C11" s="115">
        <v>2013</v>
      </c>
      <c r="D11" s="661" t="s">
        <v>22</v>
      </c>
      <c r="E11" s="581" t="s">
        <v>11</v>
      </c>
      <c r="F11" s="661" t="s">
        <v>513</v>
      </c>
      <c r="G11" s="661" t="s">
        <v>439</v>
      </c>
      <c r="H11" s="661" t="s">
        <v>80</v>
      </c>
      <c r="I11" s="661" t="s">
        <v>498</v>
      </c>
      <c r="J11" s="509" t="s">
        <v>118</v>
      </c>
      <c r="K11" s="218" t="s">
        <v>106</v>
      </c>
      <c r="L11" s="115" t="s">
        <v>551</v>
      </c>
      <c r="M11" s="115">
        <v>2151</v>
      </c>
      <c r="N11" s="219">
        <v>2390</v>
      </c>
      <c r="O11" s="114"/>
      <c r="P11" s="115">
        <v>40</v>
      </c>
      <c r="Q11" s="115">
        <v>40</v>
      </c>
      <c r="R11" s="219">
        <f t="shared" si="0"/>
        <v>23</v>
      </c>
      <c r="S11" s="660">
        <v>0</v>
      </c>
      <c r="T11" s="579">
        <v>23</v>
      </c>
      <c r="V11" s="180" t="s">
        <v>566</v>
      </c>
      <c r="W11" s="188" t="s">
        <v>567</v>
      </c>
      <c r="X11" s="222"/>
      <c r="Y11" s="222"/>
    </row>
    <row r="12" spans="1:27" s="580" customFormat="1">
      <c r="A12" s="217" t="s">
        <v>418</v>
      </c>
      <c r="B12" s="115"/>
      <c r="C12" s="115">
        <v>2013</v>
      </c>
      <c r="D12" s="171" t="s">
        <v>22</v>
      </c>
      <c r="E12" s="581" t="s">
        <v>11</v>
      </c>
      <c r="F12" s="171" t="s">
        <v>480</v>
      </c>
      <c r="G12" s="171" t="s">
        <v>439</v>
      </c>
      <c r="H12" s="171" t="s">
        <v>80</v>
      </c>
      <c r="I12" s="171" t="s">
        <v>498</v>
      </c>
      <c r="J12" s="509" t="s">
        <v>550</v>
      </c>
      <c r="K12" s="218" t="s">
        <v>106</v>
      </c>
      <c r="L12" s="115" t="s">
        <v>551</v>
      </c>
      <c r="M12" s="115">
        <v>5238</v>
      </c>
      <c r="N12" s="219">
        <v>4416</v>
      </c>
      <c r="O12" s="115"/>
      <c r="P12" s="115">
        <v>55</v>
      </c>
      <c r="Q12" s="115">
        <v>55</v>
      </c>
      <c r="R12" s="219">
        <f t="shared" si="0"/>
        <v>34</v>
      </c>
      <c r="S12" s="219">
        <v>0</v>
      </c>
      <c r="T12" s="220">
        <v>34</v>
      </c>
      <c r="V12" s="180" t="s">
        <v>568</v>
      </c>
      <c r="W12" s="188" t="s">
        <v>90</v>
      </c>
    </row>
    <row r="13" spans="1:27" s="580" customFormat="1">
      <c r="A13" s="217" t="s">
        <v>418</v>
      </c>
      <c r="B13" s="115"/>
      <c r="C13" s="115">
        <v>2013</v>
      </c>
      <c r="D13" s="661" t="s">
        <v>22</v>
      </c>
      <c r="E13" s="581" t="s">
        <v>11</v>
      </c>
      <c r="F13" s="661" t="s">
        <v>480</v>
      </c>
      <c r="G13" s="661" t="s">
        <v>439</v>
      </c>
      <c r="H13" s="661" t="s">
        <v>80</v>
      </c>
      <c r="I13" s="661" t="s">
        <v>499</v>
      </c>
      <c r="J13" s="509" t="s">
        <v>550</v>
      </c>
      <c r="K13" s="218" t="s">
        <v>106</v>
      </c>
      <c r="L13" s="115" t="s">
        <v>551</v>
      </c>
      <c r="M13" s="125">
        <v>511</v>
      </c>
      <c r="N13" s="219">
        <v>277</v>
      </c>
      <c r="O13" s="125"/>
      <c r="P13" s="115">
        <v>4</v>
      </c>
      <c r="Q13" s="115">
        <v>4</v>
      </c>
      <c r="R13" s="219">
        <f t="shared" si="0"/>
        <v>1</v>
      </c>
      <c r="S13" s="499">
        <v>0</v>
      </c>
      <c r="T13" s="495">
        <v>1</v>
      </c>
    </row>
    <row r="14" spans="1:27" s="580" customFormat="1">
      <c r="A14" s="217" t="s">
        <v>418</v>
      </c>
      <c r="B14" s="115"/>
      <c r="C14" s="115">
        <v>2013</v>
      </c>
      <c r="D14" s="171" t="s">
        <v>22</v>
      </c>
      <c r="E14" s="581" t="s">
        <v>11</v>
      </c>
      <c r="F14" s="171" t="s">
        <v>480</v>
      </c>
      <c r="G14" s="171" t="s">
        <v>449</v>
      </c>
      <c r="H14" s="171" t="s">
        <v>80</v>
      </c>
      <c r="I14" s="661" t="s">
        <v>450</v>
      </c>
      <c r="J14" s="509" t="s">
        <v>561</v>
      </c>
      <c r="K14" s="218" t="s">
        <v>106</v>
      </c>
      <c r="L14" s="115">
        <v>1</v>
      </c>
      <c r="M14" s="115">
        <v>24</v>
      </c>
      <c r="N14" s="219">
        <v>289</v>
      </c>
      <c r="O14" s="115"/>
      <c r="P14" s="115">
        <v>4</v>
      </c>
      <c r="Q14" s="115">
        <v>4</v>
      </c>
      <c r="R14" s="219">
        <f t="shared" si="0"/>
        <v>3</v>
      </c>
      <c r="S14" s="499">
        <v>0</v>
      </c>
      <c r="T14" s="495">
        <v>3</v>
      </c>
    </row>
    <row r="15" spans="1:27" s="580" customFormat="1">
      <c r="A15" s="217" t="s">
        <v>418</v>
      </c>
      <c r="B15" s="115"/>
      <c r="C15" s="115">
        <v>2013</v>
      </c>
      <c r="D15" s="661" t="s">
        <v>22</v>
      </c>
      <c r="E15" s="581" t="s">
        <v>11</v>
      </c>
      <c r="F15" s="661" t="s">
        <v>513</v>
      </c>
      <c r="G15" s="661" t="s">
        <v>449</v>
      </c>
      <c r="H15" s="661" t="s">
        <v>333</v>
      </c>
      <c r="I15" s="661" t="s">
        <v>515</v>
      </c>
      <c r="J15" s="509" t="s">
        <v>120</v>
      </c>
      <c r="K15" s="218" t="s">
        <v>106</v>
      </c>
      <c r="L15" s="115">
        <v>1</v>
      </c>
      <c r="M15" s="115">
        <v>431</v>
      </c>
      <c r="N15" s="219">
        <v>167</v>
      </c>
      <c r="O15" s="505"/>
      <c r="P15" s="115">
        <v>100</v>
      </c>
      <c r="Q15" s="115">
        <v>100</v>
      </c>
      <c r="R15" s="219">
        <f t="shared" si="0"/>
        <v>36</v>
      </c>
      <c r="S15" s="660">
        <v>0</v>
      </c>
      <c r="T15" s="579">
        <v>36</v>
      </c>
    </row>
    <row r="16" spans="1:27" s="580" customFormat="1">
      <c r="A16" s="217" t="s">
        <v>418</v>
      </c>
      <c r="B16" s="115"/>
      <c r="C16" s="115">
        <v>2013</v>
      </c>
      <c r="D16" s="171" t="s">
        <v>22</v>
      </c>
      <c r="E16" s="581" t="s">
        <v>11</v>
      </c>
      <c r="F16" s="171" t="s">
        <v>480</v>
      </c>
      <c r="G16" s="171" t="s">
        <v>449</v>
      </c>
      <c r="H16" s="171" t="s">
        <v>333</v>
      </c>
      <c r="I16" s="661" t="s">
        <v>451</v>
      </c>
      <c r="J16" s="509" t="s">
        <v>564</v>
      </c>
      <c r="K16" s="218" t="s">
        <v>106</v>
      </c>
      <c r="L16" s="115">
        <v>1</v>
      </c>
      <c r="M16" s="115">
        <v>300</v>
      </c>
      <c r="N16" s="219">
        <v>286</v>
      </c>
      <c r="O16" s="114"/>
      <c r="P16" s="115">
        <v>35</v>
      </c>
      <c r="Q16" s="115">
        <v>35</v>
      </c>
      <c r="R16" s="219">
        <f t="shared" si="0"/>
        <v>13</v>
      </c>
      <c r="S16" s="499">
        <v>0</v>
      </c>
      <c r="T16" s="495">
        <v>13</v>
      </c>
      <c r="U16" s="52"/>
      <c r="V16" s="52"/>
      <c r="W16" s="52"/>
      <c r="X16" s="52"/>
      <c r="Y16" s="52"/>
      <c r="Z16" s="52"/>
      <c r="AA16" s="52"/>
    </row>
    <row r="17" spans="1:27" s="580" customFormat="1">
      <c r="A17" s="217" t="s">
        <v>418</v>
      </c>
      <c r="B17" s="115"/>
      <c r="C17" s="115">
        <v>2013</v>
      </c>
      <c r="D17" s="659" t="s">
        <v>22</v>
      </c>
      <c r="E17" s="581" t="s">
        <v>11</v>
      </c>
      <c r="F17" s="205" t="s">
        <v>480</v>
      </c>
      <c r="G17" s="659" t="s">
        <v>449</v>
      </c>
      <c r="H17" s="659" t="s">
        <v>333</v>
      </c>
      <c r="I17" s="659" t="s">
        <v>509</v>
      </c>
      <c r="J17" s="509" t="s">
        <v>564</v>
      </c>
      <c r="K17" s="218" t="s">
        <v>106</v>
      </c>
      <c r="L17" s="115">
        <v>1</v>
      </c>
      <c r="M17" s="115">
        <v>258</v>
      </c>
      <c r="N17" s="219">
        <v>428</v>
      </c>
      <c r="O17" s="114"/>
      <c r="P17" s="115">
        <v>10</v>
      </c>
      <c r="Q17" s="115">
        <v>10</v>
      </c>
      <c r="R17" s="219">
        <f t="shared" si="0"/>
        <v>17</v>
      </c>
      <c r="S17" s="499">
        <v>0</v>
      </c>
      <c r="T17" s="495">
        <v>17</v>
      </c>
    </row>
    <row r="18" spans="1:27" s="580" customFormat="1">
      <c r="A18" s="217" t="s">
        <v>418</v>
      </c>
      <c r="B18" s="115"/>
      <c r="C18" s="115">
        <v>2013</v>
      </c>
      <c r="D18" s="171" t="s">
        <v>26</v>
      </c>
      <c r="E18" s="581" t="s">
        <v>11</v>
      </c>
      <c r="F18" s="171" t="s">
        <v>516</v>
      </c>
      <c r="G18" s="171" t="s">
        <v>421</v>
      </c>
      <c r="H18" s="171" t="s">
        <v>333</v>
      </c>
      <c r="I18" s="171" t="s">
        <v>422</v>
      </c>
      <c r="J18" s="509" t="s">
        <v>569</v>
      </c>
      <c r="K18" s="218" t="s">
        <v>106</v>
      </c>
      <c r="L18" s="115">
        <v>1</v>
      </c>
      <c r="M18" s="115">
        <v>39</v>
      </c>
      <c r="N18" s="578">
        <v>29</v>
      </c>
      <c r="O18" s="114"/>
      <c r="P18" s="115">
        <v>30</v>
      </c>
      <c r="Q18" s="115">
        <v>30</v>
      </c>
      <c r="R18" s="219">
        <f t="shared" si="0"/>
        <v>32</v>
      </c>
      <c r="S18" s="578">
        <v>0</v>
      </c>
      <c r="T18" s="579">
        <v>32</v>
      </c>
    </row>
    <row r="19" spans="1:27" s="580" customFormat="1">
      <c r="A19" s="203" t="s">
        <v>418</v>
      </c>
      <c r="B19" s="659"/>
      <c r="C19" s="115">
        <v>2013</v>
      </c>
      <c r="D19" s="171" t="s">
        <v>24</v>
      </c>
      <c r="E19" s="581" t="s">
        <v>11</v>
      </c>
      <c r="F19" s="171" t="s">
        <v>471</v>
      </c>
      <c r="G19" s="171" t="s">
        <v>426</v>
      </c>
      <c r="H19" s="171" t="s">
        <v>80</v>
      </c>
      <c r="I19" s="171" t="s">
        <v>428</v>
      </c>
      <c r="J19" s="509" t="s">
        <v>577</v>
      </c>
      <c r="K19" s="218" t="s">
        <v>106</v>
      </c>
      <c r="L19" s="115" t="s">
        <v>551</v>
      </c>
      <c r="M19" s="659">
        <v>290</v>
      </c>
      <c r="N19" s="578">
        <v>422</v>
      </c>
      <c r="O19" s="661"/>
      <c r="P19" s="659">
        <v>4</v>
      </c>
      <c r="Q19" s="659">
        <v>4</v>
      </c>
      <c r="R19" s="219">
        <f t="shared" si="0"/>
        <v>3</v>
      </c>
      <c r="S19" s="578">
        <v>0</v>
      </c>
      <c r="T19" s="579">
        <v>3</v>
      </c>
    </row>
    <row r="20" spans="1:27" s="580" customFormat="1">
      <c r="A20" s="217" t="s">
        <v>418</v>
      </c>
      <c r="B20" s="115"/>
      <c r="C20" s="115">
        <v>2013</v>
      </c>
      <c r="D20" s="171" t="s">
        <v>24</v>
      </c>
      <c r="E20" s="581" t="s">
        <v>11</v>
      </c>
      <c r="F20" s="171" t="s">
        <v>532</v>
      </c>
      <c r="G20" s="171" t="s">
        <v>426</v>
      </c>
      <c r="H20" s="171" t="s">
        <v>80</v>
      </c>
      <c r="I20" s="171" t="s">
        <v>429</v>
      </c>
      <c r="J20" s="509" t="s">
        <v>571</v>
      </c>
      <c r="K20" s="218" t="s">
        <v>106</v>
      </c>
      <c r="L20" s="115" t="s">
        <v>551</v>
      </c>
      <c r="M20" s="115">
        <v>628</v>
      </c>
      <c r="N20" s="578">
        <v>270</v>
      </c>
      <c r="O20" s="114"/>
      <c r="P20" s="115">
        <v>2</v>
      </c>
      <c r="Q20" s="115">
        <v>2</v>
      </c>
      <c r="R20" s="219">
        <f t="shared" si="0"/>
        <v>1</v>
      </c>
      <c r="S20" s="578">
        <v>0</v>
      </c>
      <c r="T20" s="579">
        <v>1</v>
      </c>
    </row>
    <row r="21" spans="1:27" s="580" customFormat="1">
      <c r="A21" s="203" t="s">
        <v>418</v>
      </c>
      <c r="B21" s="659"/>
      <c r="C21" s="115">
        <v>2013</v>
      </c>
      <c r="D21" s="171" t="s">
        <v>24</v>
      </c>
      <c r="E21" s="581" t="s">
        <v>11</v>
      </c>
      <c r="F21" s="171" t="s">
        <v>471</v>
      </c>
      <c r="G21" s="171" t="s">
        <v>426</v>
      </c>
      <c r="H21" s="171" t="s">
        <v>80</v>
      </c>
      <c r="I21" s="171" t="s">
        <v>430</v>
      </c>
      <c r="J21" s="509" t="s">
        <v>577</v>
      </c>
      <c r="K21" s="221" t="s">
        <v>332</v>
      </c>
      <c r="L21" s="659">
        <v>1</v>
      </c>
      <c r="M21" s="659">
        <v>3297</v>
      </c>
      <c r="N21" s="578">
        <v>2214</v>
      </c>
      <c r="O21" s="661">
        <v>4</v>
      </c>
      <c r="P21" s="659"/>
      <c r="Q21" s="659">
        <f>O21</f>
        <v>4</v>
      </c>
      <c r="R21" s="219">
        <f t="shared" si="0"/>
        <v>13</v>
      </c>
      <c r="S21" s="578">
        <v>13</v>
      </c>
      <c r="T21" s="579">
        <v>0</v>
      </c>
    </row>
    <row r="22" spans="1:27" s="580" customFormat="1">
      <c r="A22" s="217" t="s">
        <v>418</v>
      </c>
      <c r="B22" s="115"/>
      <c r="C22" s="115">
        <v>2013</v>
      </c>
      <c r="D22" s="171" t="s">
        <v>24</v>
      </c>
      <c r="E22" s="581" t="s">
        <v>11</v>
      </c>
      <c r="F22" s="171" t="s">
        <v>532</v>
      </c>
      <c r="G22" s="171" t="s">
        <v>426</v>
      </c>
      <c r="H22" s="171" t="s">
        <v>80</v>
      </c>
      <c r="I22" s="171" t="s">
        <v>430</v>
      </c>
      <c r="J22" s="509" t="s">
        <v>571</v>
      </c>
      <c r="K22" s="221" t="s">
        <v>332</v>
      </c>
      <c r="L22" s="115">
        <v>1</v>
      </c>
      <c r="M22" s="115">
        <v>3516</v>
      </c>
      <c r="N22" s="578">
        <v>1896</v>
      </c>
      <c r="O22" s="114">
        <v>20</v>
      </c>
      <c r="P22" s="115"/>
      <c r="Q22" s="115">
        <f>O22</f>
        <v>20</v>
      </c>
      <c r="R22" s="219">
        <f t="shared" si="0"/>
        <v>42</v>
      </c>
      <c r="S22" s="578">
        <v>42</v>
      </c>
      <c r="T22" s="579">
        <v>0</v>
      </c>
    </row>
    <row r="23" spans="1:27" s="580" customFormat="1">
      <c r="A23" s="203" t="s">
        <v>418</v>
      </c>
      <c r="B23" s="659"/>
      <c r="C23" s="115">
        <v>2013</v>
      </c>
      <c r="D23" s="171" t="s">
        <v>24</v>
      </c>
      <c r="E23" s="581" t="s">
        <v>11</v>
      </c>
      <c r="F23" s="171" t="s">
        <v>471</v>
      </c>
      <c r="G23" s="171" t="s">
        <v>426</v>
      </c>
      <c r="H23" s="171" t="s">
        <v>80</v>
      </c>
      <c r="I23" s="171" t="s">
        <v>430</v>
      </c>
      <c r="J23" s="509" t="s">
        <v>577</v>
      </c>
      <c r="K23" s="218" t="s">
        <v>106</v>
      </c>
      <c r="L23" s="115" t="s">
        <v>551</v>
      </c>
      <c r="M23" s="659">
        <v>3297</v>
      </c>
      <c r="N23" s="578">
        <v>2214</v>
      </c>
      <c r="O23" s="661"/>
      <c r="P23" s="659">
        <v>16</v>
      </c>
      <c r="Q23" s="659">
        <v>16</v>
      </c>
      <c r="R23" s="219">
        <f t="shared" si="0"/>
        <v>17</v>
      </c>
      <c r="S23" s="578">
        <v>0</v>
      </c>
      <c r="T23" s="579">
        <v>17</v>
      </c>
    </row>
    <row r="24" spans="1:27" s="580" customFormat="1">
      <c r="A24" s="217" t="s">
        <v>418</v>
      </c>
      <c r="B24" s="115"/>
      <c r="C24" s="115">
        <v>2013</v>
      </c>
      <c r="D24" s="171" t="s">
        <v>24</v>
      </c>
      <c r="E24" s="581" t="s">
        <v>11</v>
      </c>
      <c r="F24" s="171" t="s">
        <v>532</v>
      </c>
      <c r="G24" s="171" t="s">
        <v>426</v>
      </c>
      <c r="H24" s="171" t="s">
        <v>80</v>
      </c>
      <c r="I24" s="171" t="s">
        <v>430</v>
      </c>
      <c r="J24" s="509" t="s">
        <v>571</v>
      </c>
      <c r="K24" s="218" t="s">
        <v>106</v>
      </c>
      <c r="L24" s="115" t="s">
        <v>551</v>
      </c>
      <c r="M24" s="115">
        <v>3516</v>
      </c>
      <c r="N24" s="578">
        <v>1896</v>
      </c>
      <c r="O24" s="114"/>
      <c r="P24" s="115">
        <v>15</v>
      </c>
      <c r="Q24" s="115">
        <v>15</v>
      </c>
      <c r="R24" s="219">
        <f t="shared" si="0"/>
        <v>22</v>
      </c>
      <c r="S24" s="578">
        <v>0</v>
      </c>
      <c r="T24" s="579">
        <v>22</v>
      </c>
    </row>
    <row r="25" spans="1:27" s="580" customFormat="1">
      <c r="A25" s="203" t="s">
        <v>418</v>
      </c>
      <c r="B25" s="659"/>
      <c r="C25" s="115">
        <v>2013</v>
      </c>
      <c r="D25" s="171" t="s">
        <v>24</v>
      </c>
      <c r="E25" s="581" t="s">
        <v>11</v>
      </c>
      <c r="F25" s="171" t="s">
        <v>471</v>
      </c>
      <c r="G25" s="171" t="s">
        <v>426</v>
      </c>
      <c r="H25" s="171" t="s">
        <v>80</v>
      </c>
      <c r="I25" s="171" t="s">
        <v>432</v>
      </c>
      <c r="J25" s="509" t="s">
        <v>577</v>
      </c>
      <c r="K25" s="218" t="s">
        <v>106</v>
      </c>
      <c r="L25" s="115" t="s">
        <v>551</v>
      </c>
      <c r="M25" s="659">
        <v>488</v>
      </c>
      <c r="N25" s="578">
        <v>264</v>
      </c>
      <c r="O25" s="661"/>
      <c r="P25" s="659">
        <v>4</v>
      </c>
      <c r="Q25" s="659">
        <v>4</v>
      </c>
      <c r="R25" s="219">
        <f t="shared" si="0"/>
        <v>0</v>
      </c>
      <c r="S25" s="578">
        <v>0</v>
      </c>
      <c r="T25" s="579">
        <v>0</v>
      </c>
    </row>
    <row r="26" spans="1:27" s="580" customFormat="1">
      <c r="A26" s="217" t="s">
        <v>418</v>
      </c>
      <c r="B26" s="115"/>
      <c r="C26" s="115">
        <v>2013</v>
      </c>
      <c r="D26" s="171" t="s">
        <v>24</v>
      </c>
      <c r="E26" s="581" t="s">
        <v>11</v>
      </c>
      <c r="F26" s="171" t="s">
        <v>425</v>
      </c>
      <c r="G26" s="171" t="s">
        <v>439</v>
      </c>
      <c r="H26" s="171" t="s">
        <v>331</v>
      </c>
      <c r="I26" s="171" t="s">
        <v>440</v>
      </c>
      <c r="J26" s="509" t="s">
        <v>572</v>
      </c>
      <c r="K26" s="221" t="s">
        <v>332</v>
      </c>
      <c r="L26" s="115">
        <v>1</v>
      </c>
      <c r="M26" s="115">
        <v>621</v>
      </c>
      <c r="N26" s="578">
        <v>763</v>
      </c>
      <c r="O26" s="114">
        <v>5</v>
      </c>
      <c r="P26" s="115"/>
      <c r="Q26" s="115">
        <f>O26</f>
        <v>5</v>
      </c>
      <c r="R26" s="219">
        <f t="shared" si="0"/>
        <v>5</v>
      </c>
      <c r="S26" s="578">
        <v>5</v>
      </c>
      <c r="T26" s="579">
        <v>0</v>
      </c>
    </row>
    <row r="27" spans="1:27" s="580" customFormat="1">
      <c r="A27" s="203" t="s">
        <v>418</v>
      </c>
      <c r="B27" s="659"/>
      <c r="C27" s="115">
        <v>2013</v>
      </c>
      <c r="D27" s="171" t="s">
        <v>24</v>
      </c>
      <c r="E27" s="581" t="s">
        <v>11</v>
      </c>
      <c r="F27" s="171" t="s">
        <v>471</v>
      </c>
      <c r="G27" s="171" t="s">
        <v>439</v>
      </c>
      <c r="H27" s="171" t="s">
        <v>331</v>
      </c>
      <c r="I27" s="171" t="s">
        <v>440</v>
      </c>
      <c r="J27" s="509" t="s">
        <v>578</v>
      </c>
      <c r="K27" s="218" t="s">
        <v>1184</v>
      </c>
      <c r="L27" s="115" t="s">
        <v>551</v>
      </c>
      <c r="M27" s="659">
        <v>76</v>
      </c>
      <c r="N27" s="578">
        <v>38</v>
      </c>
      <c r="O27" s="659">
        <v>4</v>
      </c>
      <c r="P27" s="117"/>
      <c r="Q27" s="659">
        <v>4</v>
      </c>
      <c r="R27" s="219">
        <f t="shared" si="0"/>
        <v>0</v>
      </c>
      <c r="S27" s="578">
        <v>0</v>
      </c>
      <c r="T27" s="579">
        <v>0</v>
      </c>
    </row>
    <row r="28" spans="1:27" s="580" customFormat="1">
      <c r="A28" s="217" t="s">
        <v>418</v>
      </c>
      <c r="B28" s="115"/>
      <c r="C28" s="115">
        <v>2013</v>
      </c>
      <c r="D28" s="171" t="s">
        <v>24</v>
      </c>
      <c r="E28" s="581" t="s">
        <v>11</v>
      </c>
      <c r="F28" s="171" t="s">
        <v>461</v>
      </c>
      <c r="G28" s="171" t="s">
        <v>439</v>
      </c>
      <c r="H28" s="171" t="s">
        <v>80</v>
      </c>
      <c r="I28" s="171" t="s">
        <v>441</v>
      </c>
      <c r="J28" s="509" t="s">
        <v>1187</v>
      </c>
      <c r="K28" s="218" t="s">
        <v>106</v>
      </c>
      <c r="L28" s="115" t="s">
        <v>551</v>
      </c>
      <c r="M28" s="115">
        <v>7</v>
      </c>
      <c r="N28" s="578">
        <v>11</v>
      </c>
      <c r="O28" s="114"/>
      <c r="P28" s="115">
        <v>0</v>
      </c>
      <c r="Q28" s="115">
        <v>0</v>
      </c>
      <c r="R28" s="219">
        <f t="shared" si="0"/>
        <v>2</v>
      </c>
      <c r="S28" s="578">
        <v>0</v>
      </c>
      <c r="T28" s="579">
        <v>2</v>
      </c>
      <c r="U28" s="188"/>
      <c r="V28" s="188"/>
      <c r="W28" s="188"/>
      <c r="X28" s="188"/>
      <c r="Y28" s="188"/>
      <c r="Z28" s="188"/>
      <c r="AA28" s="188"/>
    </row>
    <row r="29" spans="1:27" s="580" customFormat="1">
      <c r="A29" s="217" t="s">
        <v>418</v>
      </c>
      <c r="B29" s="115"/>
      <c r="C29" s="115">
        <v>2013</v>
      </c>
      <c r="D29" s="171" t="s">
        <v>24</v>
      </c>
      <c r="E29" s="581" t="s">
        <v>11</v>
      </c>
      <c r="F29" s="171" t="s">
        <v>425</v>
      </c>
      <c r="G29" s="171" t="s">
        <v>439</v>
      </c>
      <c r="H29" s="171" t="s">
        <v>80</v>
      </c>
      <c r="I29" s="171" t="s">
        <v>441</v>
      </c>
      <c r="J29" s="509" t="s">
        <v>573</v>
      </c>
      <c r="K29" s="218" t="s">
        <v>106</v>
      </c>
      <c r="L29" s="115" t="s">
        <v>551</v>
      </c>
      <c r="M29" s="115">
        <v>301</v>
      </c>
      <c r="N29" s="578">
        <v>947</v>
      </c>
      <c r="O29" s="114"/>
      <c r="P29" s="115">
        <v>180</v>
      </c>
      <c r="Q29" s="115">
        <v>180</v>
      </c>
      <c r="R29" s="219">
        <f t="shared" si="0"/>
        <v>122</v>
      </c>
      <c r="S29" s="578">
        <v>0</v>
      </c>
      <c r="T29" s="579">
        <v>122</v>
      </c>
      <c r="U29" s="188"/>
      <c r="V29" s="188"/>
      <c r="W29" s="188"/>
      <c r="X29" s="188"/>
      <c r="Y29" s="188"/>
      <c r="Z29" s="188"/>
      <c r="AA29" s="188"/>
    </row>
    <row r="30" spans="1:27" s="580" customFormat="1">
      <c r="A30" s="203" t="s">
        <v>418</v>
      </c>
      <c r="B30" s="659"/>
      <c r="C30" s="115">
        <v>2013</v>
      </c>
      <c r="D30" s="171" t="s">
        <v>24</v>
      </c>
      <c r="E30" s="581" t="s">
        <v>11</v>
      </c>
      <c r="F30" s="171" t="s">
        <v>471</v>
      </c>
      <c r="G30" s="171" t="s">
        <v>439</v>
      </c>
      <c r="H30" s="171" t="s">
        <v>80</v>
      </c>
      <c r="I30" s="171" t="s">
        <v>441</v>
      </c>
      <c r="J30" s="509" t="s">
        <v>578</v>
      </c>
      <c r="K30" s="218" t="s">
        <v>106</v>
      </c>
      <c r="L30" s="115" t="s">
        <v>551</v>
      </c>
      <c r="M30" s="659">
        <v>952</v>
      </c>
      <c r="N30" s="578">
        <v>1102</v>
      </c>
      <c r="O30" s="661"/>
      <c r="P30" s="661">
        <v>240</v>
      </c>
      <c r="Q30" s="659">
        <v>240</v>
      </c>
      <c r="R30" s="219">
        <f t="shared" si="0"/>
        <v>171</v>
      </c>
      <c r="S30" s="578">
        <v>0</v>
      </c>
      <c r="T30" s="579">
        <v>171</v>
      </c>
    </row>
    <row r="31" spans="1:27" s="580" customFormat="1">
      <c r="A31" s="203" t="s">
        <v>418</v>
      </c>
      <c r="B31" s="659"/>
      <c r="C31" s="115">
        <v>2013</v>
      </c>
      <c r="D31" s="661" t="s">
        <v>24</v>
      </c>
      <c r="E31" s="581" t="s">
        <v>11</v>
      </c>
      <c r="F31" s="661" t="s">
        <v>471</v>
      </c>
      <c r="G31" s="661" t="s">
        <v>439</v>
      </c>
      <c r="H31" s="661" t="s">
        <v>80</v>
      </c>
      <c r="I31" s="661" t="s">
        <v>474</v>
      </c>
      <c r="J31" s="509" t="s">
        <v>579</v>
      </c>
      <c r="K31" s="218" t="s">
        <v>106</v>
      </c>
      <c r="L31" s="115" t="s">
        <v>551</v>
      </c>
      <c r="M31" s="659">
        <v>82</v>
      </c>
      <c r="N31" s="578">
        <v>102</v>
      </c>
      <c r="O31" s="661"/>
      <c r="P31" s="659">
        <v>60</v>
      </c>
      <c r="Q31" s="659">
        <v>60</v>
      </c>
      <c r="R31" s="219">
        <f t="shared" si="0"/>
        <v>47</v>
      </c>
      <c r="S31" s="578">
        <v>0</v>
      </c>
      <c r="T31" s="579">
        <v>47</v>
      </c>
      <c r="U31" s="188"/>
      <c r="V31" s="188"/>
      <c r="W31" s="188"/>
      <c r="X31" s="188"/>
      <c r="Y31" s="188"/>
      <c r="Z31" s="188"/>
      <c r="AA31" s="188"/>
    </row>
    <row r="32" spans="1:27" s="580" customFormat="1">
      <c r="A32" s="610" t="s">
        <v>418</v>
      </c>
      <c r="B32" s="595"/>
      <c r="C32" s="611">
        <v>2013</v>
      </c>
      <c r="D32" s="612" t="s">
        <v>24</v>
      </c>
      <c r="E32" s="613" t="s">
        <v>11</v>
      </c>
      <c r="F32" s="612" t="s">
        <v>471</v>
      </c>
      <c r="G32" s="612" t="s">
        <v>439</v>
      </c>
      <c r="H32" s="612" t="s">
        <v>574</v>
      </c>
      <c r="I32" s="612" t="s">
        <v>517</v>
      </c>
      <c r="J32" s="595" t="s">
        <v>577</v>
      </c>
      <c r="K32" s="615" t="s">
        <v>106</v>
      </c>
      <c r="L32" s="611" t="s">
        <v>551</v>
      </c>
      <c r="M32" s="595">
        <v>142</v>
      </c>
      <c r="N32" s="596">
        <v>83</v>
      </c>
      <c r="O32" s="612"/>
      <c r="P32" s="595">
        <v>40</v>
      </c>
      <c r="Q32" s="595">
        <v>40</v>
      </c>
      <c r="R32" s="219">
        <f t="shared" si="0"/>
        <v>1</v>
      </c>
      <c r="S32" s="596">
        <v>0</v>
      </c>
      <c r="T32" s="614">
        <v>1</v>
      </c>
      <c r="U32" s="188"/>
      <c r="V32" s="188"/>
      <c r="W32" s="188"/>
      <c r="X32" s="188"/>
      <c r="Y32" s="188"/>
      <c r="Z32" s="188"/>
      <c r="AA32" s="188"/>
    </row>
    <row r="33" spans="1:27" s="580" customFormat="1">
      <c r="A33" s="203" t="s">
        <v>418</v>
      </c>
      <c r="B33" s="659"/>
      <c r="C33" s="115">
        <v>2013</v>
      </c>
      <c r="D33" s="661" t="s">
        <v>24</v>
      </c>
      <c r="E33" s="581" t="s">
        <v>11</v>
      </c>
      <c r="F33" s="661" t="s">
        <v>471</v>
      </c>
      <c r="G33" s="661" t="s">
        <v>439</v>
      </c>
      <c r="H33" s="661" t="s">
        <v>574</v>
      </c>
      <c r="I33" s="661" t="s">
        <v>1330</v>
      </c>
      <c r="J33" s="509" t="s">
        <v>577</v>
      </c>
      <c r="K33" s="221" t="s">
        <v>332</v>
      </c>
      <c r="L33" s="659">
        <v>1</v>
      </c>
      <c r="M33" s="659">
        <v>1839</v>
      </c>
      <c r="N33" s="578">
        <v>1521</v>
      </c>
      <c r="O33" s="661">
        <v>8</v>
      </c>
      <c r="P33" s="661"/>
      <c r="Q33" s="659">
        <f>O33</f>
        <v>8</v>
      </c>
      <c r="R33" s="219">
        <f t="shared" si="0"/>
        <v>13</v>
      </c>
      <c r="S33" s="578">
        <v>13</v>
      </c>
      <c r="T33" s="579">
        <v>0</v>
      </c>
      <c r="U33" s="188"/>
      <c r="V33" s="188"/>
      <c r="W33" s="188"/>
      <c r="X33" s="188"/>
      <c r="Y33" s="188"/>
      <c r="Z33" s="188"/>
      <c r="AA33" s="188"/>
    </row>
    <row r="34" spans="1:27" s="580" customFormat="1">
      <c r="A34" s="203" t="s">
        <v>418</v>
      </c>
      <c r="B34" s="659"/>
      <c r="C34" s="115">
        <v>2013</v>
      </c>
      <c r="D34" s="661" t="s">
        <v>24</v>
      </c>
      <c r="E34" s="581" t="s">
        <v>11</v>
      </c>
      <c r="F34" s="661" t="s">
        <v>471</v>
      </c>
      <c r="G34" s="661" t="s">
        <v>439</v>
      </c>
      <c r="H34" s="661" t="s">
        <v>574</v>
      </c>
      <c r="I34" s="661" t="s">
        <v>544</v>
      </c>
      <c r="J34" s="509" t="s">
        <v>577</v>
      </c>
      <c r="K34" s="221" t="s">
        <v>332</v>
      </c>
      <c r="L34" s="659">
        <v>1</v>
      </c>
      <c r="M34" s="659">
        <v>142</v>
      </c>
      <c r="N34" s="578">
        <v>83</v>
      </c>
      <c r="O34" s="661">
        <v>4</v>
      </c>
      <c r="P34" s="659"/>
      <c r="Q34" s="659">
        <f>O34</f>
        <v>4</v>
      </c>
      <c r="R34" s="219">
        <f t="shared" si="0"/>
        <v>2</v>
      </c>
      <c r="S34" s="578">
        <v>2</v>
      </c>
      <c r="T34" s="579">
        <v>0</v>
      </c>
      <c r="U34" s="188"/>
      <c r="V34" s="188"/>
      <c r="W34" s="188"/>
      <c r="X34" s="188"/>
      <c r="Y34" s="188"/>
      <c r="Z34" s="188"/>
      <c r="AA34" s="188"/>
    </row>
    <row r="35" spans="1:27" s="580" customFormat="1">
      <c r="A35" s="610" t="s">
        <v>418</v>
      </c>
      <c r="B35" s="595"/>
      <c r="C35" s="611">
        <v>2013</v>
      </c>
      <c r="D35" s="612" t="s">
        <v>24</v>
      </c>
      <c r="E35" s="613" t="s">
        <v>11</v>
      </c>
      <c r="F35" s="612" t="s">
        <v>471</v>
      </c>
      <c r="G35" s="612" t="s">
        <v>439</v>
      </c>
      <c r="H35" s="612" t="s">
        <v>574</v>
      </c>
      <c r="I35" s="612" t="s">
        <v>544</v>
      </c>
      <c r="J35" s="595" t="s">
        <v>577</v>
      </c>
      <c r="K35" s="615" t="s">
        <v>106</v>
      </c>
      <c r="L35" s="611" t="s">
        <v>551</v>
      </c>
      <c r="M35" s="595">
        <v>1839</v>
      </c>
      <c r="N35" s="596">
        <v>1521</v>
      </c>
      <c r="O35" s="612"/>
      <c r="P35" s="595">
        <v>4</v>
      </c>
      <c r="Q35" s="595">
        <v>4</v>
      </c>
      <c r="R35" s="219">
        <f t="shared" si="0"/>
        <v>52</v>
      </c>
      <c r="S35" s="596">
        <v>0</v>
      </c>
      <c r="T35" s="614">
        <v>52</v>
      </c>
      <c r="U35" s="188"/>
      <c r="V35" s="188"/>
      <c r="W35" s="188"/>
      <c r="X35" s="188"/>
      <c r="Y35" s="188"/>
      <c r="Z35" s="188"/>
      <c r="AA35" s="188"/>
    </row>
    <row r="36" spans="1:27" s="580" customFormat="1">
      <c r="A36" s="217" t="s">
        <v>418</v>
      </c>
      <c r="B36" s="115"/>
      <c r="C36" s="115">
        <v>2013</v>
      </c>
      <c r="D36" s="124" t="s">
        <v>24</v>
      </c>
      <c r="E36" s="581" t="s">
        <v>11</v>
      </c>
      <c r="F36" s="124" t="s">
        <v>461</v>
      </c>
      <c r="G36" s="124" t="s">
        <v>439</v>
      </c>
      <c r="H36" s="124" t="s">
        <v>574</v>
      </c>
      <c r="I36" s="124" t="s">
        <v>518</v>
      </c>
      <c r="J36" s="509" t="s">
        <v>575</v>
      </c>
      <c r="K36" s="221" t="s">
        <v>332</v>
      </c>
      <c r="L36" s="125">
        <v>1</v>
      </c>
      <c r="M36" s="125">
        <v>6891</v>
      </c>
      <c r="N36" s="578">
        <v>7572</v>
      </c>
      <c r="O36" s="114">
        <v>42</v>
      </c>
      <c r="P36" s="115"/>
      <c r="Q36" s="115">
        <f>O36</f>
        <v>42</v>
      </c>
      <c r="R36" s="219">
        <f t="shared" ref="R36:R52" si="1">S36+T36</f>
        <v>55</v>
      </c>
      <c r="S36" s="578">
        <v>55</v>
      </c>
      <c r="T36" s="579">
        <v>0</v>
      </c>
      <c r="U36" s="188"/>
      <c r="V36" s="188"/>
      <c r="W36" s="188"/>
      <c r="X36" s="188"/>
      <c r="Y36" s="188"/>
      <c r="Z36" s="188"/>
      <c r="AA36" s="188"/>
    </row>
    <row r="37" spans="1:27" s="580" customFormat="1">
      <c r="A37" s="217" t="s">
        <v>418</v>
      </c>
      <c r="B37" s="115"/>
      <c r="C37" s="115">
        <v>2013</v>
      </c>
      <c r="D37" s="171" t="s">
        <v>24</v>
      </c>
      <c r="E37" s="581" t="s">
        <v>11</v>
      </c>
      <c r="F37" s="171" t="s">
        <v>425</v>
      </c>
      <c r="G37" s="171" t="s">
        <v>439</v>
      </c>
      <c r="H37" s="171" t="s">
        <v>574</v>
      </c>
      <c r="I37" s="171" t="s">
        <v>518</v>
      </c>
      <c r="J37" s="509" t="s">
        <v>572</v>
      </c>
      <c r="K37" s="221" t="s">
        <v>332</v>
      </c>
      <c r="L37" s="115">
        <v>1</v>
      </c>
      <c r="M37" s="115">
        <v>7610</v>
      </c>
      <c r="N37" s="578">
        <v>6206</v>
      </c>
      <c r="O37" s="114">
        <v>12</v>
      </c>
      <c r="P37" s="115"/>
      <c r="Q37" s="115">
        <f>O37</f>
        <v>12</v>
      </c>
      <c r="R37" s="219">
        <f t="shared" si="1"/>
        <v>34</v>
      </c>
      <c r="S37" s="578">
        <v>34</v>
      </c>
      <c r="T37" s="579">
        <v>0</v>
      </c>
      <c r="U37" s="188"/>
      <c r="V37" s="188"/>
      <c r="W37" s="188"/>
      <c r="X37" s="188"/>
      <c r="Y37" s="188"/>
      <c r="Z37" s="188"/>
      <c r="AA37" s="188"/>
    </row>
    <row r="38" spans="1:27" s="580" customFormat="1">
      <c r="A38" s="217" t="s">
        <v>418</v>
      </c>
      <c r="B38" s="115"/>
      <c r="C38" s="115">
        <v>2013</v>
      </c>
      <c r="D38" s="124" t="s">
        <v>24</v>
      </c>
      <c r="E38" s="581" t="s">
        <v>11</v>
      </c>
      <c r="F38" s="124" t="s">
        <v>461</v>
      </c>
      <c r="G38" s="124" t="s">
        <v>439</v>
      </c>
      <c r="H38" s="124" t="s">
        <v>574</v>
      </c>
      <c r="I38" s="124" t="s">
        <v>518</v>
      </c>
      <c r="J38" s="509" t="s">
        <v>575</v>
      </c>
      <c r="K38" s="218" t="s">
        <v>106</v>
      </c>
      <c r="L38" s="115" t="s">
        <v>551</v>
      </c>
      <c r="M38" s="125">
        <v>6891</v>
      </c>
      <c r="N38" s="578">
        <v>7572</v>
      </c>
      <c r="O38" s="114"/>
      <c r="P38" s="115">
        <v>40</v>
      </c>
      <c r="Q38" s="115">
        <v>40</v>
      </c>
      <c r="R38" s="219">
        <f t="shared" si="1"/>
        <v>43</v>
      </c>
      <c r="S38" s="578">
        <v>0</v>
      </c>
      <c r="T38" s="579">
        <v>43</v>
      </c>
      <c r="U38" s="188"/>
      <c r="V38" s="188"/>
      <c r="W38" s="188"/>
      <c r="X38" s="188"/>
      <c r="Y38" s="188"/>
      <c r="Z38" s="188"/>
      <c r="AA38" s="188"/>
    </row>
    <row r="39" spans="1:27" s="580" customFormat="1">
      <c r="A39" s="217" t="s">
        <v>418</v>
      </c>
      <c r="B39" s="115"/>
      <c r="C39" s="115">
        <v>2013</v>
      </c>
      <c r="D39" s="171" t="s">
        <v>24</v>
      </c>
      <c r="E39" s="581" t="s">
        <v>11</v>
      </c>
      <c r="F39" s="171" t="s">
        <v>425</v>
      </c>
      <c r="G39" s="171" t="s">
        <v>439</v>
      </c>
      <c r="H39" s="171" t="s">
        <v>574</v>
      </c>
      <c r="I39" s="171" t="s">
        <v>518</v>
      </c>
      <c r="J39" s="509" t="s">
        <v>572</v>
      </c>
      <c r="K39" s="218" t="s">
        <v>106</v>
      </c>
      <c r="L39" s="115" t="s">
        <v>551</v>
      </c>
      <c r="M39" s="115">
        <v>7610</v>
      </c>
      <c r="N39" s="578">
        <v>6206</v>
      </c>
      <c r="O39" s="114"/>
      <c r="P39" s="115">
        <v>70</v>
      </c>
      <c r="Q39" s="115">
        <v>70</v>
      </c>
      <c r="R39" s="219">
        <f t="shared" si="1"/>
        <v>61</v>
      </c>
      <c r="S39" s="578">
        <v>0</v>
      </c>
      <c r="T39" s="579">
        <v>61</v>
      </c>
      <c r="U39" s="188"/>
      <c r="V39" s="188"/>
      <c r="W39" s="188"/>
      <c r="X39" s="188"/>
      <c r="Y39" s="188"/>
      <c r="Z39" s="188"/>
      <c r="AA39" s="188"/>
    </row>
    <row r="40" spans="1:27" s="580" customFormat="1">
      <c r="A40" s="217" t="s">
        <v>418</v>
      </c>
      <c r="B40" s="115"/>
      <c r="C40" s="115">
        <v>2013</v>
      </c>
      <c r="D40" s="171" t="s">
        <v>24</v>
      </c>
      <c r="E40" s="581" t="s">
        <v>11</v>
      </c>
      <c r="F40" s="171" t="s">
        <v>425</v>
      </c>
      <c r="G40" s="171" t="s">
        <v>439</v>
      </c>
      <c r="H40" s="171" t="s">
        <v>333</v>
      </c>
      <c r="I40" s="171" t="s">
        <v>444</v>
      </c>
      <c r="J40" s="509" t="s">
        <v>572</v>
      </c>
      <c r="K40" s="218" t="s">
        <v>106</v>
      </c>
      <c r="L40" s="115">
        <v>1</v>
      </c>
      <c r="M40" s="115">
        <v>52</v>
      </c>
      <c r="N40" s="578">
        <v>34</v>
      </c>
      <c r="O40" s="114"/>
      <c r="P40" s="115">
        <v>40</v>
      </c>
      <c r="Q40" s="115">
        <v>40</v>
      </c>
      <c r="R40" s="219">
        <f t="shared" si="1"/>
        <v>4</v>
      </c>
      <c r="S40" s="578">
        <v>0</v>
      </c>
      <c r="T40" s="579">
        <v>4</v>
      </c>
      <c r="U40" s="188"/>
      <c r="V40" s="188"/>
      <c r="W40" s="188"/>
      <c r="X40" s="188"/>
      <c r="Y40" s="188"/>
      <c r="Z40" s="188"/>
      <c r="AA40" s="188"/>
    </row>
    <row r="41" spans="1:27" s="580" customFormat="1">
      <c r="A41" s="203" t="s">
        <v>418</v>
      </c>
      <c r="B41" s="509"/>
      <c r="C41" s="115">
        <v>2013</v>
      </c>
      <c r="D41" s="171" t="s">
        <v>24</v>
      </c>
      <c r="E41" s="581" t="s">
        <v>11</v>
      </c>
      <c r="F41" s="171" t="s">
        <v>471</v>
      </c>
      <c r="G41" s="171" t="s">
        <v>439</v>
      </c>
      <c r="H41" s="171" t="s">
        <v>333</v>
      </c>
      <c r="I41" s="171" t="s">
        <v>444</v>
      </c>
      <c r="J41" s="509" t="s">
        <v>579</v>
      </c>
      <c r="K41" s="218" t="s">
        <v>106</v>
      </c>
      <c r="L41" s="659">
        <v>1</v>
      </c>
      <c r="M41" s="509">
        <v>125</v>
      </c>
      <c r="N41" s="578">
        <v>231</v>
      </c>
      <c r="O41" s="661"/>
      <c r="P41" s="659">
        <v>50</v>
      </c>
      <c r="Q41" s="509">
        <v>50</v>
      </c>
      <c r="R41" s="219">
        <f t="shared" si="1"/>
        <v>85</v>
      </c>
      <c r="S41" s="578">
        <v>0</v>
      </c>
      <c r="T41" s="579">
        <v>85</v>
      </c>
      <c r="U41" s="188"/>
      <c r="V41" s="188"/>
      <c r="W41" s="188"/>
      <c r="X41" s="188"/>
      <c r="Y41" s="188"/>
      <c r="Z41" s="188"/>
      <c r="AA41" s="188"/>
    </row>
    <row r="42" spans="1:27" s="580" customFormat="1">
      <c r="A42" s="217" t="s">
        <v>418</v>
      </c>
      <c r="B42" s="115"/>
      <c r="C42" s="115">
        <v>2013</v>
      </c>
      <c r="D42" s="171" t="s">
        <v>24</v>
      </c>
      <c r="E42" s="581" t="s">
        <v>11</v>
      </c>
      <c r="F42" s="171" t="s">
        <v>461</v>
      </c>
      <c r="G42" s="171" t="s">
        <v>421</v>
      </c>
      <c r="H42" s="171" t="s">
        <v>333</v>
      </c>
      <c r="I42" s="171" t="s">
        <v>446</v>
      </c>
      <c r="J42" s="509" t="s">
        <v>576</v>
      </c>
      <c r="K42" s="218" t="s">
        <v>106</v>
      </c>
      <c r="L42" s="115">
        <v>1</v>
      </c>
      <c r="M42" s="115">
        <v>356</v>
      </c>
      <c r="N42" s="578">
        <v>349</v>
      </c>
      <c r="O42" s="114"/>
      <c r="P42" s="663">
        <v>22</v>
      </c>
      <c r="Q42" s="115">
        <v>22</v>
      </c>
      <c r="R42" s="219">
        <f t="shared" si="1"/>
        <v>9</v>
      </c>
      <c r="S42" s="578">
        <v>0</v>
      </c>
      <c r="T42" s="579">
        <v>9</v>
      </c>
      <c r="X42" s="40"/>
      <c r="Y42" s="40"/>
      <c r="Z42" s="40"/>
      <c r="AA42" s="40"/>
    </row>
    <row r="43" spans="1:27" s="580" customFormat="1">
      <c r="A43" s="217" t="s">
        <v>418</v>
      </c>
      <c r="B43" s="115"/>
      <c r="C43" s="115">
        <v>2013</v>
      </c>
      <c r="D43" s="661" t="s">
        <v>24</v>
      </c>
      <c r="E43" s="662" t="s">
        <v>11</v>
      </c>
      <c r="F43" s="661" t="s">
        <v>420</v>
      </c>
      <c r="G43" s="661" t="s">
        <v>421</v>
      </c>
      <c r="H43" s="661" t="s">
        <v>333</v>
      </c>
      <c r="I43" s="661" t="s">
        <v>422</v>
      </c>
      <c r="J43" s="659" t="s">
        <v>570</v>
      </c>
      <c r="K43" s="218" t="s">
        <v>106</v>
      </c>
      <c r="L43" s="115">
        <v>1</v>
      </c>
      <c r="M43" s="115">
        <v>33</v>
      </c>
      <c r="N43" s="660">
        <v>16</v>
      </c>
      <c r="O43" s="114"/>
      <c r="P43" s="115">
        <v>25</v>
      </c>
      <c r="Q43" s="115">
        <v>25</v>
      </c>
      <c r="R43" s="219">
        <f t="shared" si="1"/>
        <v>4</v>
      </c>
      <c r="S43" s="660">
        <v>0</v>
      </c>
      <c r="T43" s="579">
        <v>4</v>
      </c>
      <c r="X43" s="40"/>
      <c r="Y43" s="40"/>
      <c r="Z43" s="40"/>
      <c r="AA43" s="40"/>
    </row>
    <row r="44" spans="1:27" s="650" customFormat="1">
      <c r="A44" s="203" t="s">
        <v>418</v>
      </c>
      <c r="B44" s="648"/>
      <c r="C44" s="115">
        <v>2013</v>
      </c>
      <c r="D44" s="649" t="s">
        <v>24</v>
      </c>
      <c r="E44" s="651" t="s">
        <v>11</v>
      </c>
      <c r="F44" s="649" t="s">
        <v>471</v>
      </c>
      <c r="G44" s="649" t="s">
        <v>449</v>
      </c>
      <c r="H44" s="649" t="s">
        <v>333</v>
      </c>
      <c r="I44" s="649" t="s">
        <v>451</v>
      </c>
      <c r="J44" s="648" t="s">
        <v>579</v>
      </c>
      <c r="K44" s="218" t="s">
        <v>106</v>
      </c>
      <c r="L44" s="648">
        <v>1</v>
      </c>
      <c r="M44" s="648">
        <v>600</v>
      </c>
      <c r="N44" s="647">
        <v>334</v>
      </c>
      <c r="O44" s="508"/>
      <c r="P44" s="785">
        <v>60</v>
      </c>
      <c r="Q44" s="661">
        <v>60</v>
      </c>
      <c r="R44" s="219">
        <f t="shared" si="1"/>
        <v>62</v>
      </c>
      <c r="S44" s="647">
        <v>0</v>
      </c>
      <c r="T44" s="579">
        <v>62</v>
      </c>
      <c r="X44" s="40"/>
      <c r="Y44" s="40"/>
      <c r="Z44" s="40"/>
      <c r="AA44" s="40"/>
    </row>
    <row r="45" spans="1:27" s="496" customFormat="1">
      <c r="A45" s="217" t="s">
        <v>418</v>
      </c>
      <c r="B45" s="115"/>
      <c r="C45" s="115">
        <v>2013</v>
      </c>
      <c r="D45" s="661" t="s">
        <v>24</v>
      </c>
      <c r="E45" s="662" t="s">
        <v>11</v>
      </c>
      <c r="F45" s="661" t="s">
        <v>461</v>
      </c>
      <c r="G45" s="661" t="s">
        <v>449</v>
      </c>
      <c r="H45" s="661" t="s">
        <v>333</v>
      </c>
      <c r="I45" s="661" t="s">
        <v>452</v>
      </c>
      <c r="J45" s="659" t="s">
        <v>576</v>
      </c>
      <c r="K45" s="218" t="s">
        <v>106</v>
      </c>
      <c r="L45" s="115">
        <v>1</v>
      </c>
      <c r="M45" s="115">
        <v>92</v>
      </c>
      <c r="N45" s="660">
        <v>86</v>
      </c>
      <c r="O45" s="114"/>
      <c r="P45" s="115">
        <v>10</v>
      </c>
      <c r="Q45" s="115">
        <v>10</v>
      </c>
      <c r="R45" s="219">
        <f t="shared" si="1"/>
        <v>3</v>
      </c>
      <c r="S45" s="660">
        <v>0</v>
      </c>
      <c r="T45" s="579">
        <v>3</v>
      </c>
    </row>
    <row r="46" spans="1:27" s="650" customFormat="1">
      <c r="A46" s="203" t="s">
        <v>418</v>
      </c>
      <c r="B46" s="659"/>
      <c r="C46" s="115">
        <v>2013</v>
      </c>
      <c r="D46" s="661" t="s">
        <v>24</v>
      </c>
      <c r="E46" s="662" t="s">
        <v>11</v>
      </c>
      <c r="F46" s="661" t="s">
        <v>471</v>
      </c>
      <c r="G46" s="661" t="s">
        <v>453</v>
      </c>
      <c r="H46" s="661" t="s">
        <v>80</v>
      </c>
      <c r="I46" s="661" t="s">
        <v>454</v>
      </c>
      <c r="J46" s="659" t="s">
        <v>577</v>
      </c>
      <c r="K46" s="221" t="s">
        <v>332</v>
      </c>
      <c r="L46" s="659">
        <v>1</v>
      </c>
      <c r="M46" s="659">
        <v>297</v>
      </c>
      <c r="N46" s="660">
        <v>161</v>
      </c>
      <c r="O46" s="661">
        <v>4</v>
      </c>
      <c r="P46" s="659"/>
      <c r="Q46" s="659">
        <v>4</v>
      </c>
      <c r="R46" s="219">
        <f t="shared" si="1"/>
        <v>4</v>
      </c>
      <c r="S46" s="660">
        <v>4</v>
      </c>
      <c r="T46" s="579">
        <v>0</v>
      </c>
    </row>
    <row r="47" spans="1:27" s="496" customFormat="1">
      <c r="A47" s="203" t="s">
        <v>418</v>
      </c>
      <c r="B47" s="659"/>
      <c r="C47" s="115">
        <v>2013</v>
      </c>
      <c r="D47" s="661" t="s">
        <v>24</v>
      </c>
      <c r="E47" s="662" t="s">
        <v>11</v>
      </c>
      <c r="F47" s="661" t="s">
        <v>471</v>
      </c>
      <c r="G47" s="661" t="s">
        <v>453</v>
      </c>
      <c r="H47" s="661" t="s">
        <v>80</v>
      </c>
      <c r="I47" s="661" t="s">
        <v>454</v>
      </c>
      <c r="J47" s="659" t="s">
        <v>577</v>
      </c>
      <c r="K47" s="218" t="s">
        <v>106</v>
      </c>
      <c r="L47" s="115" t="s">
        <v>551</v>
      </c>
      <c r="M47" s="659">
        <v>297</v>
      </c>
      <c r="N47" s="660">
        <v>161</v>
      </c>
      <c r="O47" s="661"/>
      <c r="P47" s="659">
        <v>15</v>
      </c>
      <c r="Q47" s="659">
        <v>15</v>
      </c>
      <c r="R47" s="219">
        <f t="shared" si="1"/>
        <v>17</v>
      </c>
      <c r="S47" s="660">
        <v>0</v>
      </c>
      <c r="T47" s="579">
        <v>17</v>
      </c>
    </row>
    <row r="48" spans="1:27" s="580" customFormat="1">
      <c r="A48" s="203" t="s">
        <v>418</v>
      </c>
      <c r="B48" s="509"/>
      <c r="C48" s="115">
        <v>2013</v>
      </c>
      <c r="D48" s="171" t="s">
        <v>24</v>
      </c>
      <c r="E48" s="581" t="s">
        <v>11</v>
      </c>
      <c r="F48" s="171" t="s">
        <v>461</v>
      </c>
      <c r="G48" s="171" t="s">
        <v>453</v>
      </c>
      <c r="H48" s="171" t="s">
        <v>80</v>
      </c>
      <c r="I48" s="171" t="s">
        <v>455</v>
      </c>
      <c r="J48" s="509" t="s">
        <v>575</v>
      </c>
      <c r="K48" s="221" t="s">
        <v>332</v>
      </c>
      <c r="L48" s="509">
        <v>1</v>
      </c>
      <c r="M48" s="509">
        <v>213</v>
      </c>
      <c r="N48" s="578">
        <v>0</v>
      </c>
      <c r="O48" s="661">
        <v>4</v>
      </c>
      <c r="P48" s="509"/>
      <c r="Q48" s="659">
        <f>O48</f>
        <v>4</v>
      </c>
      <c r="R48" s="219">
        <f t="shared" si="1"/>
        <v>0</v>
      </c>
      <c r="S48" s="578">
        <v>0</v>
      </c>
      <c r="T48" s="579">
        <v>0</v>
      </c>
      <c r="U48" s="521"/>
      <c r="V48" s="521"/>
      <c r="W48" s="521"/>
      <c r="X48" s="521"/>
      <c r="Y48" s="521"/>
      <c r="Z48" s="521"/>
      <c r="AA48" s="521"/>
    </row>
    <row r="49" spans="1:20" s="580" customFormat="1">
      <c r="A49" s="217" t="s">
        <v>418</v>
      </c>
      <c r="B49" s="115"/>
      <c r="C49" s="115">
        <v>2013</v>
      </c>
      <c r="D49" s="171" t="s">
        <v>24</v>
      </c>
      <c r="E49" s="581" t="s">
        <v>11</v>
      </c>
      <c r="F49" s="171" t="s">
        <v>425</v>
      </c>
      <c r="G49" s="171" t="s">
        <v>453</v>
      </c>
      <c r="H49" s="171" t="s">
        <v>80</v>
      </c>
      <c r="I49" s="171" t="s">
        <v>455</v>
      </c>
      <c r="J49" s="509" t="s">
        <v>572</v>
      </c>
      <c r="K49" s="221" t="s">
        <v>332</v>
      </c>
      <c r="L49" s="115">
        <v>1</v>
      </c>
      <c r="M49" s="115">
        <v>1987</v>
      </c>
      <c r="N49" s="578">
        <v>1521</v>
      </c>
      <c r="O49" s="114">
        <v>8</v>
      </c>
      <c r="P49" s="115"/>
      <c r="Q49" s="663">
        <f>O49</f>
        <v>8</v>
      </c>
      <c r="R49" s="219">
        <f t="shared" si="1"/>
        <v>8</v>
      </c>
      <c r="S49" s="578">
        <v>8</v>
      </c>
      <c r="T49" s="579">
        <v>0</v>
      </c>
    </row>
    <row r="50" spans="1:20" s="580" customFormat="1">
      <c r="A50" s="203" t="s">
        <v>418</v>
      </c>
      <c r="B50" s="509"/>
      <c r="C50" s="115">
        <v>2013</v>
      </c>
      <c r="D50" s="171" t="s">
        <v>24</v>
      </c>
      <c r="E50" s="581" t="s">
        <v>11</v>
      </c>
      <c r="F50" s="171" t="s">
        <v>461</v>
      </c>
      <c r="G50" s="171" t="s">
        <v>453</v>
      </c>
      <c r="H50" s="171" t="s">
        <v>80</v>
      </c>
      <c r="I50" s="171" t="s">
        <v>455</v>
      </c>
      <c r="J50" s="509" t="s">
        <v>575</v>
      </c>
      <c r="K50" s="218" t="s">
        <v>106</v>
      </c>
      <c r="L50" s="115" t="s">
        <v>551</v>
      </c>
      <c r="M50" s="509">
        <v>213</v>
      </c>
      <c r="N50" s="578">
        <v>0</v>
      </c>
      <c r="O50" s="171"/>
      <c r="P50" s="509">
        <v>2</v>
      </c>
      <c r="Q50" s="509">
        <v>2</v>
      </c>
      <c r="R50" s="219">
        <f t="shared" si="1"/>
        <v>0</v>
      </c>
      <c r="S50" s="578">
        <v>0</v>
      </c>
      <c r="T50" s="579">
        <v>0</v>
      </c>
    </row>
    <row r="51" spans="1:20" s="580" customFormat="1">
      <c r="A51" s="217" t="s">
        <v>418</v>
      </c>
      <c r="B51" s="115"/>
      <c r="C51" s="115">
        <v>2013</v>
      </c>
      <c r="D51" s="171" t="s">
        <v>24</v>
      </c>
      <c r="E51" s="581" t="s">
        <v>11</v>
      </c>
      <c r="F51" s="171" t="s">
        <v>425</v>
      </c>
      <c r="G51" s="171" t="s">
        <v>453</v>
      </c>
      <c r="H51" s="171" t="s">
        <v>80</v>
      </c>
      <c r="I51" s="171" t="s">
        <v>455</v>
      </c>
      <c r="J51" s="509" t="s">
        <v>572</v>
      </c>
      <c r="K51" s="218" t="s">
        <v>106</v>
      </c>
      <c r="L51" s="115" t="s">
        <v>551</v>
      </c>
      <c r="M51" s="115">
        <v>1987</v>
      </c>
      <c r="N51" s="578">
        <v>1521</v>
      </c>
      <c r="O51" s="114"/>
      <c r="P51" s="115">
        <v>4</v>
      </c>
      <c r="Q51" s="115">
        <v>4</v>
      </c>
      <c r="R51" s="219">
        <f t="shared" si="1"/>
        <v>27</v>
      </c>
      <c r="S51" s="578">
        <v>0</v>
      </c>
      <c r="T51" s="579">
        <v>27</v>
      </c>
    </row>
    <row r="52" spans="1:20" s="580" customFormat="1">
      <c r="A52" s="203" t="s">
        <v>418</v>
      </c>
      <c r="B52" s="509"/>
      <c r="C52" s="115">
        <v>2013</v>
      </c>
      <c r="D52" s="171" t="s">
        <v>24</v>
      </c>
      <c r="E52" s="581" t="s">
        <v>11</v>
      </c>
      <c r="F52" s="171" t="s">
        <v>471</v>
      </c>
      <c r="G52" s="171" t="s">
        <v>458</v>
      </c>
      <c r="H52" s="171" t="s">
        <v>331</v>
      </c>
      <c r="I52" s="171" t="s">
        <v>478</v>
      </c>
      <c r="J52" s="509" t="s">
        <v>577</v>
      </c>
      <c r="K52" s="221" t="s">
        <v>332</v>
      </c>
      <c r="L52" s="659">
        <v>1</v>
      </c>
      <c r="M52" s="509">
        <v>1895</v>
      </c>
      <c r="N52" s="578">
        <v>1924</v>
      </c>
      <c r="O52" s="171">
        <v>8</v>
      </c>
      <c r="P52" s="661"/>
      <c r="Q52" s="509">
        <v>8</v>
      </c>
      <c r="R52" s="219">
        <f t="shared" si="1"/>
        <v>10</v>
      </c>
      <c r="S52" s="578">
        <v>10</v>
      </c>
      <c r="T52" s="579">
        <v>0</v>
      </c>
    </row>
    <row r="54" spans="1:20">
      <c r="A54" s="496" t="s">
        <v>1375</v>
      </c>
    </row>
  </sheetData>
  <phoneticPr fontId="33" type="noConversion"/>
  <pageMargins left="0.78749999999999998" right="0.78749999999999998" top="1.0631944444444446" bottom="1.0631944444444446" header="0.51180555555555551" footer="0.51180555555555551"/>
  <pageSetup paperSize="9" scale="40"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54"/>
  <sheetViews>
    <sheetView zoomScaleNormal="100" zoomScaleSheetLayoutView="100" workbookViewId="0">
      <selection activeCell="D18" sqref="D18"/>
    </sheetView>
  </sheetViews>
  <sheetFormatPr defaultColWidth="11.5703125" defaultRowHeight="12.75"/>
  <cols>
    <col min="1" max="1" width="11.5703125" customWidth="1"/>
    <col min="2" max="2" width="12.85546875" customWidth="1"/>
    <col min="3" max="3" width="11.5703125" customWidth="1"/>
    <col min="4" max="4" width="25.5703125" customWidth="1"/>
    <col min="5" max="5" width="15.85546875" customWidth="1"/>
    <col min="6" max="6" width="15.28515625" customWidth="1"/>
    <col min="7" max="7" width="23.42578125" customWidth="1"/>
    <col min="8" max="9" width="19.140625" customWidth="1"/>
    <col min="10" max="10" width="34.5703125" customWidth="1"/>
    <col min="11" max="11" width="19.85546875" customWidth="1"/>
    <col min="12" max="17" width="11.5703125" style="498" customWidth="1"/>
    <col min="18" max="18" width="13.28515625" style="498" customWidth="1"/>
    <col min="19" max="24" width="11.5703125" style="498"/>
  </cols>
  <sheetData>
    <row r="1" spans="1:24" ht="18.75" thickBot="1">
      <c r="A1" s="32" t="s">
        <v>107</v>
      </c>
      <c r="B1" s="32"/>
      <c r="C1" s="32"/>
      <c r="D1" s="32"/>
      <c r="E1" s="32"/>
      <c r="F1" s="32"/>
      <c r="G1" s="32"/>
      <c r="H1" s="32"/>
      <c r="I1" s="32"/>
      <c r="J1" s="32"/>
      <c r="K1" s="32"/>
      <c r="L1" s="497"/>
      <c r="M1" s="497"/>
      <c r="N1" s="497"/>
      <c r="O1" s="497"/>
      <c r="P1" s="497"/>
      <c r="T1" s="42"/>
      <c r="U1" s="42"/>
      <c r="V1" s="34" t="s">
        <v>0</v>
      </c>
      <c r="W1" s="891" t="s">
        <v>9</v>
      </c>
      <c r="X1" s="891"/>
    </row>
    <row r="2" spans="1:24" ht="16.5" thickBot="1">
      <c r="A2" s="196" t="s">
        <v>522</v>
      </c>
      <c r="B2" s="36"/>
      <c r="C2" s="36"/>
      <c r="D2" s="36"/>
      <c r="E2" s="36"/>
      <c r="F2" s="36"/>
      <c r="G2" s="36"/>
      <c r="H2" s="36"/>
      <c r="I2" s="36"/>
      <c r="J2" s="36"/>
      <c r="K2" s="36"/>
      <c r="L2" s="500"/>
      <c r="M2" s="500"/>
      <c r="N2" s="500"/>
      <c r="O2" s="500"/>
      <c r="P2" s="500"/>
      <c r="T2" s="42"/>
      <c r="U2" s="42"/>
      <c r="V2" s="34" t="s">
        <v>393</v>
      </c>
      <c r="W2" s="892">
        <v>2013</v>
      </c>
      <c r="X2" s="892"/>
    </row>
    <row r="3" spans="1:24" ht="63.75">
      <c r="A3" s="260" t="s">
        <v>1</v>
      </c>
      <c r="B3" s="227" t="s">
        <v>93</v>
      </c>
      <c r="C3" s="227" t="s">
        <v>84</v>
      </c>
      <c r="D3" s="260" t="s">
        <v>13</v>
      </c>
      <c r="E3" s="260" t="s">
        <v>3</v>
      </c>
      <c r="F3" s="227" t="s">
        <v>108</v>
      </c>
      <c r="G3" s="227" t="s">
        <v>109</v>
      </c>
      <c r="H3" s="227" t="s">
        <v>110</v>
      </c>
      <c r="I3" s="227" t="s">
        <v>111</v>
      </c>
      <c r="J3" s="227" t="s">
        <v>96</v>
      </c>
      <c r="K3" s="227" t="s">
        <v>97</v>
      </c>
      <c r="L3" s="230" t="s">
        <v>41</v>
      </c>
      <c r="M3" s="228" t="s">
        <v>98</v>
      </c>
      <c r="N3" s="231" t="s">
        <v>99</v>
      </c>
      <c r="O3" s="227" t="s">
        <v>112</v>
      </c>
      <c r="P3" s="227" t="s">
        <v>113</v>
      </c>
      <c r="Q3" s="227" t="s">
        <v>334</v>
      </c>
      <c r="R3" s="227" t="s">
        <v>114</v>
      </c>
      <c r="S3" s="231" t="s">
        <v>102</v>
      </c>
      <c r="T3" s="231" t="s">
        <v>103</v>
      </c>
      <c r="U3" s="231" t="s">
        <v>104</v>
      </c>
      <c r="V3" s="231" t="s">
        <v>115</v>
      </c>
      <c r="W3" s="231" t="s">
        <v>116</v>
      </c>
      <c r="X3" s="231" t="s">
        <v>117</v>
      </c>
    </row>
    <row r="4" spans="1:24" ht="15">
      <c r="A4" s="115" t="s">
        <v>418</v>
      </c>
      <c r="B4" s="659"/>
      <c r="C4" s="115">
        <v>2013</v>
      </c>
      <c r="D4" s="662" t="s">
        <v>22</v>
      </c>
      <c r="E4" s="581" t="s">
        <v>11</v>
      </c>
      <c r="F4" s="509" t="s">
        <v>550</v>
      </c>
      <c r="G4" s="659" t="s">
        <v>525</v>
      </c>
      <c r="H4" s="115" t="s">
        <v>580</v>
      </c>
      <c r="I4" s="115" t="s">
        <v>122</v>
      </c>
      <c r="J4" s="218" t="s">
        <v>106</v>
      </c>
      <c r="K4" s="115" t="s">
        <v>551</v>
      </c>
      <c r="L4" s="232" t="s">
        <v>49</v>
      </c>
      <c r="M4" s="115">
        <v>859</v>
      </c>
      <c r="N4" s="219">
        <v>859</v>
      </c>
      <c r="O4" s="115">
        <v>0</v>
      </c>
      <c r="P4" s="501">
        <v>6</v>
      </c>
      <c r="Q4" s="501">
        <v>6</v>
      </c>
      <c r="R4" s="115" t="s">
        <v>581</v>
      </c>
      <c r="S4" s="219">
        <f t="shared" ref="S4:S35" si="0">T4+U4</f>
        <v>4</v>
      </c>
      <c r="T4" s="219">
        <v>0</v>
      </c>
      <c r="U4" s="220">
        <v>4</v>
      </c>
      <c r="V4" s="502">
        <f t="shared" ref="V4:V27" si="1">(S4/Q4)</f>
        <v>0.66666666666666663</v>
      </c>
      <c r="W4" s="502" t="s">
        <v>226</v>
      </c>
      <c r="X4" s="502">
        <f>U4/P4</f>
        <v>0.66666666666666663</v>
      </c>
    </row>
    <row r="5" spans="1:24" ht="15">
      <c r="A5" s="115" t="s">
        <v>418</v>
      </c>
      <c r="B5" s="115"/>
      <c r="C5" s="115">
        <v>2013</v>
      </c>
      <c r="D5" s="661" t="s">
        <v>22</v>
      </c>
      <c r="E5" s="581" t="s">
        <v>11</v>
      </c>
      <c r="F5" s="509" t="s">
        <v>118</v>
      </c>
      <c r="G5" s="661" t="s">
        <v>489</v>
      </c>
      <c r="H5" s="125" t="s">
        <v>582</v>
      </c>
      <c r="I5" s="115" t="s">
        <v>122</v>
      </c>
      <c r="J5" s="218" t="s">
        <v>106</v>
      </c>
      <c r="K5" s="115" t="s">
        <v>551</v>
      </c>
      <c r="L5" s="232" t="s">
        <v>49</v>
      </c>
      <c r="M5" s="115">
        <v>2068</v>
      </c>
      <c r="N5" s="219">
        <v>851</v>
      </c>
      <c r="O5" s="503">
        <v>0</v>
      </c>
      <c r="P5" s="501">
        <v>12</v>
      </c>
      <c r="Q5" s="501">
        <v>12</v>
      </c>
      <c r="R5" s="115" t="s">
        <v>581</v>
      </c>
      <c r="S5" s="219">
        <f t="shared" si="0"/>
        <v>0</v>
      </c>
      <c r="T5" s="499">
        <v>0</v>
      </c>
      <c r="U5" s="495">
        <v>0</v>
      </c>
      <c r="V5" s="502">
        <f t="shared" si="1"/>
        <v>0</v>
      </c>
      <c r="W5" s="504" t="s">
        <v>226</v>
      </c>
      <c r="X5" s="502">
        <f>U5/P5</f>
        <v>0</v>
      </c>
    </row>
    <row r="6" spans="1:24" ht="15">
      <c r="A6" s="115" t="s">
        <v>418</v>
      </c>
      <c r="B6" s="115"/>
      <c r="C6" s="115">
        <v>2013</v>
      </c>
      <c r="D6" s="662" t="s">
        <v>22</v>
      </c>
      <c r="E6" s="581" t="s">
        <v>11</v>
      </c>
      <c r="F6" s="509" t="s">
        <v>550</v>
      </c>
      <c r="G6" s="659" t="s">
        <v>489</v>
      </c>
      <c r="H6" s="115" t="s">
        <v>580</v>
      </c>
      <c r="I6" s="115" t="s">
        <v>122</v>
      </c>
      <c r="J6" s="218" t="s">
        <v>106</v>
      </c>
      <c r="K6" s="115" t="s">
        <v>551</v>
      </c>
      <c r="L6" s="232" t="s">
        <v>49</v>
      </c>
      <c r="M6" s="115">
        <v>11547</v>
      </c>
      <c r="N6" s="219">
        <v>10750</v>
      </c>
      <c r="O6" s="115">
        <v>0</v>
      </c>
      <c r="P6" s="501">
        <v>35</v>
      </c>
      <c r="Q6" s="501">
        <v>35</v>
      </c>
      <c r="R6" s="115" t="s">
        <v>581</v>
      </c>
      <c r="S6" s="219">
        <f t="shared" si="0"/>
        <v>35</v>
      </c>
      <c r="T6" s="219">
        <v>0</v>
      </c>
      <c r="U6" s="220">
        <v>35</v>
      </c>
      <c r="V6" s="502">
        <f t="shared" si="1"/>
        <v>1</v>
      </c>
      <c r="W6" s="502" t="s">
        <v>226</v>
      </c>
      <c r="X6" s="502">
        <f>U6/P6</f>
        <v>1</v>
      </c>
    </row>
    <row r="7" spans="1:24" ht="15">
      <c r="A7" s="115" t="s">
        <v>418</v>
      </c>
      <c r="B7" s="115"/>
      <c r="C7" s="115">
        <v>2013</v>
      </c>
      <c r="D7" s="171" t="s">
        <v>22</v>
      </c>
      <c r="E7" s="581" t="s">
        <v>11</v>
      </c>
      <c r="F7" s="509" t="s">
        <v>121</v>
      </c>
      <c r="G7" s="171" t="s">
        <v>495</v>
      </c>
      <c r="H7" s="125" t="s">
        <v>582</v>
      </c>
      <c r="I7" s="661" t="s">
        <v>558</v>
      </c>
      <c r="J7" s="218" t="s">
        <v>106</v>
      </c>
      <c r="K7" s="115" t="s">
        <v>551</v>
      </c>
      <c r="L7" s="232" t="s">
        <v>49</v>
      </c>
      <c r="M7" s="115">
        <v>176</v>
      </c>
      <c r="N7" s="219">
        <v>117</v>
      </c>
      <c r="O7" s="503">
        <v>0</v>
      </c>
      <c r="P7" s="501">
        <v>4</v>
      </c>
      <c r="Q7" s="501">
        <v>4</v>
      </c>
      <c r="R7" s="115" t="s">
        <v>581</v>
      </c>
      <c r="S7" s="219">
        <f t="shared" si="0"/>
        <v>3</v>
      </c>
      <c r="T7" s="499">
        <v>0</v>
      </c>
      <c r="U7" s="495">
        <v>3</v>
      </c>
      <c r="V7" s="502">
        <f t="shared" si="1"/>
        <v>0.75</v>
      </c>
      <c r="W7" s="504" t="s">
        <v>226</v>
      </c>
      <c r="X7" s="502">
        <f>U7/P7</f>
        <v>0.75</v>
      </c>
    </row>
    <row r="8" spans="1:24" ht="15">
      <c r="A8" s="115" t="s">
        <v>418</v>
      </c>
      <c r="B8" s="115"/>
      <c r="C8" s="115">
        <v>2013</v>
      </c>
      <c r="D8" s="171" t="s">
        <v>22</v>
      </c>
      <c r="E8" s="581" t="s">
        <v>11</v>
      </c>
      <c r="F8" s="509" t="s">
        <v>118</v>
      </c>
      <c r="G8" s="659" t="s">
        <v>414</v>
      </c>
      <c r="H8" s="125" t="s">
        <v>582</v>
      </c>
      <c r="I8" s="115" t="s">
        <v>122</v>
      </c>
      <c r="J8" s="218" t="s">
        <v>106</v>
      </c>
      <c r="K8" s="115" t="s">
        <v>551</v>
      </c>
      <c r="L8" s="232" t="s">
        <v>49</v>
      </c>
      <c r="M8" s="115">
        <v>353</v>
      </c>
      <c r="N8" s="219">
        <v>153</v>
      </c>
      <c r="O8" s="503">
        <v>0</v>
      </c>
      <c r="P8" s="501">
        <v>6</v>
      </c>
      <c r="Q8" s="501">
        <v>6</v>
      </c>
      <c r="R8" s="115" t="s">
        <v>581</v>
      </c>
      <c r="S8" s="219">
        <f t="shared" si="0"/>
        <v>2</v>
      </c>
      <c r="T8" s="660">
        <v>0</v>
      </c>
      <c r="U8" s="579">
        <v>2</v>
      </c>
      <c r="V8" s="502">
        <f t="shared" si="1"/>
        <v>0.33333333333333331</v>
      </c>
      <c r="W8" s="504" t="s">
        <v>226</v>
      </c>
      <c r="X8" s="502">
        <f>U8/P8</f>
        <v>0.33333333333333331</v>
      </c>
    </row>
    <row r="9" spans="1:24" ht="15">
      <c r="A9" s="115" t="s">
        <v>418</v>
      </c>
      <c r="B9" s="115"/>
      <c r="C9" s="115">
        <v>2013</v>
      </c>
      <c r="D9" s="171" t="s">
        <v>22</v>
      </c>
      <c r="E9" s="581" t="s">
        <v>11</v>
      </c>
      <c r="F9" s="509" t="s">
        <v>118</v>
      </c>
      <c r="G9" s="171" t="s">
        <v>498</v>
      </c>
      <c r="H9" s="125" t="s">
        <v>582</v>
      </c>
      <c r="I9" s="115" t="s">
        <v>122</v>
      </c>
      <c r="J9" s="221" t="s">
        <v>332</v>
      </c>
      <c r="K9" s="115">
        <v>1</v>
      </c>
      <c r="L9" s="232" t="s">
        <v>49</v>
      </c>
      <c r="M9" s="115">
        <v>2151</v>
      </c>
      <c r="N9" s="219">
        <v>2390</v>
      </c>
      <c r="O9" s="503">
        <v>28</v>
      </c>
      <c r="P9" s="501">
        <v>0</v>
      </c>
      <c r="Q9" s="501">
        <f>O9</f>
        <v>28</v>
      </c>
      <c r="R9" s="115" t="s">
        <v>581</v>
      </c>
      <c r="S9" s="219">
        <f t="shared" si="0"/>
        <v>25</v>
      </c>
      <c r="T9" s="660">
        <v>25</v>
      </c>
      <c r="U9" s="579">
        <v>0</v>
      </c>
      <c r="V9" s="502">
        <f t="shared" si="1"/>
        <v>0.8928571428571429</v>
      </c>
      <c r="W9" s="504">
        <f>T9/O9</f>
        <v>0.8928571428571429</v>
      </c>
      <c r="X9" s="502" t="s">
        <v>226</v>
      </c>
    </row>
    <row r="10" spans="1:24" ht="15">
      <c r="A10" s="115" t="s">
        <v>418</v>
      </c>
      <c r="B10" s="115"/>
      <c r="C10" s="115">
        <v>2013</v>
      </c>
      <c r="D10" s="661" t="s">
        <v>22</v>
      </c>
      <c r="E10" s="581" t="s">
        <v>11</v>
      </c>
      <c r="F10" s="509" t="s">
        <v>550</v>
      </c>
      <c r="G10" s="661" t="s">
        <v>498</v>
      </c>
      <c r="H10" s="115" t="s">
        <v>580</v>
      </c>
      <c r="I10" s="115" t="s">
        <v>122</v>
      </c>
      <c r="J10" s="221" t="s">
        <v>332</v>
      </c>
      <c r="K10" s="115">
        <v>1</v>
      </c>
      <c r="L10" s="232" t="s">
        <v>49</v>
      </c>
      <c r="M10" s="115">
        <v>5238</v>
      </c>
      <c r="N10" s="219">
        <v>4416</v>
      </c>
      <c r="O10" s="115">
        <v>35</v>
      </c>
      <c r="P10" s="501">
        <v>0</v>
      </c>
      <c r="Q10" s="501">
        <f>O10</f>
        <v>35</v>
      </c>
      <c r="R10" s="115" t="s">
        <v>581</v>
      </c>
      <c r="S10" s="219">
        <f t="shared" si="0"/>
        <v>23</v>
      </c>
      <c r="T10" s="219">
        <v>23</v>
      </c>
      <c r="U10" s="220">
        <v>0</v>
      </c>
      <c r="V10" s="502">
        <f t="shared" si="1"/>
        <v>0.65714285714285714</v>
      </c>
      <c r="W10" s="502">
        <f>T10/O10</f>
        <v>0.65714285714285714</v>
      </c>
      <c r="X10" s="502" t="s">
        <v>226</v>
      </c>
    </row>
    <row r="11" spans="1:24" ht="15">
      <c r="A11" s="115" t="s">
        <v>418</v>
      </c>
      <c r="B11" s="115"/>
      <c r="C11" s="115">
        <v>2013</v>
      </c>
      <c r="D11" s="661" t="s">
        <v>22</v>
      </c>
      <c r="E11" s="581" t="s">
        <v>11</v>
      </c>
      <c r="F11" s="509" t="s">
        <v>118</v>
      </c>
      <c r="G11" s="661" t="s">
        <v>498</v>
      </c>
      <c r="H11" s="125" t="s">
        <v>582</v>
      </c>
      <c r="I11" s="115" t="s">
        <v>122</v>
      </c>
      <c r="J11" s="218" t="s">
        <v>106</v>
      </c>
      <c r="K11" s="115" t="s">
        <v>551</v>
      </c>
      <c r="L11" s="232" t="s">
        <v>49</v>
      </c>
      <c r="M11" s="115">
        <v>2151</v>
      </c>
      <c r="N11" s="219">
        <v>2390</v>
      </c>
      <c r="O11" s="503">
        <v>0</v>
      </c>
      <c r="P11" s="501">
        <v>40</v>
      </c>
      <c r="Q11" s="501">
        <v>40</v>
      </c>
      <c r="R11" s="115" t="s">
        <v>581</v>
      </c>
      <c r="S11" s="219">
        <f t="shared" si="0"/>
        <v>23</v>
      </c>
      <c r="T11" s="660">
        <v>0</v>
      </c>
      <c r="U11" s="579">
        <v>23</v>
      </c>
      <c r="V11" s="502">
        <f t="shared" si="1"/>
        <v>0.57499999999999996</v>
      </c>
      <c r="W11" s="504" t="s">
        <v>226</v>
      </c>
      <c r="X11" s="502">
        <f t="shared" ref="X11:X20" si="2">U11/P11</f>
        <v>0.57499999999999996</v>
      </c>
    </row>
    <row r="12" spans="1:24" ht="15">
      <c r="A12" s="115" t="s">
        <v>418</v>
      </c>
      <c r="B12" s="115"/>
      <c r="C12" s="115">
        <v>2013</v>
      </c>
      <c r="D12" s="171" t="s">
        <v>22</v>
      </c>
      <c r="E12" s="581" t="s">
        <v>11</v>
      </c>
      <c r="F12" s="509" t="s">
        <v>550</v>
      </c>
      <c r="G12" s="171" t="s">
        <v>498</v>
      </c>
      <c r="H12" s="115" t="s">
        <v>580</v>
      </c>
      <c r="I12" s="115" t="s">
        <v>122</v>
      </c>
      <c r="J12" s="218" t="s">
        <v>106</v>
      </c>
      <c r="K12" s="115" t="s">
        <v>551</v>
      </c>
      <c r="L12" s="232" t="s">
        <v>49</v>
      </c>
      <c r="M12" s="115">
        <v>5238</v>
      </c>
      <c r="N12" s="219">
        <v>4416</v>
      </c>
      <c r="O12" s="115">
        <v>0</v>
      </c>
      <c r="P12" s="501">
        <v>55</v>
      </c>
      <c r="Q12" s="501">
        <v>55</v>
      </c>
      <c r="R12" s="115" t="s">
        <v>581</v>
      </c>
      <c r="S12" s="219">
        <f t="shared" si="0"/>
        <v>34</v>
      </c>
      <c r="T12" s="219">
        <v>0</v>
      </c>
      <c r="U12" s="220">
        <v>34</v>
      </c>
      <c r="V12" s="502">
        <f t="shared" si="1"/>
        <v>0.61818181818181817</v>
      </c>
      <c r="W12" s="502" t="s">
        <v>226</v>
      </c>
      <c r="X12" s="502">
        <f t="shared" si="2"/>
        <v>0.61818181818181817</v>
      </c>
    </row>
    <row r="13" spans="1:24" ht="15">
      <c r="A13" s="115" t="s">
        <v>418</v>
      </c>
      <c r="B13" s="115"/>
      <c r="C13" s="115">
        <v>2013</v>
      </c>
      <c r="D13" s="171" t="s">
        <v>22</v>
      </c>
      <c r="E13" s="581" t="s">
        <v>11</v>
      </c>
      <c r="F13" s="509" t="s">
        <v>550</v>
      </c>
      <c r="G13" s="171" t="s">
        <v>499</v>
      </c>
      <c r="H13" s="115" t="s">
        <v>580</v>
      </c>
      <c r="I13" s="115" t="s">
        <v>122</v>
      </c>
      <c r="J13" s="218" t="s">
        <v>106</v>
      </c>
      <c r="K13" s="115" t="s">
        <v>551</v>
      </c>
      <c r="L13" s="232" t="s">
        <v>49</v>
      </c>
      <c r="M13" s="125">
        <v>511</v>
      </c>
      <c r="N13" s="219">
        <v>277</v>
      </c>
      <c r="O13" s="125">
        <v>0</v>
      </c>
      <c r="P13" s="501">
        <v>4</v>
      </c>
      <c r="Q13" s="501">
        <v>4</v>
      </c>
      <c r="R13" s="115" t="s">
        <v>581</v>
      </c>
      <c r="S13" s="219">
        <f t="shared" si="0"/>
        <v>1</v>
      </c>
      <c r="T13" s="499">
        <v>0</v>
      </c>
      <c r="U13" s="495">
        <v>1</v>
      </c>
      <c r="V13" s="502">
        <f t="shared" si="1"/>
        <v>0.25</v>
      </c>
      <c r="W13" s="502" t="s">
        <v>226</v>
      </c>
      <c r="X13" s="502">
        <f t="shared" si="2"/>
        <v>0.25</v>
      </c>
    </row>
    <row r="14" spans="1:24" ht="15">
      <c r="A14" s="115" t="s">
        <v>418</v>
      </c>
      <c r="B14" s="115"/>
      <c r="C14" s="115">
        <v>2013</v>
      </c>
      <c r="D14" s="171" t="s">
        <v>22</v>
      </c>
      <c r="E14" s="581" t="s">
        <v>11</v>
      </c>
      <c r="F14" s="509" t="s">
        <v>561</v>
      </c>
      <c r="G14" s="661" t="s">
        <v>450</v>
      </c>
      <c r="H14" s="115" t="s">
        <v>580</v>
      </c>
      <c r="I14" s="661" t="s">
        <v>558</v>
      </c>
      <c r="J14" s="218" t="s">
        <v>106</v>
      </c>
      <c r="K14" s="115">
        <v>1</v>
      </c>
      <c r="L14" s="232" t="s">
        <v>49</v>
      </c>
      <c r="M14" s="115">
        <v>24</v>
      </c>
      <c r="N14" s="219">
        <v>289</v>
      </c>
      <c r="O14" s="115">
        <v>0</v>
      </c>
      <c r="P14" s="501">
        <v>4</v>
      </c>
      <c r="Q14" s="501">
        <v>4</v>
      </c>
      <c r="R14" s="115" t="s">
        <v>581</v>
      </c>
      <c r="S14" s="219">
        <f t="shared" si="0"/>
        <v>3</v>
      </c>
      <c r="T14" s="499">
        <v>0</v>
      </c>
      <c r="U14" s="495">
        <v>3</v>
      </c>
      <c r="V14" s="502">
        <f t="shared" si="1"/>
        <v>0.75</v>
      </c>
      <c r="W14" s="502" t="s">
        <v>226</v>
      </c>
      <c r="X14" s="502">
        <f t="shared" si="2"/>
        <v>0.75</v>
      </c>
    </row>
    <row r="15" spans="1:24" ht="15">
      <c r="A15" s="115" t="s">
        <v>418</v>
      </c>
      <c r="B15" s="115"/>
      <c r="C15" s="115">
        <v>2013</v>
      </c>
      <c r="D15" s="171" t="s">
        <v>22</v>
      </c>
      <c r="E15" s="581" t="s">
        <v>11</v>
      </c>
      <c r="F15" s="509" t="s">
        <v>120</v>
      </c>
      <c r="G15" s="171" t="s">
        <v>515</v>
      </c>
      <c r="H15" s="125" t="s">
        <v>582</v>
      </c>
      <c r="I15" s="661" t="s">
        <v>556</v>
      </c>
      <c r="J15" s="218" t="s">
        <v>106</v>
      </c>
      <c r="K15" s="115">
        <v>1</v>
      </c>
      <c r="L15" s="232" t="s">
        <v>49</v>
      </c>
      <c r="M15" s="115">
        <v>431</v>
      </c>
      <c r="N15" s="219">
        <v>167</v>
      </c>
      <c r="O15" s="505">
        <v>0</v>
      </c>
      <c r="P15" s="501">
        <v>100</v>
      </c>
      <c r="Q15" s="501">
        <v>100</v>
      </c>
      <c r="R15" s="115" t="s">
        <v>581</v>
      </c>
      <c r="S15" s="219">
        <f t="shared" si="0"/>
        <v>36</v>
      </c>
      <c r="T15" s="660">
        <v>0</v>
      </c>
      <c r="U15" s="579">
        <v>36</v>
      </c>
      <c r="V15" s="502">
        <f t="shared" si="1"/>
        <v>0.36</v>
      </c>
      <c r="W15" s="504" t="s">
        <v>226</v>
      </c>
      <c r="X15" s="502">
        <f t="shared" si="2"/>
        <v>0.36</v>
      </c>
    </row>
    <row r="16" spans="1:24" ht="15">
      <c r="A16" s="115" t="s">
        <v>418</v>
      </c>
      <c r="B16" s="115"/>
      <c r="C16" s="115">
        <v>2013</v>
      </c>
      <c r="D16" s="661" t="s">
        <v>22</v>
      </c>
      <c r="E16" s="581" t="s">
        <v>11</v>
      </c>
      <c r="F16" s="509" t="s">
        <v>564</v>
      </c>
      <c r="G16" s="661" t="s">
        <v>451</v>
      </c>
      <c r="H16" s="115" t="s">
        <v>580</v>
      </c>
      <c r="I16" s="661" t="s">
        <v>556</v>
      </c>
      <c r="J16" s="218" t="s">
        <v>106</v>
      </c>
      <c r="K16" s="115">
        <v>1</v>
      </c>
      <c r="L16" s="232" t="s">
        <v>49</v>
      </c>
      <c r="M16" s="115">
        <v>300</v>
      </c>
      <c r="N16" s="219">
        <v>286</v>
      </c>
      <c r="O16" s="503">
        <v>0</v>
      </c>
      <c r="P16" s="501">
        <v>35</v>
      </c>
      <c r="Q16" s="501">
        <v>35</v>
      </c>
      <c r="R16" s="115" t="s">
        <v>581</v>
      </c>
      <c r="S16" s="219">
        <f t="shared" si="0"/>
        <v>13</v>
      </c>
      <c r="T16" s="499">
        <v>0</v>
      </c>
      <c r="U16" s="495">
        <v>13</v>
      </c>
      <c r="V16" s="502">
        <f t="shared" si="1"/>
        <v>0.37142857142857144</v>
      </c>
      <c r="W16" s="502" t="s">
        <v>226</v>
      </c>
      <c r="X16" s="502">
        <f t="shared" si="2"/>
        <v>0.37142857142857144</v>
      </c>
    </row>
    <row r="17" spans="1:24" ht="15">
      <c r="A17" s="115" t="s">
        <v>418</v>
      </c>
      <c r="B17" s="115"/>
      <c r="C17" s="115">
        <v>2013</v>
      </c>
      <c r="D17" s="659" t="s">
        <v>22</v>
      </c>
      <c r="E17" s="581" t="s">
        <v>11</v>
      </c>
      <c r="F17" s="509" t="s">
        <v>564</v>
      </c>
      <c r="G17" s="659" t="s">
        <v>509</v>
      </c>
      <c r="H17" s="115" t="s">
        <v>580</v>
      </c>
      <c r="I17" s="171" t="s">
        <v>556</v>
      </c>
      <c r="J17" s="218" t="s">
        <v>106</v>
      </c>
      <c r="K17" s="115">
        <v>1</v>
      </c>
      <c r="L17" s="232" t="s">
        <v>49</v>
      </c>
      <c r="M17" s="115">
        <v>258</v>
      </c>
      <c r="N17" s="219">
        <v>428</v>
      </c>
      <c r="O17" s="503">
        <v>0</v>
      </c>
      <c r="P17" s="501">
        <v>10</v>
      </c>
      <c r="Q17" s="501">
        <v>10</v>
      </c>
      <c r="R17" s="115" t="s">
        <v>581</v>
      </c>
      <c r="S17" s="219">
        <f t="shared" si="0"/>
        <v>17</v>
      </c>
      <c r="T17" s="499">
        <v>0</v>
      </c>
      <c r="U17" s="495">
        <v>17</v>
      </c>
      <c r="V17" s="502">
        <f t="shared" si="1"/>
        <v>1.7</v>
      </c>
      <c r="W17" s="502" t="s">
        <v>226</v>
      </c>
      <c r="X17" s="502">
        <f t="shared" si="2"/>
        <v>1.7</v>
      </c>
    </row>
    <row r="18" spans="1:24" ht="15">
      <c r="A18" s="115" t="s">
        <v>418</v>
      </c>
      <c r="B18" s="115"/>
      <c r="C18" s="115">
        <v>2013</v>
      </c>
      <c r="D18" s="171" t="s">
        <v>26</v>
      </c>
      <c r="E18" s="581" t="s">
        <v>11</v>
      </c>
      <c r="F18" s="509" t="s">
        <v>569</v>
      </c>
      <c r="G18" s="171" t="s">
        <v>422</v>
      </c>
      <c r="H18" s="124" t="s">
        <v>26</v>
      </c>
      <c r="I18" s="171" t="s">
        <v>556</v>
      </c>
      <c r="J18" s="218" t="s">
        <v>106</v>
      </c>
      <c r="K18" s="115">
        <v>1</v>
      </c>
      <c r="L18" s="232" t="s">
        <v>49</v>
      </c>
      <c r="M18" s="115">
        <v>39</v>
      </c>
      <c r="N18" s="660">
        <v>29</v>
      </c>
      <c r="O18" s="503">
        <v>0</v>
      </c>
      <c r="P18" s="501">
        <v>30</v>
      </c>
      <c r="Q18" s="501">
        <v>30</v>
      </c>
      <c r="R18" s="115" t="s">
        <v>581</v>
      </c>
      <c r="S18" s="219">
        <f t="shared" si="0"/>
        <v>32</v>
      </c>
      <c r="T18" s="660">
        <v>0</v>
      </c>
      <c r="U18" s="579">
        <v>32</v>
      </c>
      <c r="V18" s="502">
        <f t="shared" si="1"/>
        <v>1.0666666666666667</v>
      </c>
      <c r="W18" s="504" t="s">
        <v>226</v>
      </c>
      <c r="X18" s="502">
        <f t="shared" si="2"/>
        <v>1.0666666666666667</v>
      </c>
    </row>
    <row r="19" spans="1:24" ht="15">
      <c r="A19" s="659" t="s">
        <v>418</v>
      </c>
      <c r="B19" s="115"/>
      <c r="C19" s="115">
        <v>2013</v>
      </c>
      <c r="D19" s="661" t="s">
        <v>24</v>
      </c>
      <c r="E19" s="581" t="s">
        <v>11</v>
      </c>
      <c r="F19" s="509" t="s">
        <v>577</v>
      </c>
      <c r="G19" s="661" t="s">
        <v>428</v>
      </c>
      <c r="H19" s="114" t="s">
        <v>583</v>
      </c>
      <c r="I19" s="115" t="s">
        <v>122</v>
      </c>
      <c r="J19" s="218" t="s">
        <v>106</v>
      </c>
      <c r="K19" s="115" t="s">
        <v>551</v>
      </c>
      <c r="L19" s="232" t="s">
        <v>49</v>
      </c>
      <c r="M19" s="659">
        <v>290</v>
      </c>
      <c r="N19" s="660">
        <v>422</v>
      </c>
      <c r="O19" s="506">
        <v>0</v>
      </c>
      <c r="P19" s="507">
        <v>4</v>
      </c>
      <c r="Q19" s="507">
        <v>4</v>
      </c>
      <c r="R19" s="115" t="s">
        <v>581</v>
      </c>
      <c r="S19" s="219">
        <f t="shared" si="0"/>
        <v>3</v>
      </c>
      <c r="T19" s="660">
        <v>0</v>
      </c>
      <c r="U19" s="579">
        <v>3</v>
      </c>
      <c r="V19" s="502">
        <f t="shared" si="1"/>
        <v>0.75</v>
      </c>
      <c r="W19" s="504" t="s">
        <v>226</v>
      </c>
      <c r="X19" s="502">
        <f t="shared" si="2"/>
        <v>0.75</v>
      </c>
    </row>
    <row r="20" spans="1:24" ht="15">
      <c r="A20" s="115" t="s">
        <v>418</v>
      </c>
      <c r="B20" s="115"/>
      <c r="C20" s="115">
        <v>2013</v>
      </c>
      <c r="D20" s="661" t="s">
        <v>24</v>
      </c>
      <c r="E20" s="581" t="s">
        <v>11</v>
      </c>
      <c r="F20" s="509" t="s">
        <v>571</v>
      </c>
      <c r="G20" s="661" t="s">
        <v>429</v>
      </c>
      <c r="H20" s="114" t="s">
        <v>584</v>
      </c>
      <c r="I20" s="115" t="s">
        <v>122</v>
      </c>
      <c r="J20" s="218" t="s">
        <v>106</v>
      </c>
      <c r="K20" s="115" t="s">
        <v>551</v>
      </c>
      <c r="L20" s="232" t="s">
        <v>49</v>
      </c>
      <c r="M20" s="115">
        <v>628</v>
      </c>
      <c r="N20" s="660">
        <v>270</v>
      </c>
      <c r="O20" s="503">
        <v>0</v>
      </c>
      <c r="P20" s="501">
        <v>2</v>
      </c>
      <c r="Q20" s="501">
        <v>2</v>
      </c>
      <c r="R20" s="115" t="s">
        <v>581</v>
      </c>
      <c r="S20" s="219">
        <f t="shared" si="0"/>
        <v>1</v>
      </c>
      <c r="T20" s="660">
        <v>0</v>
      </c>
      <c r="U20" s="579">
        <v>1</v>
      </c>
      <c r="V20" s="502">
        <f t="shared" si="1"/>
        <v>0.5</v>
      </c>
      <c r="W20" s="504" t="s">
        <v>226</v>
      </c>
      <c r="X20" s="502">
        <f t="shared" si="2"/>
        <v>0.5</v>
      </c>
    </row>
    <row r="21" spans="1:24" ht="15">
      <c r="A21" s="659" t="s">
        <v>418</v>
      </c>
      <c r="B21" s="115"/>
      <c r="C21" s="115">
        <v>2013</v>
      </c>
      <c r="D21" s="171" t="s">
        <v>24</v>
      </c>
      <c r="E21" s="581" t="s">
        <v>11</v>
      </c>
      <c r="F21" s="509" t="s">
        <v>577</v>
      </c>
      <c r="G21" s="171" t="s">
        <v>430</v>
      </c>
      <c r="H21" s="114" t="s">
        <v>583</v>
      </c>
      <c r="I21" s="115" t="s">
        <v>122</v>
      </c>
      <c r="J21" s="221" t="s">
        <v>332</v>
      </c>
      <c r="K21" s="659">
        <v>1</v>
      </c>
      <c r="L21" s="232" t="s">
        <v>49</v>
      </c>
      <c r="M21" s="659">
        <v>3297</v>
      </c>
      <c r="N21" s="660">
        <v>2214</v>
      </c>
      <c r="O21" s="506">
        <v>4</v>
      </c>
      <c r="P21" s="507">
        <v>0</v>
      </c>
      <c r="Q21" s="507">
        <f>O21</f>
        <v>4</v>
      </c>
      <c r="R21" s="115" t="s">
        <v>581</v>
      </c>
      <c r="S21" s="219">
        <f t="shared" si="0"/>
        <v>13</v>
      </c>
      <c r="T21" s="660">
        <v>13</v>
      </c>
      <c r="U21" s="579">
        <v>0</v>
      </c>
      <c r="V21" s="502">
        <f t="shared" si="1"/>
        <v>3.25</v>
      </c>
      <c r="W21" s="504">
        <f>T21/O21</f>
        <v>3.25</v>
      </c>
      <c r="X21" s="502" t="s">
        <v>226</v>
      </c>
    </row>
    <row r="22" spans="1:24" ht="15">
      <c r="A22" s="115" t="s">
        <v>418</v>
      </c>
      <c r="B22" s="115"/>
      <c r="C22" s="115">
        <v>2013</v>
      </c>
      <c r="D22" s="171" t="s">
        <v>24</v>
      </c>
      <c r="E22" s="581" t="s">
        <v>11</v>
      </c>
      <c r="F22" s="509" t="s">
        <v>571</v>
      </c>
      <c r="G22" s="171" t="s">
        <v>430</v>
      </c>
      <c r="H22" s="114" t="s">
        <v>584</v>
      </c>
      <c r="I22" s="115" t="s">
        <v>122</v>
      </c>
      <c r="J22" s="221" t="s">
        <v>332</v>
      </c>
      <c r="K22" s="115">
        <v>1</v>
      </c>
      <c r="L22" s="232" t="s">
        <v>49</v>
      </c>
      <c r="M22" s="115">
        <v>3516</v>
      </c>
      <c r="N22" s="660">
        <v>1896</v>
      </c>
      <c r="O22" s="503">
        <v>20</v>
      </c>
      <c r="P22" s="501">
        <v>0</v>
      </c>
      <c r="Q22" s="501">
        <f>O22</f>
        <v>20</v>
      </c>
      <c r="R22" s="115" t="s">
        <v>581</v>
      </c>
      <c r="S22" s="219">
        <f t="shared" si="0"/>
        <v>42</v>
      </c>
      <c r="T22" s="660">
        <v>42</v>
      </c>
      <c r="U22" s="579">
        <v>0</v>
      </c>
      <c r="V22" s="502">
        <f t="shared" si="1"/>
        <v>2.1</v>
      </c>
      <c r="W22" s="504">
        <f>T22/O22</f>
        <v>2.1</v>
      </c>
      <c r="X22" s="502" t="s">
        <v>226</v>
      </c>
    </row>
    <row r="23" spans="1:24" ht="15">
      <c r="A23" s="659" t="s">
        <v>418</v>
      </c>
      <c r="B23" s="115"/>
      <c r="C23" s="115">
        <v>2013</v>
      </c>
      <c r="D23" s="171" t="s">
        <v>24</v>
      </c>
      <c r="E23" s="581" t="s">
        <v>11</v>
      </c>
      <c r="F23" s="509" t="s">
        <v>577</v>
      </c>
      <c r="G23" s="171" t="s">
        <v>430</v>
      </c>
      <c r="H23" s="114" t="s">
        <v>583</v>
      </c>
      <c r="I23" s="115" t="s">
        <v>122</v>
      </c>
      <c r="J23" s="218" t="s">
        <v>106</v>
      </c>
      <c r="K23" s="115" t="s">
        <v>551</v>
      </c>
      <c r="L23" s="232" t="s">
        <v>49</v>
      </c>
      <c r="M23" s="659">
        <v>3297</v>
      </c>
      <c r="N23" s="660">
        <v>2214</v>
      </c>
      <c r="O23" s="506">
        <v>0</v>
      </c>
      <c r="P23" s="507">
        <v>16</v>
      </c>
      <c r="Q23" s="507">
        <v>16</v>
      </c>
      <c r="R23" s="115" t="s">
        <v>581</v>
      </c>
      <c r="S23" s="219">
        <f t="shared" si="0"/>
        <v>17</v>
      </c>
      <c r="T23" s="660">
        <v>0</v>
      </c>
      <c r="U23" s="579">
        <v>17</v>
      </c>
      <c r="V23" s="502">
        <f t="shared" si="1"/>
        <v>1.0625</v>
      </c>
      <c r="W23" s="504" t="s">
        <v>226</v>
      </c>
      <c r="X23" s="502">
        <f>U23/P23</f>
        <v>1.0625</v>
      </c>
    </row>
    <row r="24" spans="1:24" ht="15">
      <c r="A24" s="115" t="s">
        <v>418</v>
      </c>
      <c r="B24" s="115"/>
      <c r="C24" s="115">
        <v>2013</v>
      </c>
      <c r="D24" s="171" t="s">
        <v>24</v>
      </c>
      <c r="E24" s="581" t="s">
        <v>11</v>
      </c>
      <c r="F24" s="509" t="s">
        <v>571</v>
      </c>
      <c r="G24" s="171" t="s">
        <v>430</v>
      </c>
      <c r="H24" s="114" t="s">
        <v>584</v>
      </c>
      <c r="I24" s="115" t="s">
        <v>122</v>
      </c>
      <c r="J24" s="218" t="s">
        <v>106</v>
      </c>
      <c r="K24" s="115" t="s">
        <v>551</v>
      </c>
      <c r="L24" s="232" t="s">
        <v>49</v>
      </c>
      <c r="M24" s="115">
        <v>3516</v>
      </c>
      <c r="N24" s="660">
        <v>1896</v>
      </c>
      <c r="O24" s="503">
        <v>0</v>
      </c>
      <c r="P24" s="501">
        <v>15</v>
      </c>
      <c r="Q24" s="501">
        <v>15</v>
      </c>
      <c r="R24" s="115" t="s">
        <v>581</v>
      </c>
      <c r="S24" s="219">
        <f t="shared" si="0"/>
        <v>22</v>
      </c>
      <c r="T24" s="660">
        <v>0</v>
      </c>
      <c r="U24" s="579">
        <v>22</v>
      </c>
      <c r="V24" s="502">
        <f t="shared" si="1"/>
        <v>1.4666666666666666</v>
      </c>
      <c r="W24" s="504" t="s">
        <v>226</v>
      </c>
      <c r="X24" s="502">
        <f>U24/P24</f>
        <v>1.4666666666666666</v>
      </c>
    </row>
    <row r="25" spans="1:24" ht="15">
      <c r="A25" s="659" t="s">
        <v>418</v>
      </c>
      <c r="B25" s="115"/>
      <c r="C25" s="115">
        <v>2013</v>
      </c>
      <c r="D25" s="171" t="s">
        <v>24</v>
      </c>
      <c r="E25" s="581" t="s">
        <v>11</v>
      </c>
      <c r="F25" s="509" t="s">
        <v>577</v>
      </c>
      <c r="G25" s="171" t="s">
        <v>432</v>
      </c>
      <c r="H25" s="114" t="s">
        <v>583</v>
      </c>
      <c r="I25" s="115" t="s">
        <v>122</v>
      </c>
      <c r="J25" s="218" t="s">
        <v>106</v>
      </c>
      <c r="K25" s="115" t="s">
        <v>551</v>
      </c>
      <c r="L25" s="232" t="s">
        <v>49</v>
      </c>
      <c r="M25" s="659">
        <v>488</v>
      </c>
      <c r="N25" s="660">
        <v>264</v>
      </c>
      <c r="O25" s="506">
        <v>0</v>
      </c>
      <c r="P25" s="507">
        <v>4</v>
      </c>
      <c r="Q25" s="507">
        <v>4</v>
      </c>
      <c r="R25" s="115" t="s">
        <v>581</v>
      </c>
      <c r="S25" s="219">
        <f t="shared" si="0"/>
        <v>0</v>
      </c>
      <c r="T25" s="660">
        <v>0</v>
      </c>
      <c r="U25" s="579">
        <v>0</v>
      </c>
      <c r="V25" s="502">
        <f t="shared" si="1"/>
        <v>0</v>
      </c>
      <c r="W25" s="504" t="s">
        <v>226</v>
      </c>
      <c r="X25" s="502">
        <f>U25/P25</f>
        <v>0</v>
      </c>
    </row>
    <row r="26" spans="1:24" ht="15">
      <c r="A26" s="115" t="s">
        <v>418</v>
      </c>
      <c r="B26" s="115"/>
      <c r="C26" s="115">
        <v>2013</v>
      </c>
      <c r="D26" s="171" t="s">
        <v>24</v>
      </c>
      <c r="E26" s="581" t="s">
        <v>11</v>
      </c>
      <c r="F26" s="509" t="s">
        <v>572</v>
      </c>
      <c r="G26" s="171" t="s">
        <v>440</v>
      </c>
      <c r="H26" s="114" t="s">
        <v>583</v>
      </c>
      <c r="I26" s="115" t="s">
        <v>122</v>
      </c>
      <c r="J26" s="221" t="s">
        <v>332</v>
      </c>
      <c r="K26" s="115">
        <v>1</v>
      </c>
      <c r="L26" s="232" t="s">
        <v>49</v>
      </c>
      <c r="M26" s="115">
        <v>621</v>
      </c>
      <c r="N26" s="660">
        <v>763</v>
      </c>
      <c r="O26" s="503">
        <v>5</v>
      </c>
      <c r="P26" s="501">
        <v>0</v>
      </c>
      <c r="Q26" s="501">
        <f>O26</f>
        <v>5</v>
      </c>
      <c r="R26" s="115" t="s">
        <v>581</v>
      </c>
      <c r="S26" s="219">
        <f t="shared" si="0"/>
        <v>5</v>
      </c>
      <c r="T26" s="660">
        <v>5</v>
      </c>
      <c r="U26" s="579">
        <v>0</v>
      </c>
      <c r="V26" s="502">
        <f t="shared" si="1"/>
        <v>1</v>
      </c>
      <c r="W26" s="504">
        <f>T26/O26</f>
        <v>1</v>
      </c>
      <c r="X26" s="502" t="s">
        <v>226</v>
      </c>
    </row>
    <row r="27" spans="1:24" ht="15">
      <c r="A27" s="659" t="s">
        <v>418</v>
      </c>
      <c r="B27" s="659"/>
      <c r="C27" s="115">
        <v>2013</v>
      </c>
      <c r="D27" s="171" t="s">
        <v>24</v>
      </c>
      <c r="E27" s="581" t="s">
        <v>11</v>
      </c>
      <c r="F27" s="509" t="s">
        <v>578</v>
      </c>
      <c r="G27" s="171" t="s">
        <v>440</v>
      </c>
      <c r="H27" s="114" t="s">
        <v>583</v>
      </c>
      <c r="I27" s="115" t="s">
        <v>122</v>
      </c>
      <c r="J27" s="221" t="s">
        <v>332</v>
      </c>
      <c r="K27" s="115" t="s">
        <v>551</v>
      </c>
      <c r="L27" s="232" t="s">
        <v>49</v>
      </c>
      <c r="M27" s="659">
        <v>76</v>
      </c>
      <c r="N27" s="660">
        <v>38</v>
      </c>
      <c r="O27" s="506">
        <v>4</v>
      </c>
      <c r="P27" s="507">
        <v>0</v>
      </c>
      <c r="Q27" s="507">
        <v>4</v>
      </c>
      <c r="R27" s="115" t="s">
        <v>581</v>
      </c>
      <c r="S27" s="219">
        <f t="shared" si="0"/>
        <v>0</v>
      </c>
      <c r="T27" s="660">
        <v>0</v>
      </c>
      <c r="U27" s="579">
        <v>0</v>
      </c>
      <c r="V27" s="502">
        <f t="shared" si="1"/>
        <v>0</v>
      </c>
      <c r="W27" s="504" t="s">
        <v>226</v>
      </c>
      <c r="X27" s="502" t="e">
        <f>U27/P27</f>
        <v>#DIV/0!</v>
      </c>
    </row>
    <row r="28" spans="1:24" ht="15">
      <c r="A28" s="115" t="s">
        <v>418</v>
      </c>
      <c r="B28" s="115"/>
      <c r="C28" s="115">
        <v>2013</v>
      </c>
      <c r="D28" s="171" t="s">
        <v>24</v>
      </c>
      <c r="E28" s="581" t="s">
        <v>11</v>
      </c>
      <c r="F28" s="509" t="s">
        <v>1187</v>
      </c>
      <c r="G28" s="171" t="s">
        <v>441</v>
      </c>
      <c r="H28" s="114" t="s">
        <v>583</v>
      </c>
      <c r="I28" s="661" t="s">
        <v>558</v>
      </c>
      <c r="J28" s="218" t="s">
        <v>106</v>
      </c>
      <c r="K28" s="115" t="s">
        <v>551</v>
      </c>
      <c r="L28" s="232" t="s">
        <v>49</v>
      </c>
      <c r="M28" s="115">
        <v>7</v>
      </c>
      <c r="N28" s="660">
        <v>11</v>
      </c>
      <c r="O28" s="503">
        <v>0</v>
      </c>
      <c r="P28" s="501">
        <v>0</v>
      </c>
      <c r="Q28" s="501">
        <v>0</v>
      </c>
      <c r="R28" s="115" t="s">
        <v>581</v>
      </c>
      <c r="S28" s="219">
        <f t="shared" si="0"/>
        <v>2</v>
      </c>
      <c r="T28" s="660">
        <v>0</v>
      </c>
      <c r="U28" s="579">
        <v>2</v>
      </c>
      <c r="V28" s="502" t="s">
        <v>226</v>
      </c>
      <c r="W28" s="504" t="s">
        <v>226</v>
      </c>
      <c r="X28" s="502" t="s">
        <v>226</v>
      </c>
    </row>
    <row r="29" spans="1:24" ht="15">
      <c r="A29" s="115" t="s">
        <v>418</v>
      </c>
      <c r="B29" s="115"/>
      <c r="C29" s="115">
        <v>2013</v>
      </c>
      <c r="D29" s="171" t="s">
        <v>24</v>
      </c>
      <c r="E29" s="581" t="s">
        <v>11</v>
      </c>
      <c r="F29" s="509" t="s">
        <v>573</v>
      </c>
      <c r="G29" s="171" t="s">
        <v>441</v>
      </c>
      <c r="H29" s="114" t="s">
        <v>583</v>
      </c>
      <c r="I29" s="661" t="s">
        <v>558</v>
      </c>
      <c r="J29" s="218" t="s">
        <v>106</v>
      </c>
      <c r="K29" s="115" t="s">
        <v>551</v>
      </c>
      <c r="L29" s="232" t="s">
        <v>49</v>
      </c>
      <c r="M29" s="115">
        <v>301</v>
      </c>
      <c r="N29" s="660">
        <v>947</v>
      </c>
      <c r="O29" s="503">
        <v>0</v>
      </c>
      <c r="P29" s="501">
        <v>180</v>
      </c>
      <c r="Q29" s="501">
        <v>180</v>
      </c>
      <c r="R29" s="115" t="s">
        <v>581</v>
      </c>
      <c r="S29" s="219">
        <f t="shared" si="0"/>
        <v>122</v>
      </c>
      <c r="T29" s="660">
        <v>0</v>
      </c>
      <c r="U29" s="579">
        <v>122</v>
      </c>
      <c r="V29" s="502">
        <f t="shared" ref="V29:V52" si="3">(S29/Q29)</f>
        <v>0.67777777777777781</v>
      </c>
      <c r="W29" s="504" t="s">
        <v>226</v>
      </c>
      <c r="X29" s="502">
        <f>U29/P29</f>
        <v>0.67777777777777781</v>
      </c>
    </row>
    <row r="30" spans="1:24" s="496" customFormat="1" ht="15">
      <c r="A30" s="659" t="s">
        <v>418</v>
      </c>
      <c r="B30" s="659"/>
      <c r="C30" s="115">
        <v>2013</v>
      </c>
      <c r="D30" s="171" t="s">
        <v>24</v>
      </c>
      <c r="E30" s="581" t="s">
        <v>11</v>
      </c>
      <c r="F30" s="509" t="s">
        <v>578</v>
      </c>
      <c r="G30" s="171" t="s">
        <v>441</v>
      </c>
      <c r="H30" s="114" t="s">
        <v>583</v>
      </c>
      <c r="I30" s="661" t="s">
        <v>558</v>
      </c>
      <c r="J30" s="218" t="s">
        <v>106</v>
      </c>
      <c r="K30" s="115" t="s">
        <v>551</v>
      </c>
      <c r="L30" s="232" t="s">
        <v>49</v>
      </c>
      <c r="M30" s="659">
        <v>952</v>
      </c>
      <c r="N30" s="660">
        <v>1102</v>
      </c>
      <c r="O30" s="506">
        <v>0</v>
      </c>
      <c r="P30" s="506">
        <v>240</v>
      </c>
      <c r="Q30" s="507">
        <v>240</v>
      </c>
      <c r="R30" s="115" t="s">
        <v>581</v>
      </c>
      <c r="S30" s="219">
        <f t="shared" si="0"/>
        <v>171</v>
      </c>
      <c r="T30" s="660">
        <v>0</v>
      </c>
      <c r="U30" s="579">
        <v>171</v>
      </c>
      <c r="V30" s="502">
        <f t="shared" si="3"/>
        <v>0.71250000000000002</v>
      </c>
      <c r="W30" s="504" t="s">
        <v>226</v>
      </c>
      <c r="X30" s="502">
        <f>U30/P30</f>
        <v>0.71250000000000002</v>
      </c>
    </row>
    <row r="31" spans="1:24" ht="15">
      <c r="A31" s="659" t="s">
        <v>418</v>
      </c>
      <c r="B31" s="659"/>
      <c r="C31" s="115">
        <v>2013</v>
      </c>
      <c r="D31" s="661" t="s">
        <v>24</v>
      </c>
      <c r="E31" s="581" t="s">
        <v>11</v>
      </c>
      <c r="F31" s="509" t="s">
        <v>579</v>
      </c>
      <c r="G31" s="661" t="s">
        <v>474</v>
      </c>
      <c r="H31" s="114" t="s">
        <v>583</v>
      </c>
      <c r="I31" s="661" t="s">
        <v>556</v>
      </c>
      <c r="J31" s="218" t="s">
        <v>106</v>
      </c>
      <c r="K31" s="115" t="s">
        <v>551</v>
      </c>
      <c r="L31" s="232" t="s">
        <v>49</v>
      </c>
      <c r="M31" s="659">
        <v>82</v>
      </c>
      <c r="N31" s="660">
        <v>102</v>
      </c>
      <c r="O31" s="506">
        <v>0</v>
      </c>
      <c r="P31" s="507">
        <v>60</v>
      </c>
      <c r="Q31" s="507">
        <v>60</v>
      </c>
      <c r="R31" s="115" t="s">
        <v>581</v>
      </c>
      <c r="S31" s="219">
        <f t="shared" si="0"/>
        <v>47</v>
      </c>
      <c r="T31" s="660">
        <v>0</v>
      </c>
      <c r="U31" s="579">
        <v>47</v>
      </c>
      <c r="V31" s="502">
        <f t="shared" si="3"/>
        <v>0.78333333333333333</v>
      </c>
      <c r="W31" s="504" t="s">
        <v>226</v>
      </c>
      <c r="X31" s="502">
        <f>U31/P31</f>
        <v>0.78333333333333333</v>
      </c>
    </row>
    <row r="32" spans="1:24" s="496" customFormat="1" ht="15">
      <c r="A32" s="595" t="s">
        <v>418</v>
      </c>
      <c r="B32" s="595"/>
      <c r="C32" s="611">
        <v>2013</v>
      </c>
      <c r="D32" s="612" t="s">
        <v>24</v>
      </c>
      <c r="E32" s="613" t="s">
        <v>11</v>
      </c>
      <c r="F32" s="595" t="s">
        <v>577</v>
      </c>
      <c r="G32" s="612" t="s">
        <v>517</v>
      </c>
      <c r="H32" s="786" t="s">
        <v>583</v>
      </c>
      <c r="I32" s="611" t="s">
        <v>122</v>
      </c>
      <c r="J32" s="787" t="s">
        <v>332</v>
      </c>
      <c r="K32" s="595">
        <v>1</v>
      </c>
      <c r="L32" s="788" t="s">
        <v>49</v>
      </c>
      <c r="M32" s="595">
        <v>142</v>
      </c>
      <c r="N32" s="596">
        <v>83</v>
      </c>
      <c r="O32" s="789">
        <v>8</v>
      </c>
      <c r="P32" s="789">
        <v>0</v>
      </c>
      <c r="Q32" s="790">
        <f>O32</f>
        <v>8</v>
      </c>
      <c r="R32" s="611" t="s">
        <v>581</v>
      </c>
      <c r="S32" s="791">
        <f t="shared" si="0"/>
        <v>1</v>
      </c>
      <c r="T32" s="596">
        <v>0</v>
      </c>
      <c r="U32" s="614">
        <v>1</v>
      </c>
      <c r="V32" s="792">
        <f t="shared" si="3"/>
        <v>0.125</v>
      </c>
      <c r="W32" s="793">
        <f>T32/O32</f>
        <v>0</v>
      </c>
      <c r="X32" s="792" t="s">
        <v>226</v>
      </c>
    </row>
    <row r="33" spans="1:24" ht="15">
      <c r="A33" s="659" t="s">
        <v>418</v>
      </c>
      <c r="B33" s="659"/>
      <c r="C33" s="115">
        <v>2013</v>
      </c>
      <c r="D33" s="171" t="s">
        <v>24</v>
      </c>
      <c r="E33" s="581" t="s">
        <v>11</v>
      </c>
      <c r="F33" s="509" t="s">
        <v>577</v>
      </c>
      <c r="G33" s="171" t="s">
        <v>517</v>
      </c>
      <c r="H33" s="114" t="s">
        <v>583</v>
      </c>
      <c r="I33" s="115" t="s">
        <v>122</v>
      </c>
      <c r="J33" s="218" t="s">
        <v>106</v>
      </c>
      <c r="K33" s="115" t="s">
        <v>551</v>
      </c>
      <c r="L33" s="232" t="s">
        <v>49</v>
      </c>
      <c r="M33" s="659">
        <v>1839</v>
      </c>
      <c r="N33" s="660">
        <v>1521</v>
      </c>
      <c r="O33" s="506">
        <v>0</v>
      </c>
      <c r="P33" s="507">
        <v>4</v>
      </c>
      <c r="Q33" s="507">
        <v>4</v>
      </c>
      <c r="R33" s="115" t="s">
        <v>581</v>
      </c>
      <c r="S33" s="219">
        <f t="shared" si="0"/>
        <v>13</v>
      </c>
      <c r="T33" s="660">
        <v>13</v>
      </c>
      <c r="U33" s="579">
        <v>0</v>
      </c>
      <c r="V33" s="502">
        <f t="shared" si="3"/>
        <v>3.25</v>
      </c>
      <c r="W33" s="504" t="s">
        <v>226</v>
      </c>
      <c r="X33" s="502">
        <f>U33/P33</f>
        <v>0</v>
      </c>
    </row>
    <row r="34" spans="1:24" ht="15">
      <c r="A34" s="659" t="s">
        <v>418</v>
      </c>
      <c r="B34" s="659"/>
      <c r="C34" s="115">
        <v>2013</v>
      </c>
      <c r="D34" s="171" t="s">
        <v>24</v>
      </c>
      <c r="E34" s="581" t="s">
        <v>11</v>
      </c>
      <c r="F34" s="509" t="s">
        <v>577</v>
      </c>
      <c r="G34" s="171" t="s">
        <v>544</v>
      </c>
      <c r="H34" s="114" t="s">
        <v>583</v>
      </c>
      <c r="I34" s="115" t="s">
        <v>122</v>
      </c>
      <c r="J34" s="221" t="s">
        <v>332</v>
      </c>
      <c r="K34" s="659">
        <v>1</v>
      </c>
      <c r="L34" s="232" t="s">
        <v>49</v>
      </c>
      <c r="M34" s="659">
        <v>142</v>
      </c>
      <c r="N34" s="660">
        <v>83</v>
      </c>
      <c r="O34" s="506">
        <v>4</v>
      </c>
      <c r="P34" s="507">
        <v>0</v>
      </c>
      <c r="Q34" s="507">
        <f>O34</f>
        <v>4</v>
      </c>
      <c r="R34" s="115" t="s">
        <v>581</v>
      </c>
      <c r="S34" s="219">
        <f t="shared" si="0"/>
        <v>2</v>
      </c>
      <c r="T34" s="660">
        <v>2</v>
      </c>
      <c r="U34" s="579">
        <v>0</v>
      </c>
      <c r="V34" s="502">
        <f t="shared" si="3"/>
        <v>0.5</v>
      </c>
      <c r="W34" s="504">
        <f>T34/O34</f>
        <v>0.5</v>
      </c>
      <c r="X34" s="502" t="s">
        <v>226</v>
      </c>
    </row>
    <row r="35" spans="1:24" s="496" customFormat="1" ht="15">
      <c r="A35" s="595" t="s">
        <v>418</v>
      </c>
      <c r="B35" s="595"/>
      <c r="C35" s="611">
        <v>2013</v>
      </c>
      <c r="D35" s="612" t="s">
        <v>24</v>
      </c>
      <c r="E35" s="613" t="s">
        <v>11</v>
      </c>
      <c r="F35" s="595" t="s">
        <v>577</v>
      </c>
      <c r="G35" s="612" t="s">
        <v>544</v>
      </c>
      <c r="H35" s="786" t="s">
        <v>583</v>
      </c>
      <c r="I35" s="611" t="s">
        <v>122</v>
      </c>
      <c r="J35" s="615" t="s">
        <v>106</v>
      </c>
      <c r="K35" s="611" t="s">
        <v>551</v>
      </c>
      <c r="L35" s="788" t="s">
        <v>49</v>
      </c>
      <c r="M35" s="595">
        <v>1839</v>
      </c>
      <c r="N35" s="596">
        <v>1521</v>
      </c>
      <c r="O35" s="789">
        <v>0</v>
      </c>
      <c r="P35" s="790">
        <v>40</v>
      </c>
      <c r="Q35" s="790">
        <v>40</v>
      </c>
      <c r="R35" s="611" t="s">
        <v>581</v>
      </c>
      <c r="S35" s="791">
        <f t="shared" si="0"/>
        <v>52</v>
      </c>
      <c r="T35" s="596">
        <v>0</v>
      </c>
      <c r="U35" s="614">
        <v>52</v>
      </c>
      <c r="V35" s="792">
        <f t="shared" si="3"/>
        <v>1.3</v>
      </c>
      <c r="W35" s="793" t="s">
        <v>226</v>
      </c>
      <c r="X35" s="792">
        <f>U35/P35</f>
        <v>1.3</v>
      </c>
    </row>
    <row r="36" spans="1:24" ht="15">
      <c r="A36" s="115" t="s">
        <v>418</v>
      </c>
      <c r="B36" s="115"/>
      <c r="C36" s="115">
        <v>2013</v>
      </c>
      <c r="D36" s="124" t="s">
        <v>24</v>
      </c>
      <c r="E36" s="581" t="s">
        <v>11</v>
      </c>
      <c r="F36" s="509" t="s">
        <v>575</v>
      </c>
      <c r="G36" s="124" t="s">
        <v>518</v>
      </c>
      <c r="H36" s="114" t="s">
        <v>583</v>
      </c>
      <c r="I36" s="115" t="s">
        <v>122</v>
      </c>
      <c r="J36" s="221" t="s">
        <v>332</v>
      </c>
      <c r="K36" s="125">
        <v>1</v>
      </c>
      <c r="L36" s="232" t="s">
        <v>49</v>
      </c>
      <c r="M36" s="125">
        <v>6891</v>
      </c>
      <c r="N36" s="660">
        <v>7572</v>
      </c>
      <c r="O36" s="503">
        <v>42</v>
      </c>
      <c r="P36" s="501">
        <v>0</v>
      </c>
      <c r="Q36" s="501">
        <f>O36</f>
        <v>42</v>
      </c>
      <c r="R36" s="115" t="s">
        <v>581</v>
      </c>
      <c r="S36" s="219">
        <f t="shared" ref="S36:S52" si="4">T36+U36</f>
        <v>55</v>
      </c>
      <c r="T36" s="660">
        <v>55</v>
      </c>
      <c r="U36" s="579">
        <v>0</v>
      </c>
      <c r="V36" s="502">
        <f t="shared" si="3"/>
        <v>1.3095238095238095</v>
      </c>
      <c r="W36" s="504">
        <f>T36/O36</f>
        <v>1.3095238095238095</v>
      </c>
      <c r="X36" s="502" t="s">
        <v>226</v>
      </c>
    </row>
    <row r="37" spans="1:24" ht="15">
      <c r="A37" s="115" t="s">
        <v>418</v>
      </c>
      <c r="B37" s="115"/>
      <c r="C37" s="115">
        <v>2013</v>
      </c>
      <c r="D37" s="171" t="s">
        <v>24</v>
      </c>
      <c r="E37" s="581" t="s">
        <v>11</v>
      </c>
      <c r="F37" s="509" t="s">
        <v>572</v>
      </c>
      <c r="G37" s="171" t="s">
        <v>518</v>
      </c>
      <c r="H37" s="114" t="s">
        <v>583</v>
      </c>
      <c r="I37" s="115" t="s">
        <v>122</v>
      </c>
      <c r="J37" s="221" t="s">
        <v>332</v>
      </c>
      <c r="K37" s="115">
        <v>1</v>
      </c>
      <c r="L37" s="232" t="s">
        <v>49</v>
      </c>
      <c r="M37" s="115">
        <v>7610</v>
      </c>
      <c r="N37" s="660">
        <v>6206</v>
      </c>
      <c r="O37" s="503">
        <v>12</v>
      </c>
      <c r="P37" s="501">
        <v>0</v>
      </c>
      <c r="Q37" s="501">
        <f>O37</f>
        <v>12</v>
      </c>
      <c r="R37" s="115" t="s">
        <v>581</v>
      </c>
      <c r="S37" s="219">
        <f t="shared" si="4"/>
        <v>34</v>
      </c>
      <c r="T37" s="660">
        <v>34</v>
      </c>
      <c r="U37" s="579">
        <v>0</v>
      </c>
      <c r="V37" s="502">
        <f t="shared" si="3"/>
        <v>2.8333333333333335</v>
      </c>
      <c r="W37" s="504">
        <f>T37/O37</f>
        <v>2.8333333333333335</v>
      </c>
      <c r="X37" s="502" t="s">
        <v>226</v>
      </c>
    </row>
    <row r="38" spans="1:24" ht="15">
      <c r="A38" s="115" t="s">
        <v>418</v>
      </c>
      <c r="B38" s="115"/>
      <c r="C38" s="115">
        <v>2013</v>
      </c>
      <c r="D38" s="124" t="s">
        <v>24</v>
      </c>
      <c r="E38" s="581" t="s">
        <v>11</v>
      </c>
      <c r="F38" s="509" t="s">
        <v>575</v>
      </c>
      <c r="G38" s="124" t="s">
        <v>518</v>
      </c>
      <c r="H38" s="114" t="s">
        <v>583</v>
      </c>
      <c r="I38" s="115" t="s">
        <v>122</v>
      </c>
      <c r="J38" s="218" t="s">
        <v>106</v>
      </c>
      <c r="K38" s="115" t="s">
        <v>551</v>
      </c>
      <c r="L38" s="232" t="s">
        <v>49</v>
      </c>
      <c r="M38" s="125">
        <v>6891</v>
      </c>
      <c r="N38" s="660">
        <v>7572</v>
      </c>
      <c r="O38" s="503">
        <v>0</v>
      </c>
      <c r="P38" s="501">
        <v>40</v>
      </c>
      <c r="Q38" s="501">
        <v>40</v>
      </c>
      <c r="R38" s="115" t="s">
        <v>581</v>
      </c>
      <c r="S38" s="219">
        <f t="shared" si="4"/>
        <v>43</v>
      </c>
      <c r="T38" s="660">
        <v>0</v>
      </c>
      <c r="U38" s="579">
        <v>43</v>
      </c>
      <c r="V38" s="502">
        <f t="shared" si="3"/>
        <v>1.075</v>
      </c>
      <c r="W38" s="504" t="s">
        <v>226</v>
      </c>
      <c r="X38" s="502">
        <f t="shared" ref="X38:X45" si="5">U38/P38</f>
        <v>1.075</v>
      </c>
    </row>
    <row r="39" spans="1:24" ht="15">
      <c r="A39" s="115" t="s">
        <v>418</v>
      </c>
      <c r="B39" s="115"/>
      <c r="C39" s="115">
        <v>2013</v>
      </c>
      <c r="D39" s="171" t="s">
        <v>24</v>
      </c>
      <c r="E39" s="581" t="s">
        <v>11</v>
      </c>
      <c r="F39" s="509" t="s">
        <v>572</v>
      </c>
      <c r="G39" s="171" t="s">
        <v>518</v>
      </c>
      <c r="H39" s="114" t="s">
        <v>583</v>
      </c>
      <c r="I39" s="115" t="s">
        <v>122</v>
      </c>
      <c r="J39" s="218" t="s">
        <v>106</v>
      </c>
      <c r="K39" s="115" t="s">
        <v>551</v>
      </c>
      <c r="L39" s="232" t="s">
        <v>49</v>
      </c>
      <c r="M39" s="115">
        <v>7610</v>
      </c>
      <c r="N39" s="660">
        <v>6206</v>
      </c>
      <c r="O39" s="503">
        <v>0</v>
      </c>
      <c r="P39" s="501">
        <v>70</v>
      </c>
      <c r="Q39" s="501">
        <v>70</v>
      </c>
      <c r="R39" s="115" t="s">
        <v>581</v>
      </c>
      <c r="S39" s="219">
        <f t="shared" si="4"/>
        <v>61</v>
      </c>
      <c r="T39" s="660">
        <v>0</v>
      </c>
      <c r="U39" s="579">
        <v>61</v>
      </c>
      <c r="V39" s="502">
        <f t="shared" si="3"/>
        <v>0.87142857142857144</v>
      </c>
      <c r="W39" s="504" t="s">
        <v>226</v>
      </c>
      <c r="X39" s="502">
        <f t="shared" si="5"/>
        <v>0.87142857142857144</v>
      </c>
    </row>
    <row r="40" spans="1:24" ht="15">
      <c r="A40" s="115" t="s">
        <v>418</v>
      </c>
      <c r="B40" s="115"/>
      <c r="C40" s="115">
        <v>2013</v>
      </c>
      <c r="D40" s="171" t="s">
        <v>24</v>
      </c>
      <c r="E40" s="581" t="s">
        <v>11</v>
      </c>
      <c r="F40" s="509" t="s">
        <v>572</v>
      </c>
      <c r="G40" s="171" t="s">
        <v>444</v>
      </c>
      <c r="H40" s="114" t="s">
        <v>583</v>
      </c>
      <c r="I40" s="115" t="s">
        <v>122</v>
      </c>
      <c r="J40" s="218" t="s">
        <v>106</v>
      </c>
      <c r="K40" s="115">
        <v>1</v>
      </c>
      <c r="L40" s="232" t="s">
        <v>49</v>
      </c>
      <c r="M40" s="115">
        <v>52</v>
      </c>
      <c r="N40" s="660">
        <v>34</v>
      </c>
      <c r="O40" s="503">
        <v>0</v>
      </c>
      <c r="P40" s="501">
        <v>40</v>
      </c>
      <c r="Q40" s="501">
        <v>40</v>
      </c>
      <c r="R40" s="115" t="s">
        <v>581</v>
      </c>
      <c r="S40" s="219">
        <f t="shared" si="4"/>
        <v>4</v>
      </c>
      <c r="T40" s="660">
        <v>0</v>
      </c>
      <c r="U40" s="579">
        <v>4</v>
      </c>
      <c r="V40" s="502">
        <f t="shared" si="3"/>
        <v>0.1</v>
      </c>
      <c r="W40" s="504" t="s">
        <v>226</v>
      </c>
      <c r="X40" s="502">
        <f t="shared" si="5"/>
        <v>0.1</v>
      </c>
    </row>
    <row r="41" spans="1:24" ht="15">
      <c r="A41" s="509" t="s">
        <v>418</v>
      </c>
      <c r="B41" s="509"/>
      <c r="C41" s="115">
        <v>2013</v>
      </c>
      <c r="D41" s="171" t="s">
        <v>24</v>
      </c>
      <c r="E41" s="581" t="s">
        <v>11</v>
      </c>
      <c r="F41" s="509" t="s">
        <v>579</v>
      </c>
      <c r="G41" s="171" t="s">
        <v>444</v>
      </c>
      <c r="H41" s="114" t="s">
        <v>583</v>
      </c>
      <c r="I41" s="661" t="s">
        <v>556</v>
      </c>
      <c r="J41" s="218" t="s">
        <v>106</v>
      </c>
      <c r="K41" s="659">
        <v>1</v>
      </c>
      <c r="L41" s="232" t="s">
        <v>49</v>
      </c>
      <c r="M41" s="659">
        <v>125</v>
      </c>
      <c r="N41" s="660">
        <v>231</v>
      </c>
      <c r="O41" s="506">
        <v>0</v>
      </c>
      <c r="P41" s="507">
        <v>50</v>
      </c>
      <c r="Q41" s="507">
        <v>50</v>
      </c>
      <c r="R41" s="115" t="s">
        <v>581</v>
      </c>
      <c r="S41" s="219">
        <f t="shared" si="4"/>
        <v>85</v>
      </c>
      <c r="T41" s="660">
        <v>0</v>
      </c>
      <c r="U41" s="579">
        <v>85</v>
      </c>
      <c r="V41" s="502">
        <f t="shared" si="3"/>
        <v>1.7</v>
      </c>
      <c r="W41" s="504" t="s">
        <v>226</v>
      </c>
      <c r="X41" s="502">
        <f t="shared" si="5"/>
        <v>1.7</v>
      </c>
    </row>
    <row r="42" spans="1:24" ht="15">
      <c r="A42" s="115" t="s">
        <v>418</v>
      </c>
      <c r="B42" s="115"/>
      <c r="C42" s="115">
        <v>2013</v>
      </c>
      <c r="D42" s="171" t="s">
        <v>24</v>
      </c>
      <c r="E42" s="581" t="s">
        <v>11</v>
      </c>
      <c r="F42" s="509" t="s">
        <v>576</v>
      </c>
      <c r="G42" s="171" t="s">
        <v>446</v>
      </c>
      <c r="H42" s="114" t="s">
        <v>583</v>
      </c>
      <c r="I42" s="661" t="s">
        <v>556</v>
      </c>
      <c r="J42" s="218" t="s">
        <v>106</v>
      </c>
      <c r="K42" s="115">
        <v>1</v>
      </c>
      <c r="L42" s="232" t="s">
        <v>49</v>
      </c>
      <c r="M42" s="115">
        <v>356</v>
      </c>
      <c r="N42" s="660">
        <v>349</v>
      </c>
      <c r="O42" s="503">
        <v>0</v>
      </c>
      <c r="P42" s="501">
        <v>22</v>
      </c>
      <c r="Q42" s="501">
        <v>22</v>
      </c>
      <c r="R42" s="115" t="s">
        <v>581</v>
      </c>
      <c r="S42" s="219">
        <f t="shared" si="4"/>
        <v>9</v>
      </c>
      <c r="T42" s="660">
        <v>0</v>
      </c>
      <c r="U42" s="579">
        <v>9</v>
      </c>
      <c r="V42" s="502">
        <f t="shared" si="3"/>
        <v>0.40909090909090912</v>
      </c>
      <c r="W42" s="504" t="s">
        <v>226</v>
      </c>
      <c r="X42" s="502">
        <f t="shared" si="5"/>
        <v>0.40909090909090912</v>
      </c>
    </row>
    <row r="43" spans="1:24" ht="15">
      <c r="A43" s="115" t="s">
        <v>418</v>
      </c>
      <c r="B43" s="115"/>
      <c r="C43" s="115">
        <v>2013</v>
      </c>
      <c r="D43" s="171" t="s">
        <v>24</v>
      </c>
      <c r="E43" s="581" t="s">
        <v>11</v>
      </c>
      <c r="F43" s="509" t="s">
        <v>570</v>
      </c>
      <c r="G43" s="171" t="s">
        <v>422</v>
      </c>
      <c r="H43" s="114" t="s">
        <v>583</v>
      </c>
      <c r="I43" s="661" t="s">
        <v>556</v>
      </c>
      <c r="J43" s="218" t="s">
        <v>106</v>
      </c>
      <c r="K43" s="115">
        <v>1</v>
      </c>
      <c r="L43" s="232" t="s">
        <v>49</v>
      </c>
      <c r="M43" s="115">
        <v>33</v>
      </c>
      <c r="N43" s="660">
        <v>16</v>
      </c>
      <c r="O43" s="503">
        <v>0</v>
      </c>
      <c r="P43" s="501">
        <v>25</v>
      </c>
      <c r="Q43" s="501">
        <v>25</v>
      </c>
      <c r="R43" s="115" t="s">
        <v>581</v>
      </c>
      <c r="S43" s="219">
        <f t="shared" si="4"/>
        <v>4</v>
      </c>
      <c r="T43" s="660">
        <v>0</v>
      </c>
      <c r="U43" s="579">
        <v>4</v>
      </c>
      <c r="V43" s="502">
        <f t="shared" si="3"/>
        <v>0.16</v>
      </c>
      <c r="W43" s="504" t="s">
        <v>226</v>
      </c>
      <c r="X43" s="502">
        <f t="shared" si="5"/>
        <v>0.16</v>
      </c>
    </row>
    <row r="44" spans="1:24" ht="15">
      <c r="A44" s="509" t="s">
        <v>418</v>
      </c>
      <c r="B44" s="509"/>
      <c r="C44" s="115">
        <v>2013</v>
      </c>
      <c r="D44" s="171" t="s">
        <v>24</v>
      </c>
      <c r="E44" s="581" t="s">
        <v>11</v>
      </c>
      <c r="F44" s="509" t="s">
        <v>579</v>
      </c>
      <c r="G44" s="171" t="s">
        <v>451</v>
      </c>
      <c r="H44" s="114" t="s">
        <v>583</v>
      </c>
      <c r="I44" s="661" t="s">
        <v>556</v>
      </c>
      <c r="J44" s="218" t="s">
        <v>106</v>
      </c>
      <c r="K44" s="659">
        <v>1</v>
      </c>
      <c r="L44" s="232" t="s">
        <v>49</v>
      </c>
      <c r="M44" s="659">
        <v>600</v>
      </c>
      <c r="N44" s="660">
        <v>334</v>
      </c>
      <c r="O44" s="508">
        <v>0</v>
      </c>
      <c r="P44" s="507">
        <v>60</v>
      </c>
      <c r="Q44" s="506">
        <v>60</v>
      </c>
      <c r="R44" s="115" t="s">
        <v>581</v>
      </c>
      <c r="S44" s="219">
        <f t="shared" si="4"/>
        <v>62</v>
      </c>
      <c r="T44" s="660">
        <v>0</v>
      </c>
      <c r="U44" s="579">
        <v>62</v>
      </c>
      <c r="V44" s="502">
        <f t="shared" si="3"/>
        <v>1.0333333333333334</v>
      </c>
      <c r="W44" s="504" t="s">
        <v>226</v>
      </c>
      <c r="X44" s="502">
        <f t="shared" si="5"/>
        <v>1.0333333333333334</v>
      </c>
    </row>
    <row r="45" spans="1:24" ht="15">
      <c r="A45" s="115" t="s">
        <v>418</v>
      </c>
      <c r="B45" s="115"/>
      <c r="C45" s="115">
        <v>2013</v>
      </c>
      <c r="D45" s="171" t="s">
        <v>24</v>
      </c>
      <c r="E45" s="581" t="s">
        <v>11</v>
      </c>
      <c r="F45" s="509" t="s">
        <v>576</v>
      </c>
      <c r="G45" s="171" t="s">
        <v>452</v>
      </c>
      <c r="H45" s="114" t="s">
        <v>583</v>
      </c>
      <c r="I45" s="661" t="s">
        <v>556</v>
      </c>
      <c r="J45" s="218" t="s">
        <v>106</v>
      </c>
      <c r="K45" s="115">
        <v>1</v>
      </c>
      <c r="L45" s="232" t="s">
        <v>49</v>
      </c>
      <c r="M45" s="115">
        <v>92</v>
      </c>
      <c r="N45" s="660">
        <v>86</v>
      </c>
      <c r="O45" s="503">
        <v>0</v>
      </c>
      <c r="P45" s="501">
        <v>10</v>
      </c>
      <c r="Q45" s="501">
        <v>10</v>
      </c>
      <c r="R45" s="115" t="s">
        <v>581</v>
      </c>
      <c r="S45" s="219">
        <f t="shared" si="4"/>
        <v>3</v>
      </c>
      <c r="T45" s="660">
        <v>0</v>
      </c>
      <c r="U45" s="579">
        <v>3</v>
      </c>
      <c r="V45" s="502">
        <f t="shared" si="3"/>
        <v>0.3</v>
      </c>
      <c r="W45" s="504" t="s">
        <v>226</v>
      </c>
      <c r="X45" s="502">
        <f t="shared" si="5"/>
        <v>0.3</v>
      </c>
    </row>
    <row r="46" spans="1:24" ht="15">
      <c r="A46" s="509" t="s">
        <v>418</v>
      </c>
      <c r="B46" s="509"/>
      <c r="C46" s="115">
        <v>2013</v>
      </c>
      <c r="D46" s="171" t="s">
        <v>24</v>
      </c>
      <c r="E46" s="581" t="s">
        <v>11</v>
      </c>
      <c r="F46" s="509" t="s">
        <v>577</v>
      </c>
      <c r="G46" s="171" t="s">
        <v>454</v>
      </c>
      <c r="H46" s="114" t="s">
        <v>583</v>
      </c>
      <c r="I46" s="115" t="s">
        <v>122</v>
      </c>
      <c r="J46" s="221" t="s">
        <v>332</v>
      </c>
      <c r="K46" s="509">
        <v>1</v>
      </c>
      <c r="L46" s="232" t="s">
        <v>49</v>
      </c>
      <c r="M46" s="659">
        <v>297</v>
      </c>
      <c r="N46" s="660">
        <v>161</v>
      </c>
      <c r="O46" s="506">
        <v>4</v>
      </c>
      <c r="P46" s="507">
        <v>0</v>
      </c>
      <c r="Q46" s="507">
        <v>4</v>
      </c>
      <c r="R46" s="115" t="s">
        <v>581</v>
      </c>
      <c r="S46" s="219">
        <f t="shared" si="4"/>
        <v>4</v>
      </c>
      <c r="T46" s="660">
        <v>4</v>
      </c>
      <c r="U46" s="579">
        <v>0</v>
      </c>
      <c r="V46" s="502">
        <f t="shared" si="3"/>
        <v>1</v>
      </c>
      <c r="W46" s="504">
        <f>T46/O46</f>
        <v>1</v>
      </c>
      <c r="X46" s="502" t="s">
        <v>226</v>
      </c>
    </row>
    <row r="47" spans="1:24" ht="15">
      <c r="A47" s="509" t="s">
        <v>418</v>
      </c>
      <c r="B47" s="509"/>
      <c r="C47" s="115">
        <v>2013</v>
      </c>
      <c r="D47" s="171" t="s">
        <v>24</v>
      </c>
      <c r="E47" s="581" t="s">
        <v>11</v>
      </c>
      <c r="F47" s="509" t="s">
        <v>577</v>
      </c>
      <c r="G47" s="171" t="s">
        <v>454</v>
      </c>
      <c r="H47" s="114" t="s">
        <v>583</v>
      </c>
      <c r="I47" s="115" t="s">
        <v>122</v>
      </c>
      <c r="J47" s="218" t="s">
        <v>106</v>
      </c>
      <c r="K47" s="115" t="s">
        <v>551</v>
      </c>
      <c r="L47" s="232" t="s">
        <v>49</v>
      </c>
      <c r="M47" s="659">
        <v>297</v>
      </c>
      <c r="N47" s="660">
        <v>161</v>
      </c>
      <c r="O47" s="506">
        <v>0</v>
      </c>
      <c r="P47" s="507">
        <v>15</v>
      </c>
      <c r="Q47" s="507">
        <v>15</v>
      </c>
      <c r="R47" s="115" t="s">
        <v>581</v>
      </c>
      <c r="S47" s="219">
        <f t="shared" si="4"/>
        <v>17</v>
      </c>
      <c r="T47" s="660">
        <v>0</v>
      </c>
      <c r="U47" s="579">
        <v>17</v>
      </c>
      <c r="V47" s="502">
        <f t="shared" si="3"/>
        <v>1.1333333333333333</v>
      </c>
      <c r="W47" s="504" t="s">
        <v>226</v>
      </c>
      <c r="X47" s="502">
        <f>U47/P47</f>
        <v>1.1333333333333333</v>
      </c>
    </row>
    <row r="48" spans="1:24" ht="15">
      <c r="A48" s="509" t="s">
        <v>418</v>
      </c>
      <c r="B48" s="115"/>
      <c r="C48" s="115">
        <v>2013</v>
      </c>
      <c r="D48" s="171" t="s">
        <v>24</v>
      </c>
      <c r="E48" s="581" t="s">
        <v>11</v>
      </c>
      <c r="F48" s="509" t="s">
        <v>575</v>
      </c>
      <c r="G48" s="171" t="s">
        <v>455</v>
      </c>
      <c r="H48" s="114" t="s">
        <v>583</v>
      </c>
      <c r="I48" s="115" t="s">
        <v>122</v>
      </c>
      <c r="J48" s="221" t="s">
        <v>332</v>
      </c>
      <c r="K48" s="659">
        <v>1</v>
      </c>
      <c r="L48" s="232" t="s">
        <v>49</v>
      </c>
      <c r="M48" s="659">
        <v>213</v>
      </c>
      <c r="N48" s="660">
        <v>0</v>
      </c>
      <c r="O48" s="506">
        <v>4</v>
      </c>
      <c r="P48" s="507">
        <v>0</v>
      </c>
      <c r="Q48" s="507">
        <f>O48</f>
        <v>4</v>
      </c>
      <c r="R48" s="115" t="s">
        <v>581</v>
      </c>
      <c r="S48" s="219">
        <f t="shared" si="4"/>
        <v>0</v>
      </c>
      <c r="T48" s="660">
        <v>0</v>
      </c>
      <c r="U48" s="579">
        <v>0</v>
      </c>
      <c r="V48" s="502">
        <f t="shared" si="3"/>
        <v>0</v>
      </c>
      <c r="W48" s="504">
        <f>T48/O48</f>
        <v>0</v>
      </c>
      <c r="X48" s="502" t="s">
        <v>226</v>
      </c>
    </row>
    <row r="49" spans="1:24" ht="15">
      <c r="A49" s="115" t="s">
        <v>418</v>
      </c>
      <c r="B49" s="115"/>
      <c r="C49" s="115">
        <v>2013</v>
      </c>
      <c r="D49" s="171" t="s">
        <v>24</v>
      </c>
      <c r="E49" s="581" t="s">
        <v>11</v>
      </c>
      <c r="F49" s="509" t="s">
        <v>572</v>
      </c>
      <c r="G49" s="171" t="s">
        <v>455</v>
      </c>
      <c r="H49" s="114" t="s">
        <v>583</v>
      </c>
      <c r="I49" s="115" t="s">
        <v>122</v>
      </c>
      <c r="J49" s="221" t="s">
        <v>332</v>
      </c>
      <c r="K49" s="115">
        <v>1</v>
      </c>
      <c r="L49" s="232" t="s">
        <v>49</v>
      </c>
      <c r="M49" s="115">
        <v>1987</v>
      </c>
      <c r="N49" s="660">
        <v>1521</v>
      </c>
      <c r="O49" s="503">
        <v>8</v>
      </c>
      <c r="P49" s="501">
        <v>0</v>
      </c>
      <c r="Q49" s="501">
        <f>O49</f>
        <v>8</v>
      </c>
      <c r="R49" s="115" t="s">
        <v>581</v>
      </c>
      <c r="S49" s="219">
        <f t="shared" si="4"/>
        <v>8</v>
      </c>
      <c r="T49" s="660">
        <v>8</v>
      </c>
      <c r="U49" s="579">
        <v>0</v>
      </c>
      <c r="V49" s="502">
        <f t="shared" si="3"/>
        <v>1</v>
      </c>
      <c r="W49" s="504">
        <f>T49/O49</f>
        <v>1</v>
      </c>
      <c r="X49" s="502" t="s">
        <v>226</v>
      </c>
    </row>
    <row r="50" spans="1:24" ht="15">
      <c r="A50" s="659" t="s">
        <v>418</v>
      </c>
      <c r="B50" s="115"/>
      <c r="C50" s="115">
        <v>2013</v>
      </c>
      <c r="D50" s="171" t="s">
        <v>24</v>
      </c>
      <c r="E50" s="581" t="s">
        <v>11</v>
      </c>
      <c r="F50" s="509" t="s">
        <v>575</v>
      </c>
      <c r="G50" s="171" t="s">
        <v>455</v>
      </c>
      <c r="H50" s="114" t="s">
        <v>583</v>
      </c>
      <c r="I50" s="115" t="s">
        <v>122</v>
      </c>
      <c r="J50" s="218" t="s">
        <v>106</v>
      </c>
      <c r="K50" s="115" t="s">
        <v>551</v>
      </c>
      <c r="L50" s="232" t="s">
        <v>49</v>
      </c>
      <c r="M50" s="659">
        <v>213</v>
      </c>
      <c r="N50" s="660">
        <v>0</v>
      </c>
      <c r="O50" s="506">
        <v>0</v>
      </c>
      <c r="P50" s="507">
        <v>2</v>
      </c>
      <c r="Q50" s="507">
        <v>2</v>
      </c>
      <c r="R50" s="115" t="s">
        <v>581</v>
      </c>
      <c r="S50" s="219">
        <f t="shared" si="4"/>
        <v>0</v>
      </c>
      <c r="T50" s="660">
        <v>0</v>
      </c>
      <c r="U50" s="579">
        <v>0</v>
      </c>
      <c r="V50" s="502">
        <f t="shared" si="3"/>
        <v>0</v>
      </c>
      <c r="W50" s="504" t="s">
        <v>226</v>
      </c>
      <c r="X50" s="502">
        <f>U50/P50</f>
        <v>0</v>
      </c>
    </row>
    <row r="51" spans="1:24" ht="15">
      <c r="A51" s="115" t="s">
        <v>418</v>
      </c>
      <c r="B51" s="115"/>
      <c r="C51" s="115">
        <v>2013</v>
      </c>
      <c r="D51" s="171" t="s">
        <v>24</v>
      </c>
      <c r="E51" s="581" t="s">
        <v>11</v>
      </c>
      <c r="F51" s="509" t="s">
        <v>572</v>
      </c>
      <c r="G51" s="171" t="s">
        <v>455</v>
      </c>
      <c r="H51" s="114" t="s">
        <v>583</v>
      </c>
      <c r="I51" s="115" t="s">
        <v>122</v>
      </c>
      <c r="J51" s="218" t="s">
        <v>106</v>
      </c>
      <c r="K51" s="115" t="s">
        <v>551</v>
      </c>
      <c r="L51" s="232" t="s">
        <v>49</v>
      </c>
      <c r="M51" s="115">
        <v>1987</v>
      </c>
      <c r="N51" s="660">
        <v>1521</v>
      </c>
      <c r="O51" s="503">
        <v>0</v>
      </c>
      <c r="P51" s="501">
        <v>4</v>
      </c>
      <c r="Q51" s="501">
        <v>4</v>
      </c>
      <c r="R51" s="115" t="s">
        <v>581</v>
      </c>
      <c r="S51" s="219">
        <f t="shared" si="4"/>
        <v>27</v>
      </c>
      <c r="T51" s="660">
        <v>0</v>
      </c>
      <c r="U51" s="579">
        <v>27</v>
      </c>
      <c r="V51" s="502">
        <f t="shared" si="3"/>
        <v>6.75</v>
      </c>
      <c r="W51" s="504" t="s">
        <v>226</v>
      </c>
      <c r="X51" s="502">
        <f>U51/P51</f>
        <v>6.75</v>
      </c>
    </row>
    <row r="52" spans="1:24" ht="15">
      <c r="A52" s="659" t="s">
        <v>418</v>
      </c>
      <c r="B52" s="659"/>
      <c r="C52" s="115">
        <v>2013</v>
      </c>
      <c r="D52" s="171" t="s">
        <v>24</v>
      </c>
      <c r="E52" s="581" t="s">
        <v>11</v>
      </c>
      <c r="F52" s="509" t="s">
        <v>577</v>
      </c>
      <c r="G52" s="171" t="s">
        <v>478</v>
      </c>
      <c r="H52" s="114" t="s">
        <v>583</v>
      </c>
      <c r="I52" s="115" t="s">
        <v>122</v>
      </c>
      <c r="J52" s="221" t="s">
        <v>332</v>
      </c>
      <c r="K52" s="659">
        <v>1</v>
      </c>
      <c r="L52" s="232" t="s">
        <v>49</v>
      </c>
      <c r="M52" s="659">
        <v>1895</v>
      </c>
      <c r="N52" s="660">
        <v>1924</v>
      </c>
      <c r="O52" s="506">
        <v>8</v>
      </c>
      <c r="P52" s="506">
        <v>0</v>
      </c>
      <c r="Q52" s="507">
        <v>8</v>
      </c>
      <c r="R52" s="115" t="s">
        <v>581</v>
      </c>
      <c r="S52" s="219">
        <f t="shared" si="4"/>
        <v>10</v>
      </c>
      <c r="T52" s="660">
        <v>10</v>
      </c>
      <c r="U52" s="579">
        <v>0</v>
      </c>
      <c r="V52" s="502">
        <f t="shared" si="3"/>
        <v>1.25</v>
      </c>
      <c r="W52" s="504">
        <f>T52/O52</f>
        <v>1.25</v>
      </c>
      <c r="X52" s="502" t="s">
        <v>226</v>
      </c>
    </row>
    <row r="54" spans="1:24">
      <c r="A54" s="496" t="s">
        <v>1376</v>
      </c>
    </row>
  </sheetData>
  <sortState ref="A4:X52">
    <sortCondition ref="A4:A52"/>
    <sortCondition ref="C4:C52"/>
    <sortCondition ref="D4:D52"/>
    <sortCondition ref="G4:G52"/>
    <sortCondition ref="J4:J52"/>
    <sortCondition ref="K4:K52"/>
  </sortState>
  <mergeCells count="2">
    <mergeCell ref="W1:X1"/>
    <mergeCell ref="W2:X2"/>
  </mergeCells>
  <phoneticPr fontId="33" type="noConversion"/>
  <printOptions horizontalCentered="1"/>
  <pageMargins left="0.78749999999999998" right="0.78749999999999998" top="1.0527777777777778" bottom="1.0527777777777778" header="0.78749999999999998" footer="0.78749999999999998"/>
  <pageSetup paperSize="9" scale="35" firstPageNumber="0" orientation="landscape" horizontalDpi="300" verticalDpi="300" r:id="rId1"/>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25</vt:i4>
      </vt:variant>
      <vt:variant>
        <vt:lpstr>Navngivne områder</vt:lpstr>
      </vt:variant>
      <vt:variant>
        <vt:i4>37</vt:i4>
      </vt:variant>
    </vt:vector>
  </HeadingPairs>
  <TitlesOfParts>
    <vt:vector size="62" baseType="lpstr">
      <vt:lpstr>II_B_1</vt:lpstr>
      <vt:lpstr>III_A_1</vt:lpstr>
      <vt:lpstr>III_B_1</vt:lpstr>
      <vt:lpstr>III_B_2</vt:lpstr>
      <vt:lpstr>III_B_3</vt:lpstr>
      <vt:lpstr>III_C_1</vt:lpstr>
      <vt:lpstr>III_C_2</vt:lpstr>
      <vt:lpstr>III_C_3</vt:lpstr>
      <vt:lpstr>III_C_4</vt:lpstr>
      <vt:lpstr>III_C_5</vt:lpstr>
      <vt:lpstr>III_C_6</vt:lpstr>
      <vt:lpstr>III_E_1</vt:lpstr>
      <vt:lpstr>III_E_2</vt:lpstr>
      <vt:lpstr>III_E_3</vt:lpstr>
      <vt:lpstr>III_F_1 </vt:lpstr>
      <vt:lpstr>III_F_2</vt:lpstr>
      <vt:lpstr>III_G_1</vt:lpstr>
      <vt:lpstr>IV_A_1</vt:lpstr>
      <vt:lpstr>IV_A_2</vt:lpstr>
      <vt:lpstr>IV_A_3 </vt:lpstr>
      <vt:lpstr>IV_B_1</vt:lpstr>
      <vt:lpstr>IV_B_2</vt:lpstr>
      <vt:lpstr>V_1</vt:lpstr>
      <vt:lpstr>VI_1</vt:lpstr>
      <vt:lpstr>Ark1</vt:lpstr>
      <vt:lpstr>Excel_BuiltIn_Print_Area_1_1</vt:lpstr>
      <vt:lpstr>Excel_BuiltIn_Print_Area_1_1_1</vt:lpstr>
      <vt:lpstr>Excel_BuiltIn_Print_Area_10_1</vt:lpstr>
      <vt:lpstr>Excel_BuiltIn_Print_Area_11_1</vt:lpstr>
      <vt:lpstr>Excel_BuiltIn_Print_Area_12_1</vt:lpstr>
      <vt:lpstr>Excel_BuiltIn_Print_Area_12_1_1</vt:lpstr>
      <vt:lpstr>Excel_BuiltIn_Print_Area_14_1</vt:lpstr>
      <vt:lpstr>'III_F_1 '!Excel_BuiltIn_Print_Area_15_1</vt:lpstr>
      <vt:lpstr>Excel_BuiltIn_Print_Area_4_1</vt:lpstr>
      <vt:lpstr>III_B_3!Excel_BuiltIn_Print_Area_5_1</vt:lpstr>
      <vt:lpstr>Excel_BuiltIn_Print_Area_7_1</vt:lpstr>
      <vt:lpstr>Excel_BuiltIn_Print_Area_8_1</vt:lpstr>
      <vt:lpstr>Excel_BuiltIn_Print_Area_9_1</vt:lpstr>
      <vt:lpstr>II_B_1!Udskriftsområde</vt:lpstr>
      <vt:lpstr>III_A_1!Udskriftsområde</vt:lpstr>
      <vt:lpstr>III_B_1!Udskriftsområde</vt:lpstr>
      <vt:lpstr>III_B_2!Udskriftsområde</vt:lpstr>
      <vt:lpstr>III_B_3!Udskriftsområde</vt:lpstr>
      <vt:lpstr>III_C_1!Udskriftsområde</vt:lpstr>
      <vt:lpstr>III_C_2!Udskriftsområde</vt:lpstr>
      <vt:lpstr>III_C_3!Udskriftsområde</vt:lpstr>
      <vt:lpstr>III_C_4!Udskriftsområde</vt:lpstr>
      <vt:lpstr>III_C_5!Udskriftsområde</vt:lpstr>
      <vt:lpstr>III_C_6!Udskriftsområde</vt:lpstr>
      <vt:lpstr>III_E_1!Udskriftsområde</vt:lpstr>
      <vt:lpstr>III_E_2!Udskriftsområde</vt:lpstr>
      <vt:lpstr>III_E_3!Udskriftsområde</vt:lpstr>
      <vt:lpstr>'III_F_1 '!Udskriftsområde</vt:lpstr>
      <vt:lpstr>III_F_2!Udskriftsområde</vt:lpstr>
      <vt:lpstr>III_G_1!Udskriftsområde</vt:lpstr>
      <vt:lpstr>IV_A_1!Udskriftsområde</vt:lpstr>
      <vt:lpstr>IV_A_2!Udskriftsområde</vt:lpstr>
      <vt:lpstr>'IV_A_3 '!Udskriftsområde</vt:lpstr>
      <vt:lpstr>IV_B_1!Udskriftsområde</vt:lpstr>
      <vt:lpstr>IV_B_2!Udskriftsområde</vt:lpstr>
      <vt:lpstr>V_1!Udskriftsområde</vt:lpstr>
      <vt:lpstr>VI_1!Udskriftsområde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on the Danish National Data Collection Programmes for 2013: Tables</dc:title>
  <dc:creator>Christoph Stransky</dc:creator>
  <cp:lastModifiedBy>Karin Stubgaard</cp:lastModifiedBy>
  <cp:lastPrinted>2013-05-27T11:55:13Z</cp:lastPrinted>
  <dcterms:created xsi:type="dcterms:W3CDTF">2009-11-05T10:40:17Z</dcterms:created>
  <dcterms:modified xsi:type="dcterms:W3CDTF">2015-02-17T15:45:48Z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