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5" yWindow="4890" windowWidth="20730" windowHeight="4815" tabRatio="847"/>
  </bookViews>
  <sheets>
    <sheet name="Country Codes_ISO alpha-3" sheetId="43" r:id="rId1"/>
    <sheet name="I_A_1" sheetId="44" r:id="rId2"/>
    <sheet name="I_A_2" sheetId="45" r:id="rId3"/>
    <sheet name="II_B_1" sheetId="1" r:id="rId4"/>
    <sheet name="II_B_2" sheetId="32" r:id="rId5"/>
    <sheet name="III_A_1" sheetId="2" r:id="rId6"/>
    <sheet name="III_B_1" sheetId="33" r:id="rId7"/>
    <sheet name="III_B_2" sheetId="34" r:id="rId8"/>
    <sheet name="III_B_3" sheetId="35" r:id="rId9"/>
    <sheet name="III_C_1" sheetId="6" r:id="rId10"/>
    <sheet name="III_C_3" sheetId="8" r:id="rId11"/>
    <sheet name="III_C_4" sheetId="31" r:id="rId12"/>
    <sheet name="III_C_6" sheetId="11" r:id="rId13"/>
    <sheet name="III_D_1" sheetId="30" r:id="rId14"/>
    <sheet name="III_E_1" sheetId="46" r:id="rId15"/>
    <sheet name="III_E_2" sheetId="47" r:id="rId16"/>
    <sheet name="III_E_3" sheetId="14" r:id="rId17"/>
    <sheet name="III_F_1 " sheetId="36" r:id="rId18"/>
    <sheet name="III_F_2" sheetId="16" r:id="rId19"/>
    <sheet name="III_G_1" sheetId="17" r:id="rId20"/>
    <sheet name="IV_A_1" sheetId="41" r:id="rId21"/>
    <sheet name="IV_A_2" sheetId="37" r:id="rId22"/>
    <sheet name="IV_A_3 " sheetId="38" r:id="rId23"/>
    <sheet name="IV_B_1" sheetId="39" r:id="rId24"/>
    <sheet name="IV_B_2" sheetId="40" r:id="rId25"/>
    <sheet name="V_1" sheetId="23" r:id="rId26"/>
    <sheet name="VI_1" sheetId="24" r:id="rId27"/>
  </sheets>
  <externalReferences>
    <externalReference r:id="rId28"/>
  </externalReferences>
  <definedNames>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3">#REF!</definedName>
    <definedName name="_1Excel_BuiltIn_Print_Area_10_1_1" localSheetId="17">#REF!</definedName>
    <definedName name="_1Excel_BuiltIn_Print_Area_10_1_1" localSheetId="20">#REF!</definedName>
    <definedName name="_1Excel_BuiltIn_Print_Area_10_1_1">#REF!</definedName>
    <definedName name="_xlnm._FilterDatabase" localSheetId="9" hidden="1">III_C_1!$A$3:$Q$155</definedName>
    <definedName name="_xlnm._FilterDatabase" localSheetId="10" hidden="1">III_C_3!$A$3:$M$53</definedName>
    <definedName name="_xlnm._FilterDatabase" localSheetId="11" hidden="1">III_C_4!$A$3:$Q$52</definedName>
    <definedName name="_xlnm._FilterDatabase" localSheetId="12" hidden="1">III_C_6!$A$3:$O$666</definedName>
    <definedName name="_xlnm._FilterDatabase" localSheetId="16" hidden="1">III_E_3!$A$3:$II$223</definedName>
    <definedName name="_xlnm._FilterDatabase" localSheetId="26" hidden="1">VI_1!$A$4:$V$49</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7">#REF!</definedName>
    <definedName name="Excel_BuiltIn_Print_Area_1_1">II_B_1!$A$1:$F$23</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7">#REF!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7">#REF!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3">#REF!</definedName>
    <definedName name="Excel_BuiltIn_Print_Area_10_1_1" localSheetId="17">#REF!</definedName>
    <definedName name="Excel_BuiltIn_Print_Area_10_1_1">#REF!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7">#REF!</definedName>
    <definedName name="Excel_BuiltIn_Print_Area_11_1">III_C_6!$A$1:$S$62</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7">#REF!</definedName>
    <definedName name="Excel_BuiltIn_Print_Area_12_1">III_E_1!$A$1:$L$56</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7">#REF!</definedName>
    <definedName name="Excel_BuiltIn_Print_Area_12_1_1">III_E_1!$A$1:$K$56</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7">#REF!</definedName>
    <definedName name="Excel_BuiltIn_Print_Area_14_1">III_E_3!$A$1:$N$47</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3">III_D_1!$C$1:$H$81</definedName>
    <definedName name="Excel_BuiltIn_Print_Area_15_1" localSheetId="17">'III_F_1 '!$A$1:$J$75</definedName>
    <definedName name="Excel_BuiltIn_Print_Area_15_1">#REF!</definedName>
    <definedName name="Excel_BuiltIn_Print_Area_24_1" localSheetId="6">#REF!</definedName>
    <definedName name="Excel_BuiltIn_Print_Area_24_1" localSheetId="8">#REF!</definedName>
    <definedName name="Excel_BuiltIn_Print_Area_24_1" localSheetId="13">#REF!</definedName>
    <definedName name="Excel_BuiltIn_Print_Area_24_1" localSheetId="17">#REF!</definedName>
    <definedName name="Excel_BuiltIn_Print_Area_24_1" localSheetId="22">#REF!</definedName>
    <definedName name="Excel_BuiltIn_Print_Area_24_1" localSheetId="24">#REF!</definedName>
    <definedName name="Excel_BuiltIn_Print_Area_24_1">#REF!</definedName>
    <definedName name="Excel_BuiltIn_Print_Area_4_1" localSheetId="7">III_B_2!$A$1:$F$42</definedName>
    <definedName name="Excel_BuiltIn_Print_Area_4_1">#REF!</definedName>
    <definedName name="Excel_BuiltIn_Print_Area_5_1" localSheetId="6">#REF!</definedName>
    <definedName name="Excel_BuiltIn_Print_Area_5_1" localSheetId="7">#REF!</definedName>
    <definedName name="Excel_BuiltIn_Print_Area_5_1" localSheetId="8">III_B_3!$A$1:$I$49</definedName>
    <definedName name="Excel_BuiltIn_Print_Area_5_1" localSheetId="13">#REF!</definedName>
    <definedName name="Excel_BuiltIn_Print_Area_5_1" localSheetId="17">#REF!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7">#REF!</definedName>
    <definedName name="Excel_BuiltIn_Print_Area_7_1">#REF!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3">#REF!</definedName>
    <definedName name="Excel_BuiltIn_Print_Area_8_1" localSheetId="17">#REF!</definedName>
    <definedName name="Excel_BuiltIn_Print_Area_8_1" localSheetId="22">#REF!</definedName>
    <definedName name="Excel_BuiltIn_Print_Area_8_1" localSheetId="24">#REF!</definedName>
    <definedName name="Excel_BuiltIn_Print_Area_8_1">III_C_3!$A$1:$N$51</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7">#REF!</definedName>
    <definedName name="Excel_BuiltIn_Print_Area_9_1">#REF!</definedName>
    <definedName name="Fleet_segments_vessels">'[1]drop down'!$B$4:$B$16</definedName>
    <definedName name="Fleet_segments_vessels_lenght_classes">'[1]drop down'!$G$4:$G$11</definedName>
    <definedName name="_xlnm.Print_Area" localSheetId="3">II_B_1!$A$1:$F$49</definedName>
    <definedName name="_xlnm.Print_Area" localSheetId="5">III_A_1!$A$1:$I$16</definedName>
    <definedName name="_xlnm.Print_Area" localSheetId="6">III_B_1!$A$1:$N$19</definedName>
    <definedName name="_xlnm.Print_Area" localSheetId="7">III_B_2!$A$1:$G$42</definedName>
    <definedName name="_xlnm.Print_Area" localSheetId="8">III_B_3!$A$1:$K$14</definedName>
    <definedName name="_xlnm.Print_Area" localSheetId="9">III_C_1!$A$1:$N$84</definedName>
    <definedName name="_xlnm.Print_Area" localSheetId="10">III_C_3!$A$1:$K$51</definedName>
    <definedName name="_xlnm.Print_Area" localSheetId="12">III_C_6!$A$1:$N$62</definedName>
    <definedName name="_xlnm.Print_Area" localSheetId="13">III_D_1!$C$1:$H$31</definedName>
    <definedName name="_xlnm.Print_Area" localSheetId="14">III_E_1!$A$1:$I$56</definedName>
    <definedName name="_xlnm.Print_Area" localSheetId="15">III_E_2!$A$1:$AJ$38</definedName>
    <definedName name="_xlnm.Print_Area" localSheetId="16">III_E_3!$A$1:$O$47</definedName>
    <definedName name="_xlnm.Print_Area" localSheetId="17">'III_F_1 '!$A$1:$J$25</definedName>
    <definedName name="_xlnm.Print_Area" localSheetId="18">III_F_2!$A$1:$G$50</definedName>
    <definedName name="_xlnm.Print_Area" localSheetId="19">III_G_1!$A$1:$T$40</definedName>
    <definedName name="_xlnm.Print_Area" localSheetId="20">IV_A_1!$A$1:$J$67</definedName>
    <definedName name="_xlnm.Print_Area" localSheetId="21">IV_A_2!$A$1:$K$18</definedName>
    <definedName name="_xlnm.Print_Area" localSheetId="22">'IV_A_3 '!$A$1:$H$17</definedName>
    <definedName name="_xlnm.Print_Area" localSheetId="23">IV_B_1!$A$1:$K$20</definedName>
    <definedName name="_xlnm.Print_Area" localSheetId="24">IV_B_2!$A$1:$H$16</definedName>
    <definedName name="_xlnm.Print_Area" localSheetId="25">V_1!$A$1:$J$61</definedName>
    <definedName name="_xlnm.Print_Area" localSheetId="26">VI_1!$A$1:$X$56</definedName>
  </definedNames>
  <calcPr calcId="145621"/>
</workbook>
</file>

<file path=xl/calcChain.xml><?xml version="1.0" encoding="utf-8"?>
<calcChain xmlns="http://schemas.openxmlformats.org/spreadsheetml/2006/main">
  <c r="N23" i="14" l="1"/>
  <c r="N24" i="14"/>
  <c r="N210" i="14"/>
  <c r="N209" i="14"/>
  <c r="N208" i="14"/>
  <c r="N207" i="14"/>
  <c r="N202" i="14"/>
  <c r="N201" i="14"/>
  <c r="N200" i="14"/>
  <c r="N199" i="14"/>
  <c r="N198" i="14"/>
  <c r="N197" i="14"/>
  <c r="N196" i="14"/>
  <c r="N195" i="14"/>
  <c r="N194" i="14"/>
  <c r="N193" i="14"/>
  <c r="N192" i="14"/>
  <c r="N191" i="14"/>
  <c r="N187" i="14"/>
  <c r="N185" i="14"/>
  <c r="N184" i="14"/>
  <c r="N183" i="14"/>
  <c r="N182" i="14"/>
  <c r="N181" i="14"/>
  <c r="N180" i="14"/>
  <c r="N179" i="14"/>
  <c r="N170" i="14"/>
  <c r="N169" i="14"/>
  <c r="N168" i="14"/>
  <c r="N167" i="14"/>
  <c r="N166" i="14"/>
  <c r="N163" i="14"/>
  <c r="N158" i="14"/>
  <c r="N157" i="14"/>
  <c r="N156" i="14"/>
  <c r="N155" i="14"/>
  <c r="N146"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6" i="14"/>
  <c r="N115" i="14"/>
  <c r="N114" i="14"/>
  <c r="N113" i="14"/>
  <c r="N112" i="14"/>
  <c r="N111" i="14"/>
  <c r="N108" i="14"/>
  <c r="N107" i="14"/>
  <c r="N106" i="14"/>
  <c r="N105" i="14"/>
  <c r="N104" i="14"/>
  <c r="N103" i="14"/>
  <c r="N102" i="14"/>
  <c r="N101" i="14"/>
  <c r="N100" i="14"/>
  <c r="N99" i="14"/>
  <c r="N97" i="14"/>
  <c r="N95" i="14"/>
  <c r="N94" i="14"/>
  <c r="N93" i="14"/>
  <c r="N92" i="14"/>
  <c r="N91" i="14"/>
  <c r="N90" i="14"/>
  <c r="N89" i="14"/>
  <c r="N88" i="14"/>
  <c r="N87" i="14"/>
  <c r="N86" i="14"/>
  <c r="N79" i="14"/>
  <c r="N76" i="14"/>
  <c r="N70" i="14"/>
  <c r="N69" i="14"/>
  <c r="N68" i="14"/>
  <c r="N67" i="14"/>
  <c r="N66" i="14"/>
  <c r="N65" i="14"/>
  <c r="N64" i="14"/>
  <c r="N63"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18" i="14"/>
  <c r="N17" i="14"/>
  <c r="N16" i="14"/>
  <c r="N15" i="14"/>
  <c r="N14" i="14"/>
  <c r="N13" i="14"/>
  <c r="N12" i="14"/>
  <c r="N11" i="14"/>
  <c r="N10" i="14"/>
  <c r="N9" i="14"/>
  <c r="N8" i="14"/>
  <c r="N7" i="14"/>
  <c r="U25" i="17"/>
  <c r="U24" i="17"/>
  <c r="N5" i="11"/>
  <c r="L119" i="11"/>
  <c r="N1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20" i="11"/>
  <c r="N121" i="11"/>
  <c r="N122" i="11"/>
  <c r="N123" i="11"/>
  <c r="N124" i="11"/>
  <c r="N125" i="11"/>
  <c r="N126" i="11"/>
  <c r="N128" i="11"/>
  <c r="N129" i="11"/>
  <c r="N130" i="11"/>
  <c r="N132" i="11"/>
  <c r="N133" i="11"/>
  <c r="N134" i="11"/>
  <c r="N135" i="11"/>
  <c r="N137" i="11"/>
  <c r="N138" i="11"/>
  <c r="N140" i="11"/>
  <c r="N141" i="11"/>
  <c r="N142" i="11"/>
  <c r="N144" i="11"/>
  <c r="N145" i="11"/>
  <c r="N146" i="11"/>
  <c r="N149" i="11"/>
  <c r="N150" i="11"/>
  <c r="N152" i="11"/>
  <c r="N153" i="11"/>
  <c r="N157" i="11"/>
  <c r="N159" i="11"/>
  <c r="N160" i="11"/>
  <c r="N161" i="11"/>
  <c r="N163" i="11"/>
  <c r="N164" i="11"/>
  <c r="N165" i="11"/>
  <c r="N166" i="11"/>
  <c r="N167" i="11"/>
  <c r="N168" i="11"/>
  <c r="N169" i="11"/>
  <c r="N170" i="11"/>
  <c r="N171" i="11"/>
  <c r="N172" i="11"/>
  <c r="N177" i="11"/>
  <c r="N178" i="11"/>
  <c r="N180" i="11"/>
  <c r="N181" i="11"/>
  <c r="N183" i="11"/>
  <c r="N185" i="11"/>
  <c r="N186" i="11"/>
  <c r="N187" i="11"/>
  <c r="N188" i="11"/>
  <c r="N189" i="11"/>
  <c r="N190" i="11"/>
  <c r="N191" i="11"/>
  <c r="N192" i="11"/>
  <c r="N193" i="11"/>
  <c r="N195" i="11"/>
  <c r="N196" i="11"/>
  <c r="N197" i="11"/>
  <c r="N198" i="11"/>
  <c r="N199" i="11"/>
  <c r="N200" i="11"/>
  <c r="N201" i="11"/>
  <c r="N202" i="11"/>
  <c r="N203" i="11"/>
  <c r="N204" i="11"/>
  <c r="N205" i="11"/>
  <c r="N206" i="11"/>
  <c r="N207" i="11"/>
  <c r="N210" i="11"/>
  <c r="N211" i="11"/>
  <c r="N212" i="11"/>
  <c r="N213" i="11"/>
  <c r="N214" i="11"/>
  <c r="N215" i="11"/>
  <c r="N216" i="11"/>
  <c r="N219" i="11"/>
  <c r="N220" i="11"/>
  <c r="N221" i="11"/>
  <c r="N222" i="11"/>
  <c r="N223" i="11"/>
  <c r="N224" i="11"/>
  <c r="N227" i="11"/>
  <c r="N228" i="11"/>
  <c r="N229" i="11"/>
  <c r="N231" i="11"/>
  <c r="N232" i="11"/>
  <c r="N233" i="11"/>
  <c r="N234" i="11"/>
  <c r="N235" i="11"/>
  <c r="N236" i="11"/>
  <c r="N238" i="11"/>
  <c r="N239" i="11"/>
  <c r="N240" i="11"/>
  <c r="N241" i="11"/>
  <c r="N242" i="11"/>
  <c r="N243" i="11"/>
  <c r="N244" i="11"/>
  <c r="N245" i="11"/>
  <c r="N246" i="11"/>
  <c r="N247" i="11"/>
  <c r="N250" i="11"/>
  <c r="N251" i="11"/>
  <c r="N252" i="11"/>
  <c r="N253" i="11"/>
  <c r="N254" i="11"/>
  <c r="N256" i="11"/>
  <c r="N258" i="11"/>
  <c r="N259" i="11"/>
  <c r="N260" i="11"/>
  <c r="N261" i="11"/>
  <c r="N262" i="11"/>
  <c r="N263" i="11"/>
  <c r="N264" i="11"/>
  <c r="N265" i="11"/>
  <c r="N266" i="11"/>
  <c r="N268" i="11"/>
  <c r="N269" i="11"/>
  <c r="N270" i="11"/>
  <c r="N271" i="11"/>
  <c r="N272" i="11"/>
  <c r="N273" i="11"/>
  <c r="N274" i="11"/>
  <c r="N275" i="11"/>
  <c r="N276" i="11"/>
  <c r="N277" i="11"/>
  <c r="N280" i="11"/>
  <c r="N281" i="11"/>
  <c r="N282" i="11"/>
  <c r="N283" i="11"/>
  <c r="N284" i="11"/>
  <c r="N286" i="11"/>
  <c r="N287" i="11"/>
  <c r="N288" i="11"/>
  <c r="N289" i="11"/>
  <c r="N290" i="11"/>
  <c r="N291" i="11"/>
  <c r="N292" i="11"/>
  <c r="N293" i="11"/>
  <c r="N294" i="11"/>
  <c r="N296" i="11"/>
  <c r="N297" i="11"/>
  <c r="N298" i="11"/>
  <c r="N299" i="11"/>
  <c r="N300" i="11"/>
  <c r="N303" i="11"/>
  <c r="N304" i="11"/>
  <c r="N305" i="11"/>
  <c r="N306" i="11"/>
  <c r="N307" i="11"/>
  <c r="N310" i="11"/>
  <c r="N312" i="11"/>
  <c r="N313" i="11"/>
  <c r="N314" i="11"/>
  <c r="N315" i="11"/>
  <c r="N316" i="11"/>
  <c r="N317" i="11"/>
  <c r="N318" i="11"/>
  <c r="N320" i="11"/>
  <c r="N321" i="11"/>
  <c r="N322" i="11"/>
  <c r="N323" i="11"/>
  <c r="N324" i="11"/>
  <c r="N325" i="11"/>
  <c r="N326" i="11"/>
  <c r="N327" i="11"/>
  <c r="N328" i="11"/>
  <c r="N329" i="11"/>
  <c r="N330" i="11"/>
  <c r="N334" i="11"/>
  <c r="N335" i="11"/>
  <c r="N336" i="11"/>
  <c r="N337" i="11"/>
  <c r="N338" i="11"/>
  <c r="N340" i="11"/>
  <c r="N341" i="11"/>
  <c r="N342" i="11"/>
  <c r="N343" i="11"/>
  <c r="N344" i="11"/>
  <c r="N345" i="11"/>
  <c r="N346" i="11"/>
  <c r="N347" i="11"/>
  <c r="N348" i="11"/>
  <c r="N352" i="11"/>
  <c r="N353" i="11"/>
  <c r="N354" i="11"/>
  <c r="N356" i="11"/>
  <c r="N357" i="11"/>
  <c r="N358" i="11"/>
  <c r="N360" i="11"/>
  <c r="N361" i="11"/>
  <c r="N363" i="11"/>
  <c r="N364" i="11"/>
  <c r="N366" i="11"/>
  <c r="N367" i="11"/>
  <c r="N368" i="11"/>
  <c r="N369" i="11"/>
  <c r="N371" i="11"/>
  <c r="N372" i="11"/>
  <c r="N373" i="11"/>
  <c r="N374" i="11"/>
  <c r="N375" i="11"/>
  <c r="N378" i="11"/>
  <c r="N379" i="11"/>
  <c r="N380" i="11"/>
  <c r="N381" i="11"/>
  <c r="N384" i="11"/>
  <c r="N386" i="11"/>
  <c r="N387" i="11"/>
  <c r="N388" i="11"/>
  <c r="N391" i="11"/>
  <c r="N392" i="11"/>
  <c r="N393" i="11"/>
  <c r="N394" i="11"/>
  <c r="N397" i="11"/>
  <c r="N399" i="11"/>
  <c r="N400" i="11"/>
  <c r="N127" i="11"/>
  <c r="N131" i="11"/>
  <c r="N136" i="11"/>
  <c r="N139" i="11"/>
  <c r="N143" i="11"/>
  <c r="N147" i="11"/>
  <c r="N148" i="11"/>
  <c r="N151" i="11"/>
  <c r="N154" i="11"/>
  <c r="N155" i="11"/>
  <c r="N156" i="11"/>
  <c r="N158" i="11"/>
  <c r="N162" i="11"/>
  <c r="N173" i="11"/>
  <c r="N174" i="11"/>
  <c r="N175" i="11"/>
  <c r="N176" i="11"/>
  <c r="N179" i="11"/>
  <c r="N182" i="11"/>
  <c r="N184" i="11"/>
  <c r="N194" i="11"/>
  <c r="N208" i="11"/>
  <c r="N209" i="11"/>
  <c r="N217" i="11"/>
  <c r="N218" i="11"/>
  <c r="N225" i="11"/>
  <c r="N226" i="11"/>
  <c r="N230" i="11"/>
  <c r="N237" i="11"/>
  <c r="N248" i="11"/>
  <c r="N249" i="11"/>
  <c r="N255" i="11"/>
  <c r="N257" i="11"/>
  <c r="N267" i="11"/>
  <c r="N278" i="11"/>
  <c r="N279" i="11"/>
  <c r="N285" i="11"/>
  <c r="N295" i="11"/>
  <c r="N301" i="11"/>
  <c r="N302" i="11"/>
  <c r="N308" i="11"/>
  <c r="N309" i="11"/>
  <c r="N311" i="11"/>
  <c r="N319" i="11"/>
  <c r="N331" i="11"/>
  <c r="N332" i="11"/>
  <c r="N333" i="11"/>
  <c r="N339" i="11"/>
  <c r="N349" i="11"/>
  <c r="N350" i="11"/>
  <c r="N351" i="11"/>
  <c r="N355" i="11"/>
  <c r="N359" i="11"/>
  <c r="N362" i="11"/>
  <c r="N365" i="11"/>
  <c r="N370" i="11"/>
  <c r="N376" i="11"/>
  <c r="N377" i="11"/>
  <c r="N382" i="11"/>
  <c r="N383" i="11"/>
  <c r="N385" i="11"/>
  <c r="N389" i="11"/>
  <c r="N390" i="11"/>
  <c r="N395" i="11"/>
  <c r="N396" i="11"/>
  <c r="N398" i="11"/>
  <c r="N401" i="11"/>
  <c r="N402" i="11"/>
  <c r="N403" i="11"/>
  <c r="N404" i="11"/>
  <c r="N405" i="11"/>
  <c r="N406" i="11"/>
  <c r="N407" i="11"/>
  <c r="N408" i="11"/>
  <c r="N409" i="11"/>
  <c r="N410" i="11"/>
  <c r="N411" i="11"/>
  <c r="N412" i="11"/>
  <c r="N413" i="11"/>
  <c r="N414" i="11"/>
  <c r="N415" i="11"/>
  <c r="N416" i="11"/>
  <c r="N417" i="11"/>
  <c r="N418" i="11"/>
  <c r="N419" i="11"/>
  <c r="N420" i="11"/>
  <c r="N421" i="11"/>
  <c r="N422" i="11"/>
  <c r="N423" i="11"/>
  <c r="N424" i="11"/>
  <c r="N425" i="11"/>
  <c r="N426" i="11"/>
  <c r="N427" i="11"/>
  <c r="N428" i="11"/>
  <c r="N429" i="11"/>
  <c r="N430" i="11"/>
  <c r="N431" i="11"/>
  <c r="N432" i="11"/>
  <c r="N433" i="11"/>
  <c r="N434" i="11"/>
  <c r="N435" i="11"/>
  <c r="N436" i="11"/>
  <c r="N437" i="11"/>
  <c r="N438" i="11"/>
  <c r="N439" i="11"/>
  <c r="N440" i="11"/>
  <c r="N441" i="11"/>
  <c r="N442" i="11"/>
  <c r="N443" i="11"/>
  <c r="N444" i="11"/>
  <c r="N445" i="11"/>
  <c r="N446" i="11"/>
  <c r="N447" i="11"/>
  <c r="N448" i="11"/>
  <c r="N449" i="11"/>
  <c r="N450" i="11"/>
  <c r="N451" i="11"/>
  <c r="N452" i="11"/>
  <c r="N453" i="11"/>
  <c r="N454" i="11"/>
  <c r="N455" i="11"/>
  <c r="N456" i="11"/>
  <c r="N457" i="11"/>
  <c r="N458" i="11"/>
  <c r="N459" i="11"/>
  <c r="N460" i="11"/>
  <c r="N461" i="11"/>
  <c r="N462" i="11"/>
  <c r="N463" i="11"/>
  <c r="N464" i="11"/>
  <c r="N465" i="11"/>
  <c r="N466" i="11"/>
  <c r="N467" i="11"/>
  <c r="N468" i="11"/>
  <c r="N469" i="11"/>
  <c r="N470" i="11"/>
  <c r="N471" i="11"/>
  <c r="N472" i="11"/>
  <c r="N473" i="11"/>
  <c r="N474" i="11"/>
  <c r="N475" i="11"/>
  <c r="N476" i="11"/>
  <c r="N477" i="11"/>
  <c r="N478" i="11"/>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N534" i="11"/>
  <c r="N535" i="11"/>
  <c r="N536" i="11"/>
  <c r="N537" i="11"/>
  <c r="N538" i="11"/>
  <c r="N539" i="11"/>
  <c r="N540" i="11"/>
  <c r="N541" i="11"/>
  <c r="N542" i="11"/>
  <c r="N543" i="11"/>
  <c r="N544" i="11"/>
  <c r="N545" i="11"/>
  <c r="N546" i="11"/>
  <c r="N547" i="11"/>
  <c r="N548" i="11"/>
  <c r="N549" i="11"/>
  <c r="N550" i="11"/>
  <c r="N551" i="11"/>
  <c r="N552" i="11"/>
  <c r="N553" i="11"/>
  <c r="N554" i="11"/>
  <c r="N555" i="11"/>
  <c r="N556" i="11"/>
  <c r="N557" i="11"/>
  <c r="N558" i="11"/>
  <c r="N559" i="11"/>
  <c r="N560" i="11"/>
  <c r="N561" i="11"/>
  <c r="N562" i="11"/>
  <c r="N563" i="11"/>
  <c r="N564" i="11"/>
  <c r="N565" i="11"/>
  <c r="N566" i="11"/>
  <c r="N567" i="11"/>
  <c r="N568" i="11"/>
  <c r="N569" i="11"/>
  <c r="N570" i="11"/>
  <c r="N571" i="11"/>
  <c r="N572" i="11"/>
  <c r="N573" i="11"/>
  <c r="N574" i="11"/>
  <c r="N575" i="11"/>
  <c r="N576" i="11"/>
  <c r="N577" i="11"/>
  <c r="N578" i="11"/>
  <c r="N579" i="11"/>
  <c r="N580" i="11"/>
  <c r="N581" i="11"/>
  <c r="N582" i="11"/>
  <c r="N583" i="11"/>
  <c r="N584" i="11"/>
  <c r="N585" i="11"/>
  <c r="N586" i="11"/>
  <c r="N587" i="11"/>
  <c r="N588" i="11"/>
  <c r="N589" i="11"/>
  <c r="N590" i="11"/>
  <c r="N591" i="11"/>
  <c r="N592" i="11"/>
  <c r="N593" i="11"/>
  <c r="N594" i="11"/>
  <c r="N595" i="11"/>
  <c r="N596" i="11"/>
  <c r="N597" i="11"/>
  <c r="N598" i="11"/>
  <c r="N599" i="11"/>
  <c r="N600" i="11"/>
  <c r="N601" i="11"/>
  <c r="N602" i="11"/>
  <c r="N603" i="11"/>
  <c r="N604" i="11"/>
  <c r="N605" i="11"/>
  <c r="N606" i="11"/>
  <c r="N607" i="11"/>
  <c r="N608" i="11"/>
  <c r="N609" i="11"/>
  <c r="N610" i="11"/>
  <c r="L28" i="33"/>
  <c r="I28" i="33"/>
  <c r="L27" i="33"/>
  <c r="I27" i="33"/>
  <c r="L26" i="33"/>
  <c r="I26" i="33"/>
  <c r="L25" i="33"/>
  <c r="I25" i="33"/>
  <c r="L24" i="33"/>
  <c r="I24" i="33"/>
  <c r="L23" i="33"/>
  <c r="I23" i="33"/>
  <c r="M22" i="33"/>
  <c r="L22" i="33"/>
  <c r="I22" i="33"/>
  <c r="M21" i="33"/>
  <c r="L21" i="33"/>
  <c r="I21" i="33"/>
  <c r="M20" i="33"/>
  <c r="L20" i="33"/>
  <c r="I20" i="33"/>
  <c r="M19" i="33"/>
  <c r="L19" i="33"/>
  <c r="I19" i="33"/>
  <c r="M18" i="33"/>
  <c r="L18" i="33"/>
  <c r="I18" i="33"/>
  <c r="M17" i="33"/>
  <c r="L17" i="33"/>
  <c r="I17" i="33"/>
  <c r="M16" i="33"/>
  <c r="L16" i="33"/>
  <c r="I16" i="33"/>
  <c r="M15" i="33"/>
  <c r="L15" i="33"/>
  <c r="I15" i="33"/>
  <c r="M14" i="33"/>
  <c r="L14" i="33"/>
  <c r="I14" i="33"/>
  <c r="M13" i="33"/>
  <c r="L13" i="33"/>
  <c r="I13" i="33"/>
  <c r="M12" i="33"/>
  <c r="L12" i="33"/>
  <c r="I12" i="33"/>
  <c r="M11" i="33"/>
  <c r="L11" i="33"/>
  <c r="I11" i="33"/>
  <c r="M10" i="33"/>
  <c r="L10" i="33"/>
  <c r="I10" i="33"/>
  <c r="M9" i="33"/>
  <c r="L9" i="33"/>
  <c r="I9" i="33"/>
  <c r="M8" i="33"/>
  <c r="L8" i="33"/>
  <c r="I8" i="33"/>
  <c r="M7" i="33"/>
  <c r="L7" i="33"/>
  <c r="I7" i="33"/>
  <c r="M6" i="33"/>
  <c r="L6" i="33"/>
  <c r="I6" i="33"/>
  <c r="M5" i="33"/>
  <c r="L5" i="33"/>
  <c r="I5" i="33"/>
  <c r="M4" i="33"/>
  <c r="L4" i="33"/>
  <c r="I4" i="33"/>
  <c r="I130" i="6"/>
  <c r="H130" i="6"/>
  <c r="G130" i="6"/>
  <c r="I129" i="6"/>
  <c r="H129" i="6"/>
  <c r="G129" i="6"/>
  <c r="I120" i="6"/>
  <c r="G120" i="6"/>
  <c r="I97" i="6"/>
  <c r="H97" i="6"/>
  <c r="G97" i="6"/>
  <c r="I68" i="6"/>
  <c r="H68" i="6"/>
  <c r="G68" i="6"/>
  <c r="I67" i="6"/>
  <c r="H67" i="6"/>
  <c r="G67" i="6"/>
  <c r="I60" i="6"/>
  <c r="H60" i="6"/>
  <c r="G60" i="6"/>
  <c r="I49" i="6"/>
  <c r="H49" i="6"/>
  <c r="G49" i="6"/>
  <c r="I47" i="6"/>
  <c r="H47" i="6"/>
  <c r="G47" i="6"/>
  <c r="I40" i="6"/>
  <c r="H40" i="6"/>
  <c r="G40" i="6"/>
  <c r="I30" i="6"/>
  <c r="H30" i="6"/>
  <c r="G30" i="6"/>
  <c r="I27" i="6"/>
  <c r="H27" i="6"/>
  <c r="G27" i="6"/>
  <c r="I23" i="6"/>
  <c r="H23" i="6"/>
  <c r="G23" i="6"/>
  <c r="P34" i="31"/>
  <c r="P29" i="31"/>
  <c r="P46" i="31"/>
  <c r="P24" i="31"/>
  <c r="P25" i="31"/>
  <c r="P47" i="31"/>
  <c r="P43" i="31"/>
  <c r="P39" i="31"/>
  <c r="P35" i="31"/>
  <c r="P40" i="31"/>
  <c r="P36" i="31"/>
  <c r="P20" i="31"/>
  <c r="P30" i="31"/>
  <c r="P18" i="31"/>
  <c r="P26" i="31"/>
  <c r="P28" i="31"/>
  <c r="P44" i="31"/>
  <c r="P22" i="31"/>
  <c r="P49" i="31"/>
  <c r="P45" i="31"/>
  <c r="P23" i="31"/>
  <c r="P41" i="31"/>
  <c r="P37" i="31"/>
  <c r="P21" i="31"/>
  <c r="P31" i="31"/>
  <c r="P19" i="31"/>
  <c r="P27" i="31"/>
  <c r="P42" i="31"/>
  <c r="L8" i="8"/>
  <c r="L9" i="8"/>
  <c r="L14" i="8"/>
  <c r="L10" i="8"/>
  <c r="L11" i="8"/>
  <c r="L12" i="8"/>
  <c r="L13" i="8"/>
  <c r="L15" i="8"/>
  <c r="L16" i="8"/>
  <c r="L17" i="8"/>
  <c r="L20" i="8"/>
  <c r="L21" i="8"/>
  <c r="L18" i="8"/>
  <c r="L19" i="8"/>
  <c r="L22" i="8"/>
  <c r="L23" i="8"/>
  <c r="L24" i="8"/>
  <c r="L29" i="8"/>
  <c r="L30" i="8"/>
  <c r="L31" i="8"/>
  <c r="L28" i="8"/>
  <c r="L26" i="8"/>
  <c r="L27" i="8"/>
  <c r="L25" i="8"/>
  <c r="L38" i="8"/>
  <c r="L39" i="8"/>
  <c r="L40" i="8"/>
  <c r="L41" i="8"/>
  <c r="L42" i="8"/>
  <c r="L32" i="8"/>
  <c r="L33" i="8"/>
  <c r="L34" i="8"/>
  <c r="L35" i="8"/>
  <c r="L36" i="8"/>
  <c r="L37" i="8"/>
  <c r="L44" i="8"/>
  <c r="L45" i="8"/>
  <c r="L43" i="8"/>
  <c r="L46" i="8"/>
  <c r="L47" i="8"/>
  <c r="L48" i="8"/>
  <c r="L49" i="8"/>
  <c r="L52" i="8"/>
  <c r="L50" i="8"/>
  <c r="L51" i="8"/>
  <c r="L4" i="8"/>
  <c r="L5" i="8"/>
  <c r="L6" i="8"/>
  <c r="L7" i="8"/>
  <c r="K15" i="39"/>
  <c r="J15" i="39"/>
  <c r="G15" i="39"/>
  <c r="K14" i="39"/>
  <c r="J14" i="39"/>
  <c r="G14" i="39"/>
  <c r="K13" i="39"/>
  <c r="J13" i="39"/>
  <c r="G13" i="39"/>
  <c r="K12" i="39"/>
  <c r="J12" i="39"/>
  <c r="G12" i="39"/>
  <c r="K11" i="39"/>
  <c r="J11" i="39"/>
  <c r="G11" i="39"/>
  <c r="K10" i="39"/>
  <c r="J10" i="39"/>
  <c r="G10" i="39"/>
  <c r="K6" i="39"/>
  <c r="J6" i="39"/>
  <c r="G6" i="39"/>
  <c r="K5" i="39"/>
  <c r="J5" i="39"/>
  <c r="G5" i="39"/>
  <c r="K4" i="39"/>
  <c r="J4" i="39"/>
  <c r="G4" i="39"/>
  <c r="U19" i="17"/>
  <c r="T19" i="17"/>
  <c r="U18" i="17"/>
  <c r="T18" i="17"/>
  <c r="U15" i="17"/>
  <c r="T14" i="17"/>
  <c r="U13" i="17"/>
  <c r="T13" i="17"/>
  <c r="U12" i="17"/>
  <c r="T11" i="17"/>
  <c r="U10" i="17"/>
  <c r="T10" i="17"/>
  <c r="U9" i="17"/>
  <c r="T9" i="17"/>
  <c r="U8" i="17"/>
  <c r="T8" i="17"/>
  <c r="U7" i="17"/>
  <c r="T7" i="17"/>
  <c r="U6" i="17"/>
  <c r="T6" i="17"/>
  <c r="U5" i="17"/>
  <c r="T5" i="17"/>
  <c r="N19" i="11"/>
  <c r="N18" i="11"/>
  <c r="N17" i="11"/>
  <c r="N16" i="11"/>
  <c r="N15" i="11"/>
  <c r="N14" i="11"/>
  <c r="N13" i="11"/>
  <c r="N12" i="11"/>
  <c r="N11" i="11"/>
  <c r="N10" i="11"/>
  <c r="N9" i="11"/>
  <c r="N8" i="11"/>
  <c r="N7" i="11"/>
  <c r="N6" i="11"/>
  <c r="P51" i="31"/>
  <c r="P33" i="31"/>
  <c r="P52" i="31"/>
  <c r="P38" i="31"/>
  <c r="P50" i="31"/>
  <c r="P32" i="31"/>
  <c r="P48" i="31"/>
  <c r="P16" i="31"/>
  <c r="P15" i="31"/>
  <c r="P8" i="31"/>
  <c r="P17" i="31"/>
  <c r="P13" i="31"/>
  <c r="P12" i="31"/>
  <c r="P6" i="31"/>
  <c r="P14" i="31"/>
  <c r="P7" i="31"/>
  <c r="P5" i="31"/>
  <c r="P9" i="31"/>
  <c r="P11" i="31"/>
  <c r="P4" i="31"/>
  <c r="P10" i="31"/>
</calcChain>
</file>

<file path=xl/sharedStrings.xml><?xml version="1.0" encoding="utf-8"?>
<sst xmlns="http://schemas.openxmlformats.org/spreadsheetml/2006/main" count="19139" uniqueCount="1638">
  <si>
    <t xml:space="preserve">  NP years</t>
  </si>
  <si>
    <t>MS</t>
  </si>
  <si>
    <t>RFMO</t>
  </si>
  <si>
    <t>Attendance</t>
  </si>
  <si>
    <t>SWE</t>
  </si>
  <si>
    <t>X</t>
  </si>
  <si>
    <t>WGNSSK</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</si>
  <si>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</si>
  <si>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</si>
  <si>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</si>
  <si>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</si>
  <si>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</si>
  <si>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</si>
  <si>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</si>
  <si>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</si>
  <si>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</si>
  <si>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</si>
  <si>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</si>
  <si>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</si>
  <si>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</si>
  <si>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</si>
  <si>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</si>
  <si>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</si>
  <si>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</si>
  <si>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</si>
  <si>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</si>
  <si>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</si>
  <si>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</si>
  <si>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</si>
  <si>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</si>
  <si>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</si>
  <si>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</si>
  <si>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</si>
  <si>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</si>
  <si>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</si>
  <si>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</si>
  <si>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</si>
  <si>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</si>
  <si>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</si>
  <si>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</si>
  <si>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</si>
  <si>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A</t>
  </si>
  <si>
    <t>B</t>
  </si>
  <si>
    <t>5</t>
  </si>
  <si>
    <t>C</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</si>
  <si>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</si>
  <si>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</si>
  <si>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</si>
  <si>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</si>
  <si>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</si>
  <si>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</si>
  <si>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</si>
  <si>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</si>
  <si>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</si>
  <si>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</si>
  <si>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</si>
  <si>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</si>
  <si>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</si>
  <si>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Other income</t>
  </si>
  <si>
    <t>Table III.C.1 - List of identified metiers</t>
  </si>
  <si>
    <t>Fishing ground</t>
  </si>
  <si>
    <t>Metier LVL6</t>
  </si>
  <si>
    <t>Effort Days</t>
  </si>
  <si>
    <t>Total Landings (tonnes)</t>
  </si>
  <si>
    <t>Total Value (euros)</t>
  </si>
  <si>
    <t>IV, VIId</t>
  </si>
  <si>
    <t>Y</t>
  </si>
  <si>
    <t>Sampling year</t>
  </si>
  <si>
    <t>Baltic</t>
  </si>
  <si>
    <t>Yes</t>
  </si>
  <si>
    <t>MS participating in sampling</t>
  </si>
  <si>
    <t>Sampling Year</t>
  </si>
  <si>
    <t>Sampling frame codes</t>
  </si>
  <si>
    <t>Sampling strategy</t>
  </si>
  <si>
    <t>Sampling scheme</t>
  </si>
  <si>
    <t>Other [Market stock specific sampling]</t>
  </si>
  <si>
    <t>Time stratification</t>
  </si>
  <si>
    <t>MS partcipating in sampling</t>
  </si>
  <si>
    <t>Species</t>
  </si>
  <si>
    <t>Species Group</t>
  </si>
  <si>
    <t>From the unsorted
catches</t>
  </si>
  <si>
    <t>From the retained
catches and/or landings</t>
  </si>
  <si>
    <t>From the discards</t>
  </si>
  <si>
    <t>Solea solea</t>
  </si>
  <si>
    <t>No</t>
  </si>
  <si>
    <t>Pleuronectes platessa</t>
  </si>
  <si>
    <t>Age</t>
  </si>
  <si>
    <t>Metier level 6</t>
  </si>
  <si>
    <t>Achieved length sampling</t>
  </si>
  <si>
    <t>OTB_DEF_70-99_0_0</t>
  </si>
  <si>
    <t>Table III.E.1 – List of required stocks (Appendix VII)</t>
  </si>
  <si>
    <t>Area / Stock</t>
  </si>
  <si>
    <t>Average
landings
---
tons</t>
  </si>
  <si>
    <t>Share in
EU landings
---
%</t>
  </si>
  <si>
    <t>Selected for sampling</t>
  </si>
  <si>
    <t>Gadus morhua</t>
  </si>
  <si>
    <t>VIIa</t>
  </si>
  <si>
    <t>VIIe</t>
  </si>
  <si>
    <t>Nephrops norvegicus</t>
  </si>
  <si>
    <t>ITA</t>
  </si>
  <si>
    <t>7</t>
  </si>
  <si>
    <t>Merluccius merluccius</t>
  </si>
  <si>
    <t>1</t>
  </si>
  <si>
    <t>60</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</si>
  <si>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</si>
  <si>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</si>
  <si>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</si>
  <si>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</si>
  <si>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</si>
  <si>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</si>
  <si>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</si>
  <si>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</si>
  <si>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</si>
  <si>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</si>
  <si>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Required precision target (CV)</t>
  </si>
  <si>
    <t>Length @age</t>
  </si>
  <si>
    <t>Weight @age</t>
  </si>
  <si>
    <t>Sex-ratio @age</t>
  </si>
  <si>
    <t>Maturity @age</t>
  </si>
  <si>
    <t>Survey</t>
  </si>
  <si>
    <t>IIIa, IV, VI, VII, VIIIab</t>
  </si>
  <si>
    <t>Weight @length</t>
  </si>
  <si>
    <t>Maturity @length</t>
  </si>
  <si>
    <t>Sex-ratio @length</t>
  </si>
  <si>
    <t>Fecundity @length</t>
  </si>
  <si>
    <t>Fecundity @age</t>
  </si>
  <si>
    <t>Abundance of smolt</t>
  </si>
  <si>
    <t>Abundance of parr</t>
  </si>
  <si>
    <t>Number of ascending individuals</t>
  </si>
  <si>
    <t>Table III.F.1 – Transversal Variables Data collection strategy</t>
  </si>
  <si>
    <t>Capacity</t>
  </si>
  <si>
    <t>Number of vessels</t>
  </si>
  <si>
    <t>GT, kW, vessel age,</t>
  </si>
  <si>
    <t>Effort</t>
  </si>
  <si>
    <t>Days at sea</t>
  </si>
  <si>
    <t>Hours fished</t>
  </si>
  <si>
    <t>Fishing days</t>
  </si>
  <si>
    <t>kW* fishing days</t>
  </si>
  <si>
    <t>Landings</t>
  </si>
  <si>
    <t>Value of landings total and per species</t>
  </si>
  <si>
    <t>Live weight of landings total and per species</t>
  </si>
  <si>
    <t>Table III.F.2 - Conversion factors</t>
  </si>
  <si>
    <t>Presentation</t>
  </si>
  <si>
    <t>Conversion factor</t>
  </si>
  <si>
    <t>FIN</t>
  </si>
  <si>
    <t>Gutted</t>
  </si>
  <si>
    <t>Whole</t>
  </si>
  <si>
    <t>Tails</t>
  </si>
  <si>
    <t>Table III.G.1-  List of surveys</t>
  </si>
  <si>
    <t>Name of survey</t>
  </si>
  <si>
    <t>Aim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</si>
  <si>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</si>
  <si>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</si>
  <si>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</si>
  <si>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</si>
  <si>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</si>
  <si>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</si>
  <si>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</si>
  <si>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</si>
  <si>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</si>
  <si>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</si>
  <si>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</si>
  <si>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</si>
  <si>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Fish Hauls</t>
  </si>
  <si>
    <t>NS Herring Acoustic Survey</t>
  </si>
  <si>
    <t>IIIa, IV</t>
  </si>
  <si>
    <t>Echo Nm</t>
  </si>
  <si>
    <t>15</t>
  </si>
  <si>
    <t>14</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</si>
  <si>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</si>
  <si>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</si>
  <si>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</si>
  <si>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</si>
  <si>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</si>
  <si>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</si>
  <si>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</si>
  <si>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</si>
  <si>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</si>
  <si>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</si>
  <si>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</si>
  <si>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</si>
  <si>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</si>
  <si>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</si>
  <si>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</si>
  <si>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</si>
  <si>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</si>
  <si>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</si>
  <si>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</si>
  <si>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</si>
  <si>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</si>
  <si>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</si>
  <si>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</si>
  <si>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</si>
  <si>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</si>
  <si>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</si>
  <si>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</si>
  <si>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(a) Salmo salar</t>
  </si>
  <si>
    <t>(d) This row contains all other not listed marine species</t>
  </si>
  <si>
    <t>(l) This row contains all other not listed shellfish species</t>
  </si>
  <si>
    <t>(m) This row contains all other not listed fresh water species</t>
  </si>
  <si>
    <t>(o) Latin name</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</si>
  <si>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</si>
  <si>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</si>
  <si>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</si>
  <si>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</si>
  <si>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</si>
  <si>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</si>
  <si>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</si>
  <si>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</si>
  <si>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Financial accounts</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</si>
  <si>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</si>
  <si>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</si>
  <si>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</si>
  <si>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</si>
  <si>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</si>
  <si>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</si>
  <si>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</si>
  <si>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</si>
  <si>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</si>
  <si>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</si>
  <si>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</si>
  <si>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</si>
  <si>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</si>
  <si>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</si>
  <si>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</si>
  <si>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</si>
  <si>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</si>
  <si>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</si>
  <si>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Position and vessel registration </t>
  </si>
  <si>
    <t>Discarding rates of commercially exploited species</t>
  </si>
  <si>
    <t xml:space="preserve">Species of catches and discards </t>
  </si>
  <si>
    <t>length of catches and discards</t>
  </si>
  <si>
    <t>Value of landings and cost of fuel.</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</si>
  <si>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</si>
  <si>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</si>
  <si>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</si>
  <si>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</si>
  <si>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</si>
  <si>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</si>
  <si>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</si>
  <si>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</si>
  <si>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</si>
  <si>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</si>
  <si>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</si>
  <si>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</si>
  <si>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</si>
  <si>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</si>
  <si>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</si>
  <si>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</si>
  <si>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ICES WGNSSK</t>
  </si>
  <si>
    <t>VII, VIII</t>
  </si>
  <si>
    <t>Achieved no of fish measured at a national level by metier 
(= J + K + L)</t>
  </si>
  <si>
    <t>VI.1 – Achieved Data transmission</t>
  </si>
  <si>
    <t>Target 
population no. (b)
-----
N</t>
  </si>
  <si>
    <t xml:space="preserve">Frame population no. 
----
F </t>
  </si>
  <si>
    <t>Reference year</t>
  </si>
  <si>
    <t>Type of data collection scheme  (a)</t>
  </si>
  <si>
    <t>Response rate</t>
  </si>
  <si>
    <t>18-&lt; 24 m</t>
  </si>
  <si>
    <t>40 m or larger</t>
  </si>
  <si>
    <t>12-&lt; 18 m</t>
  </si>
  <si>
    <t>INFO dropdown list</t>
  </si>
  <si>
    <t>Table III.B.3</t>
  </si>
  <si>
    <t>Variable group (a)</t>
  </si>
  <si>
    <t>Type of data collection scheme (c)</t>
  </si>
  <si>
    <t>Achieved sample rate</t>
  </si>
  <si>
    <t>Fleet segments vessels</t>
  </si>
  <si>
    <t>Fleet segments vessels lenght classes</t>
  </si>
  <si>
    <t>Beam trawlers</t>
  </si>
  <si>
    <t>0-&lt; 10 m</t>
  </si>
  <si>
    <t>Demersal trawlers and/or demersal seiners</t>
  </si>
  <si>
    <t>Pelagic trawlers</t>
  </si>
  <si>
    <t>10-&lt; 12 m</t>
  </si>
  <si>
    <t>Purse seiners</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</si>
  <si>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</si>
  <si>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</si>
  <si>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</si>
  <si>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</si>
  <si>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</si>
  <si>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</si>
  <si>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</si>
  <si>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</si>
  <si>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</si>
  <si>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</si>
  <si>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</si>
  <si>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</si>
  <si>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</si>
  <si>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</si>
  <si>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</si>
  <si>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</si>
  <si>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</si>
  <si>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</si>
  <si>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</si>
  <si>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</si>
  <si>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</si>
  <si>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</si>
  <si>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</si>
  <si>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</si>
  <si>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</si>
  <si>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</si>
  <si>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</si>
  <si>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</si>
  <si>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</si>
  <si>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</si>
  <si>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</si>
  <si>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</si>
  <si>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</si>
  <si>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</si>
  <si>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</si>
  <si>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</si>
  <si>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</si>
  <si>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</si>
  <si>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</si>
  <si>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</si>
  <si>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</si>
  <si>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</si>
  <si>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</si>
  <si>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</si>
  <si>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</si>
  <si>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</si>
  <si>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</si>
  <si>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</si>
  <si>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</si>
  <si>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Applicable</t>
  </si>
  <si>
    <t>Approved Derrogation?</t>
  </si>
  <si>
    <t>Type of Survey</t>
  </si>
  <si>
    <t>Cod</t>
  </si>
  <si>
    <t>Sharks</t>
  </si>
  <si>
    <t>Questionnaires</t>
  </si>
  <si>
    <t>RFMO/RFO</t>
  </si>
  <si>
    <t>Sampling frame code</t>
  </si>
  <si>
    <t>Sampling frame (fishing activities)</t>
  </si>
  <si>
    <t>Sampling frame (geographical location)</t>
  </si>
  <si>
    <t>Sampling frame (seasonality)</t>
  </si>
  <si>
    <t>Type of data collection scheme</t>
  </si>
  <si>
    <t>Planned no. trips to be sampled at sea by MS</t>
  </si>
  <si>
    <t>All year</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</si>
  <si>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</si>
  <si>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</si>
  <si>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</si>
  <si>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</si>
  <si>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</si>
  <si>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</si>
  <si>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</si>
  <si>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</si>
  <si>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</si>
  <si>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</si>
  <si>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</si>
  <si>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</si>
  <si>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</si>
  <si>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</si>
  <si>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</si>
  <si>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</si>
  <si>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</si>
  <si>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</si>
  <si>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</si>
  <si>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</si>
  <si>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</si>
  <si>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Recommendation/Agreement</t>
  </si>
  <si>
    <t>Section</t>
  </si>
  <si>
    <t>Recommendation number</t>
  </si>
  <si>
    <t>Reference period</t>
  </si>
  <si>
    <t>Length class</t>
  </si>
  <si>
    <t>Fishing technique (b)</t>
  </si>
  <si>
    <t>Length class (b)</t>
  </si>
  <si>
    <t>No. of attendees by MS</t>
  </si>
  <si>
    <t>Planned target according to NP</t>
  </si>
  <si>
    <t>LVA</t>
  </si>
  <si>
    <t>DNK</t>
  </si>
  <si>
    <t>GBR</t>
  </si>
  <si>
    <t>NLD</t>
  </si>
  <si>
    <t>LTU</t>
  </si>
  <si>
    <t>DEU</t>
  </si>
  <si>
    <t>   Country or area name</t>
  </si>
  <si>
    <t>ISO ALPHA-3 code</t>
  </si>
  <si>
    <t>Source: http://unstats.un.org/unsd/methods/m49/m49alphaf.htm</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</si>
  <si>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</si>
  <si>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</si>
  <si>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</si>
  <si>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</si>
  <si>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</si>
  <si>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</si>
  <si>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</si>
  <si>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</si>
  <si>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</si>
  <si>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</si>
  <si>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</si>
  <si>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</si>
  <si>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</si>
  <si>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</si>
  <si>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</si>
  <si>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</si>
  <si>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</si>
  <si>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</si>
  <si>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</si>
  <si>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</si>
  <si>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</si>
  <si>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</si>
  <si>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</si>
  <si>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</si>
  <si>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</si>
  <si>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</si>
  <si>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</si>
  <si>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</si>
  <si>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</si>
  <si>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</si>
  <si>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</si>
  <si>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</si>
  <si>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</si>
  <si>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</si>
  <si>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</si>
  <si>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</si>
  <si>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</si>
  <si>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</si>
  <si>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</si>
  <si>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</si>
  <si>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</si>
  <si>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</si>
  <si>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</si>
  <si>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</si>
  <si>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</si>
  <si>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Year of the Survey</t>
  </si>
  <si>
    <t>Name of metier to sample (Table III_C_3 column G)</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</si>
  <si>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</si>
  <si>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</si>
  <si>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</si>
  <si>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</si>
  <si>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</si>
  <si>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</si>
  <si>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</si>
  <si>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</si>
  <si>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</si>
  <si>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</si>
  <si>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</si>
  <si>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</si>
  <si>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</si>
  <si>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</si>
  <si>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</si>
  <si>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</si>
  <si>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</si>
  <si>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</si>
  <si>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na</t>
  </si>
  <si>
    <t>Length and age of discards and landings, in accordance with the respective NP.
Levels and coverage of sampling to be as agreed at the annual RCMs Baltic and NS&amp;EA.</t>
  </si>
  <si>
    <t>Approved</t>
  </si>
  <si>
    <r>
      <t xml:space="preserve">Planned minimum No of individuals to be measured at the </t>
    </r>
    <r>
      <rPr>
        <b/>
        <sz val="10"/>
        <color rgb="FFFF0000"/>
        <rFont val="Arial"/>
        <family val="2"/>
      </rPr>
      <t>national</t>
    </r>
    <r>
      <rPr>
        <b/>
        <sz val="10"/>
        <rFont val="Arial"/>
        <family val="2"/>
      </rPr>
      <t xml:space="preserve"> level</t>
    </r>
  </si>
  <si>
    <r>
      <t xml:space="preserve">Planned no. trips </t>
    </r>
    <r>
      <rPr>
        <b/>
        <sz val="10"/>
        <color rgb="FFFF0000"/>
        <rFont val="Arial"/>
        <family val="2"/>
      </rPr>
      <t>to be</t>
    </r>
    <r>
      <rPr>
        <b/>
        <sz val="10"/>
        <rFont val="Arial"/>
        <family val="2"/>
      </rPr>
      <t xml:space="preserve"> sampled on shore by MS</t>
    </r>
  </si>
  <si>
    <r>
      <t xml:space="preserve">Planned total no. trips to be sampled by MS </t>
    </r>
    <r>
      <rPr>
        <b/>
        <sz val="10"/>
        <color rgb="FFFF0000"/>
        <rFont val="Arial"/>
        <family val="2"/>
      </rPr>
      <t>(N+O)</t>
    </r>
  </si>
  <si>
    <r>
      <rPr>
        <b/>
        <sz val="10"/>
        <color theme="1"/>
        <rFont val="Arial"/>
        <family val="2"/>
      </rPr>
      <t xml:space="preserve">Achieved </t>
    </r>
    <r>
      <rPr>
        <b/>
        <sz val="10"/>
        <rFont val="Arial"/>
        <family val="2"/>
      </rPr>
      <t xml:space="preserve">no. of </t>
    </r>
    <r>
      <rPr>
        <b/>
        <sz val="10"/>
        <color rgb="FFFF0000"/>
        <rFont val="Arial"/>
        <family val="2"/>
      </rPr>
      <t>sampled</t>
    </r>
    <r>
      <rPr>
        <b/>
        <sz val="10"/>
        <rFont val="Arial"/>
        <family val="2"/>
      </rPr>
      <t xml:space="preserve"> fishing trips on shore</t>
    </r>
  </si>
  <si>
    <r>
      <t xml:space="preserve">Total achieved no. of </t>
    </r>
    <r>
      <rPr>
        <b/>
        <sz val="10"/>
        <color rgb="FFFF0000"/>
        <rFont val="Arial"/>
        <family val="2"/>
      </rPr>
      <t xml:space="preserve">sampled </t>
    </r>
    <r>
      <rPr>
        <b/>
        <sz val="10"/>
        <rFont val="Arial"/>
        <family val="2"/>
      </rPr>
      <t xml:space="preserve">fishing trips </t>
    </r>
    <r>
      <rPr>
        <b/>
        <sz val="10"/>
        <color rgb="FFFF0000"/>
        <rFont val="Arial"/>
        <family val="2"/>
      </rPr>
      <t>(J+K)</t>
    </r>
  </si>
  <si>
    <r>
      <t>% achievement (100*</t>
    </r>
    <r>
      <rPr>
        <b/>
        <sz val="10"/>
        <color rgb="FFFF0000"/>
        <rFont val="Arial"/>
        <family val="2"/>
      </rPr>
      <t>M/L</t>
    </r>
    <r>
      <rPr>
        <b/>
        <sz val="10"/>
        <rFont val="Arial"/>
        <family val="2"/>
      </rPr>
      <t>)</t>
    </r>
  </si>
  <si>
    <t xml:space="preserve"> References to "Regional" planning &amp; achievements were removed (incl. A column on achieved regional sampling).</t>
  </si>
  <si>
    <t>Columns M &amp; L were exchanged so "Planned" column comes before "Achieved". Formula in column N was therefroe adapted.</t>
  </si>
  <si>
    <t>2014</t>
  </si>
  <si>
    <t>Baltic International Trawl Survey</t>
  </si>
  <si>
    <t xml:space="preserve">Indices for recruitment and stock abundance for cod </t>
  </si>
  <si>
    <t>IIId</t>
  </si>
  <si>
    <r>
      <t>1</t>
    </r>
    <r>
      <rPr>
        <vertAlign val="superscript"/>
        <sz val="10"/>
        <rFont val="Calibri"/>
        <family val="2"/>
      </rPr>
      <t>st</t>
    </r>
    <r>
      <rPr>
        <sz val="10"/>
        <rFont val="Arial"/>
        <family val="2"/>
      </rPr>
      <t xml:space="preserve"> quarter (Feb. - March)</t>
    </r>
  </si>
  <si>
    <t>1-4</t>
  </si>
  <si>
    <t xml:space="preserve">Figure III.G.1 </t>
  </si>
  <si>
    <t>ICES WGBIFS</t>
  </si>
  <si>
    <t>18</t>
  </si>
  <si>
    <t>46</t>
  </si>
  <si>
    <t>Indices for stock abundance for cod and flatfish</t>
  </si>
  <si>
    <t>IIIaS, IIIb-c</t>
  </si>
  <si>
    <t xml:space="preserve">Figure III.G.2 </t>
  </si>
  <si>
    <t>19</t>
  </si>
  <si>
    <t>49</t>
  </si>
  <si>
    <r>
      <t>4</t>
    </r>
    <r>
      <rPr>
        <vertAlign val="superscript"/>
        <sz val="10"/>
        <rFont val="Arial"/>
        <family val="2"/>
      </rPr>
      <t>th</t>
    </r>
    <r>
      <rPr>
        <sz val="10"/>
        <rFont val="Arial"/>
        <family val="2"/>
      </rPr>
      <t xml:space="preserve"> quarter (Oct. - Nov.)</t>
    </r>
  </si>
  <si>
    <t xml:space="preserve">Figure III.G.3 </t>
  </si>
  <si>
    <t>16</t>
  </si>
  <si>
    <t xml:space="preserve">Figure III.G.4 </t>
  </si>
  <si>
    <t>48</t>
  </si>
  <si>
    <t>International Bottom Trawl Survey</t>
  </si>
  <si>
    <t>Indices for recruitment and stock abundance for commercial and non-commercial species</t>
  </si>
  <si>
    <r>
      <t>1</t>
    </r>
    <r>
      <rPr>
        <vertAlign val="superscript"/>
        <sz val="10"/>
        <rFont val="Calibri"/>
        <family val="2"/>
      </rPr>
      <t xml:space="preserve">st </t>
    </r>
    <r>
      <rPr>
        <sz val="10"/>
        <rFont val="Arial"/>
        <family val="2"/>
      </rPr>
      <t>quarter (Jan. - Feb.)</t>
    </r>
  </si>
  <si>
    <t xml:space="preserve">Figure III.G.5 </t>
  </si>
  <si>
    <t>ICES IBTSWG</t>
  </si>
  <si>
    <t>17</t>
  </si>
  <si>
    <t>36</t>
  </si>
  <si>
    <t>extremely bad weather</t>
  </si>
  <si>
    <r>
      <t>3</t>
    </r>
    <r>
      <rPr>
        <vertAlign val="superscript"/>
        <sz val="10"/>
        <rFont val="Arial"/>
        <family val="2"/>
      </rPr>
      <t>th</t>
    </r>
    <r>
      <rPr>
        <sz val="10"/>
        <rFont val="Arial"/>
        <family val="2"/>
      </rPr>
      <t xml:space="preserve"> quarter (July - Aug.)</t>
    </r>
  </si>
  <si>
    <t xml:space="preserve">Figure III.G.6 </t>
  </si>
  <si>
    <t>50</t>
  </si>
  <si>
    <t>International Ecosystem Survey in the Nordic Sea</t>
  </si>
  <si>
    <t>Acoustic abundance estimate of herring stocks</t>
  </si>
  <si>
    <t>IIa-IIb</t>
  </si>
  <si>
    <r>
      <t>2</t>
    </r>
    <r>
      <rPr>
        <vertAlign val="superscript"/>
        <sz val="10"/>
        <rFont val="Arial"/>
        <family val="2"/>
      </rPr>
      <t>nd</t>
    </r>
    <r>
      <rPr>
        <sz val="10"/>
        <rFont val="Arial"/>
        <family val="2"/>
      </rPr>
      <t xml:space="preserve"> quarter (April - May)</t>
    </r>
  </si>
  <si>
    <t>N/A</t>
  </si>
  <si>
    <t>Figure III.G.7</t>
  </si>
  <si>
    <t>ICES WGIPS</t>
  </si>
  <si>
    <t>30</t>
  </si>
  <si>
    <t>32</t>
  </si>
  <si>
    <t>-</t>
  </si>
  <si>
    <t>3159</t>
  </si>
  <si>
    <t>International Herring Larvae survey</t>
  </si>
  <si>
    <t>Recruitment  indices for herring</t>
  </si>
  <si>
    <t>Plankton Hauls</t>
  </si>
  <si>
    <t xml:space="preserve">Figure III.G.8 </t>
  </si>
  <si>
    <t>68</t>
  </si>
  <si>
    <r>
      <t>2</t>
    </r>
    <r>
      <rPr>
        <vertAlign val="superscript"/>
        <sz val="10"/>
        <rFont val="Arial"/>
        <family val="2"/>
      </rPr>
      <t>nd</t>
    </r>
    <r>
      <rPr>
        <sz val="10"/>
        <rFont val="Arial"/>
        <family val="2"/>
      </rPr>
      <t xml:space="preserve"> and 3</t>
    </r>
    <r>
      <rPr>
        <vertAlign val="superscript"/>
        <sz val="10"/>
        <rFont val="Arial"/>
        <family val="2"/>
      </rPr>
      <t>rd</t>
    </r>
    <r>
      <rPr>
        <sz val="10"/>
        <rFont val="Arial"/>
        <family val="2"/>
      </rPr>
      <t xml:space="preserve"> quarter (June - July)</t>
    </r>
  </si>
  <si>
    <t xml:space="preserve">Figure III.G.9 </t>
  </si>
  <si>
    <t>39</t>
  </si>
  <si>
    <t>1763</t>
  </si>
  <si>
    <t>Baltic International Acoustic survey</t>
  </si>
  <si>
    <t>IIIa, IIIb-d</t>
  </si>
  <si>
    <r>
      <t>2</t>
    </r>
    <r>
      <rPr>
        <vertAlign val="superscript"/>
        <sz val="11"/>
        <color theme="1"/>
        <rFont val="Calibri"/>
        <family val="2"/>
        <scheme val="minor"/>
      </rPr>
      <t>nd</t>
    </r>
    <r>
      <rPr>
        <sz val="10"/>
        <rFont val="Arial"/>
        <family val="2"/>
      </rPr>
      <t xml:space="preserve"> and 3</t>
    </r>
    <r>
      <rPr>
        <vertAlign val="superscript"/>
        <sz val="11"/>
        <color theme="1"/>
        <rFont val="Calibri"/>
        <family val="2"/>
        <scheme val="minor"/>
      </rPr>
      <t>rd</t>
    </r>
    <r>
      <rPr>
        <sz val="10"/>
        <rFont val="Arial"/>
        <family val="2"/>
      </rPr>
      <t xml:space="preserve"> quarter (Sept. - Oct.)</t>
    </r>
  </si>
  <si>
    <t>Denmark participates on other MS research vessel</t>
  </si>
  <si>
    <t>Blue Whiting Survey</t>
  </si>
  <si>
    <t>Acoustic abundance estimate of blue whiting stocks</t>
  </si>
  <si>
    <t>VI, VII</t>
  </si>
  <si>
    <r>
      <t>1</t>
    </r>
    <r>
      <rPr>
        <vertAlign val="superscript"/>
        <sz val="10"/>
        <rFont val="Calibri"/>
        <family val="2"/>
      </rPr>
      <t>st</t>
    </r>
    <r>
      <rPr>
        <sz val="10"/>
        <rFont val="Arial"/>
        <family val="2"/>
      </rPr>
      <t xml:space="preserve"> and 2</t>
    </r>
    <r>
      <rPr>
        <vertAlign val="superscript"/>
        <sz val="10"/>
        <rFont val="Arial"/>
        <family val="2"/>
      </rPr>
      <t xml:space="preserve">nd </t>
    </r>
    <r>
      <rPr>
        <sz val="10"/>
        <rFont val="Arial"/>
        <family val="2"/>
      </rPr>
      <t>quarter (March - April)</t>
    </r>
  </si>
  <si>
    <t>Denmark participates on other MS research vessels</t>
  </si>
  <si>
    <t>Nephrops UWTV survey (FU 3&amp;4)</t>
  </si>
  <si>
    <t>Estimate of Nephrops abundance</t>
  </si>
  <si>
    <t>IIIa</t>
  </si>
  <si>
    <r>
      <t>2</t>
    </r>
    <r>
      <rPr>
        <vertAlign val="superscript"/>
        <sz val="10"/>
        <rFont val="Arial"/>
        <family val="2"/>
      </rPr>
      <t>nd</t>
    </r>
    <r>
      <rPr>
        <sz val="10"/>
        <rFont val="Arial"/>
        <family val="2"/>
      </rPr>
      <t xml:space="preserve"> and 3</t>
    </r>
    <r>
      <rPr>
        <vertAlign val="superscript"/>
        <sz val="10"/>
        <rFont val="Arial"/>
        <family val="2"/>
      </rPr>
      <t>th</t>
    </r>
    <r>
      <rPr>
        <sz val="10"/>
        <rFont val="Arial"/>
        <family val="2"/>
      </rPr>
      <t xml:space="preserve"> quarter (April - Sept.)</t>
    </r>
  </si>
  <si>
    <t>TV-tracks</t>
  </si>
  <si>
    <t xml:space="preserve">Figure III.G.10 </t>
  </si>
  <si>
    <t>ICES WGNEPS</t>
  </si>
  <si>
    <t>N</t>
  </si>
  <si>
    <t>97</t>
  </si>
  <si>
    <t>bad weather</t>
  </si>
  <si>
    <t>North Sea Sandeel Survey</t>
  </si>
  <si>
    <t>Abundance and recruitment estimate of sandeel</t>
  </si>
  <si>
    <t>IVa, IVb</t>
  </si>
  <si>
    <r>
      <t>4</t>
    </r>
    <r>
      <rPr>
        <vertAlign val="superscript"/>
        <sz val="10"/>
        <rFont val="Arial"/>
        <family val="2"/>
      </rPr>
      <t>th</t>
    </r>
    <r>
      <rPr>
        <sz val="10"/>
        <rFont val="Arial"/>
        <family val="2"/>
      </rPr>
      <t xml:space="preserve"> quarter (Nov. - Dec.)</t>
    </r>
  </si>
  <si>
    <t>Positions</t>
  </si>
  <si>
    <t>Figure III.G.11</t>
  </si>
  <si>
    <t>23</t>
  </si>
  <si>
    <t>New:</t>
  </si>
  <si>
    <t>Joint research-industry survey for sole in the southern Skagerrak and the Kattegat</t>
  </si>
  <si>
    <t xml:space="preserve">Abundance indices for sole </t>
  </si>
  <si>
    <r>
      <t>4</t>
    </r>
    <r>
      <rPr>
        <vertAlign val="superscript"/>
        <sz val="11"/>
        <color theme="1"/>
        <rFont val="Calibri"/>
        <family val="2"/>
        <scheme val="minor"/>
      </rPr>
      <t>th</t>
    </r>
    <r>
      <rPr>
        <sz val="10"/>
        <rFont val="Arial"/>
        <family val="2"/>
      </rPr>
      <t xml:space="preserve"> quarter (November)</t>
    </r>
  </si>
  <si>
    <t>2 * 12</t>
  </si>
  <si>
    <t>2 * 40</t>
  </si>
  <si>
    <t>77</t>
  </si>
  <si>
    <t>Survey for cod in the Kattegat</t>
  </si>
  <si>
    <t>Abundance indices for cod</t>
  </si>
  <si>
    <t>IIIa (south)</t>
  </si>
  <si>
    <r>
      <t>4</t>
    </r>
    <r>
      <rPr>
        <vertAlign val="superscript"/>
        <sz val="11"/>
        <color theme="1"/>
        <rFont val="Calibri"/>
        <family val="2"/>
        <scheme val="minor"/>
      </rPr>
      <t>th</t>
    </r>
    <r>
      <rPr>
        <sz val="10"/>
        <rFont val="Arial"/>
        <family val="2"/>
      </rPr>
      <t xml:space="preserve"> quarter (Nov. - Dec.)</t>
    </r>
  </si>
  <si>
    <t>ICES WGBFAS</t>
  </si>
  <si>
    <t>Copied from Kai</t>
  </si>
  <si>
    <t>2011-2014</t>
  </si>
  <si>
    <t>27.SD22-24</t>
  </si>
  <si>
    <t>27.SD25-32</t>
  </si>
  <si>
    <t>27.VII-VIII</t>
  </si>
  <si>
    <t>27.IV+VIId</t>
  </si>
  <si>
    <t>27.IIIa</t>
  </si>
  <si>
    <t>27.IIIaN</t>
  </si>
  <si>
    <t>27.IIIaS</t>
  </si>
  <si>
    <t>27.I+II</t>
  </si>
  <si>
    <t>FPN_MDC_&gt;0_0_0</t>
  </si>
  <si>
    <t>GNS_DEF_110-156_0_0</t>
  </si>
  <si>
    <t>LLD_ANA_0_0_0</t>
  </si>
  <si>
    <t>OTB_DEF_&gt;=105_1_120</t>
  </si>
  <si>
    <t>OTB_DEF_90-104_0_0</t>
  </si>
  <si>
    <t>PTM_DEF_&lt;16_0_0</t>
  </si>
  <si>
    <t>PTM_SPF_16-104_0_0</t>
  </si>
  <si>
    <t>PTM_SPF_16-31_0_0</t>
  </si>
  <si>
    <t>PTM_SPF_32-89_0_0</t>
  </si>
  <si>
    <t>OTM_SPF_32-69_0_0</t>
  </si>
  <si>
    <t>GNS_DEF_&gt;=220_0_0</t>
  </si>
  <si>
    <t>GNS_DEF_100-119_0_0</t>
  </si>
  <si>
    <t>GNS_DEF_120-219_0_0</t>
  </si>
  <si>
    <t>GNS_DEF_90-99_0_0</t>
  </si>
  <si>
    <t>OTB_CRU_32-69_0_0</t>
  </si>
  <si>
    <t>OTB_DEF_&lt;16_0_0</t>
  </si>
  <si>
    <t>OTB_DEF_16-31_0_0</t>
  </si>
  <si>
    <t>OTB_MCD_&gt;=120_0_0</t>
  </si>
  <si>
    <t xml:space="preserve">OTB_MCD_&gt;=120_0_0 </t>
  </si>
  <si>
    <t>OTB_MCD_70-99_0_0</t>
  </si>
  <si>
    <t>OTB_MCD_90-119_0_0</t>
  </si>
  <si>
    <t>OTB_SPF_32-69_0_0</t>
  </si>
  <si>
    <t>OTM_SPF_16-31_0_0</t>
  </si>
  <si>
    <t>PTM_SPF_32-69_0_0</t>
  </si>
  <si>
    <t>SDN_DEF_&gt;=120_0_0</t>
  </si>
  <si>
    <t>SDN_DEF_90-119_0_0</t>
  </si>
  <si>
    <t>TBB_CRU_16-31_0_0</t>
  </si>
  <si>
    <t>Area</t>
  </si>
  <si>
    <t>Season</t>
  </si>
  <si>
    <t>East Baltic</t>
  </si>
  <si>
    <t>West Baltic</t>
  </si>
  <si>
    <t>Q123</t>
  </si>
  <si>
    <t>Kattegat</t>
  </si>
  <si>
    <t>April-June</t>
  </si>
  <si>
    <t>D</t>
  </si>
  <si>
    <t>Skagerrak</t>
  </si>
  <si>
    <t>E</t>
  </si>
  <si>
    <t>NorthSea</t>
  </si>
  <si>
    <t>F</t>
  </si>
  <si>
    <t>G</t>
  </si>
  <si>
    <t>I and II</t>
  </si>
  <si>
    <t>H</t>
  </si>
  <si>
    <t>M</t>
  </si>
  <si>
    <t>S</t>
  </si>
  <si>
    <t>Other sampling</t>
  </si>
  <si>
    <t>Concurrent-at-sea</t>
  </si>
  <si>
    <t>A1-S1</t>
  </si>
  <si>
    <t>A1-M0</t>
  </si>
  <si>
    <t>A3-M0</t>
  </si>
  <si>
    <t>B1-S1</t>
  </si>
  <si>
    <t>B1-M0</t>
  </si>
  <si>
    <t>B2-M1</t>
  </si>
  <si>
    <t>B3-M1</t>
  </si>
  <si>
    <t>C1-S1</t>
  </si>
  <si>
    <t>C1-M0</t>
  </si>
  <si>
    <t>C2-M1</t>
  </si>
  <si>
    <t>C3-M0</t>
  </si>
  <si>
    <t>D1-S1</t>
  </si>
  <si>
    <t>D1-M1</t>
  </si>
  <si>
    <t>D1-M0</t>
  </si>
  <si>
    <t>E1-S1</t>
  </si>
  <si>
    <t>E1-M0</t>
  </si>
  <si>
    <t>E2-M1</t>
  </si>
  <si>
    <t>E2-M0</t>
  </si>
  <si>
    <t>E3-M0</t>
  </si>
  <si>
    <t>F2-M1</t>
  </si>
  <si>
    <t>G2-M1</t>
  </si>
  <si>
    <t>H1-S1</t>
  </si>
  <si>
    <t>H1-M0</t>
  </si>
  <si>
    <t>2012</t>
  </si>
  <si>
    <t xml:space="preserve">The National Danish Account Statistics </t>
  </si>
  <si>
    <t>Companies 50-249</t>
  </si>
  <si>
    <t>Companies 250-</t>
  </si>
  <si>
    <t>Segment by Species</t>
  </si>
  <si>
    <t>“Cod, flatfish etc.”, provides more than 50% of the enterprises turnover.</t>
  </si>
  <si>
    <t>“Mackerel”and "Herring", provides more than 50% of the enterprises turnover.</t>
  </si>
  <si>
    <t>“Molluscs”and “Shrimps and crustaceans”, provides more than 50% of the enterprises turnover.</t>
  </si>
  <si>
    <t>“Mixed species production”, provides more than 50% of the enterprises turnover.</t>
  </si>
  <si>
    <t>“Salmonoids”, provides more than 50% of the enterprises turnover.</t>
  </si>
  <si>
    <t>“Fish meal factories”</t>
  </si>
  <si>
    <t>100%</t>
  </si>
  <si>
    <t>All segments</t>
  </si>
  <si>
    <t>Subsidies</t>
  </si>
  <si>
    <t>Total income</t>
  </si>
  <si>
    <t>Wages and salaries of staff</t>
  </si>
  <si>
    <t xml:space="preserve">Imputed value of labour </t>
  </si>
  <si>
    <t xml:space="preserve">Purchase of fish and other raw materials for production </t>
  </si>
  <si>
    <t>Depreciation of capital</t>
  </si>
  <si>
    <t>Financial costs, net</t>
  </si>
  <si>
    <t>Exstarordinary costs, net</t>
  </si>
  <si>
    <t>Capital value (Total value of assets)</t>
  </si>
  <si>
    <t>Net investments</t>
  </si>
  <si>
    <t>Debt</t>
  </si>
  <si>
    <t>Number of persons employed (Male and female)</t>
  </si>
  <si>
    <t>FTE National  (Male and female)</t>
  </si>
  <si>
    <t>Number of interprises (Divided on size classes in terms of numbers of employees)</t>
  </si>
  <si>
    <t>Discard sampling FPN_MDC_&gt;0_0_0</t>
  </si>
  <si>
    <t xml:space="preserve">III.C.6 </t>
  </si>
  <si>
    <t>Discard length/weight information</t>
  </si>
  <si>
    <t>Baltic 27.SD22-24</t>
  </si>
  <si>
    <t>Every year since 2008</t>
  </si>
  <si>
    <t>Historic sampling information has confirmed that discard (release) for this metiér in periods is higher than 10%. However the survival of the released fish is assumed very high and this metier is therefore not selected for discard sampling.</t>
  </si>
  <si>
    <t>Discard sampling PTM_SPF_32-89_0_0</t>
  </si>
  <si>
    <t xml:space="preserve">This is a fishery for herring.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  </t>
  </si>
  <si>
    <t>Discard sampling PTM_SPF_16-31_0_0</t>
  </si>
  <si>
    <t>This is a fishery for sprat.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</si>
  <si>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OTB_DEF_90-104_0_0</t>
  </si>
  <si>
    <t>This is a very small fishery landing only 170t in average a year mostly conducted on smaller vessels. Therefore it would be very expansive to case the few trips conducted by this metier</t>
  </si>
  <si>
    <t>Discard sampling PTM_DEF_&lt;16_0_0</t>
  </si>
  <si>
    <t>This is a fishery for sandell.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</si>
  <si>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GNS_DEF_110-156_0_0</t>
  </si>
  <si>
    <t>The metier is at present not included in the sea-sampling programme as the discard rate has been estimated to be below 10% and derogations is therefore applied for.</t>
  </si>
  <si>
    <t>Baltic 27.SD25-32</t>
  </si>
  <si>
    <t>Discard sampling LLS_DEF_0_0_0</t>
  </si>
  <si>
    <t>This is a very small (125 t) and very clean fishery for cod. Historic information confirms that the discard is below 10% for this metier and therefore there is applied for derogations</t>
  </si>
  <si>
    <t>Discard sampling PTM_SPF_16-104_0_0</t>
  </si>
  <si>
    <t>This is a sprat fishery.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</si>
  <si>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OTM_SPF_32-69_0_0</t>
  </si>
  <si>
    <t>NS&amp;EA 27.I+II</t>
  </si>
  <si>
    <t>This is a fishery for herring and mackerel. Discard occur for this fishery but previous years’ experience when sampling this metiér has often shown change of fishing pattern when having observer onboard. Furthermore, discarding occurs seldom however if it occurs discarding is in large quantities. Catches can be sampled in the harbours. This minimizes the cost for sampling. It is not physical possible for the vessels participating in this fishery to discard the catches when it has been taking onboard.</t>
  </si>
  <si>
    <t>Discard sampling OTB_SPF_32-69_0_0</t>
  </si>
  <si>
    <t>NS&amp;EA 27.IIIaN</t>
  </si>
  <si>
    <t>This is a fishery for herring. Discard occur for this fishery but previous years’ experience when sampling this metiér has often shown change of fishing pattern when having observer onboard. Furthermore, when discarding it occurs seldom but when discarding it is large quantities. Catches can be sampled in the harbours. This minimizes the cost for sampling. It is not physical possible for the vessels participating in this fishery to discard the catches when it has been taking onboard.</t>
  </si>
  <si>
    <t>Discard sampling OTB_DEF_&lt;16_0_0</t>
  </si>
  <si>
    <t>This is a fishery for sandeel.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</si>
  <si>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OTM_SPF_16-31_0_0</t>
  </si>
  <si>
    <t>NS&amp;EA 27.IIIa</t>
  </si>
  <si>
    <t>This is a fishery for sprat.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t>
  </si>
  <si>
    <t>Discard sampling PTM_SPF_32-69_0_0</t>
  </si>
  <si>
    <t>NS&amp;EA 27.IIIaS</t>
  </si>
  <si>
    <t>This is a fishery for herring.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t>
  </si>
  <si>
    <t>Discard sampling GNS_DEF_100-119_0_0</t>
  </si>
  <si>
    <t>NS&amp;EA 27.IV+VIId</t>
  </si>
  <si>
    <t>This is a sole fishery with a very small amount of annual landings accounting for below 200 t. in average in the reference period. To sample this metier with observers would be much cost consuming compared to the very small fishery.</t>
  </si>
  <si>
    <t>Discard sampling GNS_DEF_&gt;=220_0_0</t>
  </si>
  <si>
    <t>This is a turbot fishery with large mesh sizes. It is a relatively small fishery 282t in average and due to the very large mesh sizes it is believed to have relatively little discard. To sample this metier with observers would be much cost consuming compared to the very small fishery.</t>
  </si>
  <si>
    <t>This is a fishery for sandeel. No discard occur for this fishery as all catches are landed unsorted and used for fish meal and oil production. Therefore, catches can be sampled in the harbours. There is a cooperation between the industry and DTU Aqua and samples a collected by haul. This minimizes the cost for sampling. It is not physical possible for the vessels participating in this fishery to discard the catches when it has been taking onboard.</t>
  </si>
  <si>
    <t>Discard sampling OTB_DEF_16-31_0_0</t>
  </si>
  <si>
    <t>This is a fishery for Norway pout.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</si>
  <si>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This is a fishery for herring and mackerel. Discard occur for this fishery but previous years’ experience when sampling this metiér has often shown change of fishing pattern when having observer onboard. Furthermore, when discarding it occurs seldom but when discarding it is large quantities. Catches can be sampled in the harbours. This minimizes the cost for sampling.  It is not physical possible for the vessels participating in this fishery to discard the catches when it has been taking onboard.</t>
  </si>
  <si>
    <t>Discard sampling All fleets</t>
  </si>
  <si>
    <t>NA</t>
  </si>
  <si>
    <t>Every year since 2010</t>
  </si>
  <si>
    <t>No discard occurs in the Danish fisheries carried out for this region. The fisheries carried out are historically the blue whiting fishery and a limited fishery for horse mackerel. A fishery for boar fish started a few years ago, but no discards occur in this fishery.. Therefore, Denmark request for derogation for discard sampling for this region.</t>
  </si>
  <si>
    <t>Salmon genetics</t>
  </si>
  <si>
    <t>III.E.5</t>
  </si>
  <si>
    <t>Genetics</t>
  </si>
  <si>
    <t>Denmark asks derogation not to carry out any genetically analysis on salmon.</t>
  </si>
  <si>
    <t>NS&amp;EA</t>
  </si>
  <si>
    <t>As Denmark is not conducting any research vessel survey in areas and periods where data on fecundity for mackerel and horse mackerel can be collected, Denmark asks for derogation for collecting the data.</t>
  </si>
  <si>
    <t>Transversal data</t>
  </si>
  <si>
    <t>III.F.2.5</t>
  </si>
  <si>
    <t>‘Hours fished’, ‘Number of rigs’, ‘Number of fishing operations’, ‘Number of nets, length’, ‘Number of hook, number of lines’, ‘Number of pots, traps’ and ‘Soaking time’</t>
  </si>
  <si>
    <t>All regions</t>
  </si>
  <si>
    <t xml:space="preserve">‘Hours fished’: It is not possible to estimate ‘Hours fished’ since this is not recorded in the Danish logbooks and according to the EU logbook regulation it is not mandatory to record that. Therefore, Denmark request for derogation for recording and submitting. The variables concerning numbers of gear (‘Number of rigs’, ‘Number of fishing operations’, ‘Number of nets, length’, ‘Number of hook, number of lines’, ‘Number of pots, traps’) and ‘Soaking time’ are not recorded in the Danish logbooks. According to the EU logbook regulation it is not mandatory to record this detailed information. Therefore, Denmark request for derogation for recording and submitting this information. </t>
  </si>
  <si>
    <t>Aquaculture</t>
  </si>
  <si>
    <t>IV.A.7</t>
  </si>
  <si>
    <t>Number of persons employed</t>
  </si>
  <si>
    <t>It is suggested that the segmentation of the aquaculture sector should be according to the number of persons employed (SBS 16 11 0) in each enterprise. The Danish aquaculture sector only contains very few enterprises with more than 5 persons employed. Hence, for reasons of discretion the suggested segmentation may not be carried out.</t>
  </si>
  <si>
    <t>Table I.A.2 - Bilateral agreements</t>
  </si>
  <si>
    <t>DNK- BEL</t>
  </si>
  <si>
    <t>a) BEL to conduct age reading of all brill and turbot sampled by DNK in Skagerrak and North Sea from the IBTS, the commercial harbour and at sea sampling.
b) DNK to sample genetics from 50-70 individuals of brill and turbot from the IBTS and commercial sampling.</t>
  </si>
  <si>
    <t>Sampling intensity (si) in accordance with the stated programme level, based on last year's landings, if decrease or increase amount of samples to be adjusted:
turbot: DNK to sample in North Sea, Skagerrak, Kattegat and Baltic Sea. si: 100 age readings in total, 300 length measurements, 0 individual weight/sample.
brill: DNK to sample in North Sea, Skagerrak, Kattegat and Baltic Sea. si: 100 age readings in total, 200 length measurements, 0 individual weight/sample.</t>
  </si>
  <si>
    <t>DNK obtains samples by market sampling from landings, data to be delivered to BE regularly at latest by February each year. BE responsible for submitting data to the respective end-users.</t>
  </si>
  <si>
    <t>No bilateral cost agreement needed.</t>
  </si>
  <si>
    <t>This agreement has been in place since 2009 and both parties agreed to continue the bi-lateral agreement until further notice.</t>
  </si>
  <si>
    <t>DNK - DEU</t>
  </si>
  <si>
    <t>a) DEU vessels landing for first sale in DNK to be covered under DEU NP.
b) DNK vessels landing for first sale in DEU to be covered under DNK NP.</t>
  </si>
  <si>
    <t>DEU/DNK responsible for submitting data from each own vessels to the respective end-users and to each other.</t>
  </si>
  <si>
    <t>a) Eventual additional sampling costs will be included within DEU NP 2011-2013.
b) Eventual additional sampling costs will be included within DNK NP 2011-2013.</t>
  </si>
  <si>
    <t>Country responsible for sampling ensures access to vessels</t>
  </si>
  <si>
    <t>According to NP 2011-2013</t>
  </si>
  <si>
    <t>DNK - FIN</t>
  </si>
  <si>
    <t>Salmon fishing vessels operating in the Baltic Sea Main Basin landing for first sale in DNK to be covered under DNK NP.
National Institute for Aquatic Resources (DTU Aqua) to deliver collected salmon samples to the Finnish Game and Fisheries Research Institute (FGFRI) for genetic analysis, to be carried out under FI NP.</t>
  </si>
  <si>
    <t>Landings, in accordance with DNK NP.
Sampling intensity: levels and coverage as agreed at the annual RCM Baltic.</t>
  </si>
  <si>
    <t>FGFRI to deliver the results of genetic analysis to DTU Aqua as well as to the respective end-users.</t>
  </si>
  <si>
    <t>Eventual additional sampling costs will be included within DNK NP 2011-2013.
Costs of genetic analysis will be included within FI NP 2011-2013.</t>
  </si>
  <si>
    <t>Started in 2009 and continues from until other agreements is made.</t>
  </si>
  <si>
    <t>DNK - IRL</t>
  </si>
  <si>
    <t xml:space="preserve">5 DNK vessels operating/landing for first sale in IRL to be covered under 2009 and 2011-2013 NP. </t>
  </si>
  <si>
    <t>Length, maturity and age of blue whiting landings, in accordance with IRL NP.
Sampling intensity: max 3 samples of blue whiting to be collected from DNK vessels landing in IE ports.</t>
  </si>
  <si>
    <t>Data on age, sex, length, maturity from processed samples to be sent to DNK scientists, and these to end-users.
DNK responsible for submitting the data to the respective end-users.
IRL to provide data to the respective end-users and to DNK.</t>
  </si>
  <si>
    <t>Eventual additional sampling costs will be included within DNK NP 2011-2013.</t>
  </si>
  <si>
    <t>Started in 2010 and continues from until other agreements is made.</t>
  </si>
  <si>
    <t>DNK - NLD</t>
  </si>
  <si>
    <t xml:space="preserve">a) NLD obliged to sample plaice from IIIa for biological parameters. DNK to take over this obligation by extra sampling accounting 1273t. Samples added to the normal DNK sampling schedule.
b) DNK obliged to sample plaice and sole from IV for biological parameters. NLD to take over this obligation by extra sampling accounting 240t of sole and 580t of place. Samples added to the normal NLD sampling schedule.
</t>
  </si>
  <si>
    <t>a) Sampling of biological variables to be carried out in accordance with DNK NP. DNK to describe the additional samples in its NP and AR. Sampling intensity and strategy in full complience with DNK sampling schedule and samples treated as normal DNK samples.
b) Sampling of biological variables to be carried out in accordance with NLD NP. NLD to describe the additional samples in its NP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</si>
  <si>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</si>
  <si>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DNK - SVE</t>
  </si>
  <si>
    <t>a) Sampling of the following species has been discussed and agreed: plaice in Skagerrak and Kattegat, cod in North Sea, haddock in div.IIIa, saithe in div.IIIa, sole in div.IIIa, whiting in div.IIIa, norway lobster in Kattegat and Skagerrak, hake in div.IIIa, salmon in Baltic Sea.
b) Special agreements for: pandalus in div.IIIa, herring in div.IIIa and div.IIIb-d, sprat in div.IIIa and div.IIIb-d, witch flounder in div.IIIa.</t>
  </si>
  <si>
    <t>a) plaice: only DNK to sample, age reading calibration between DNK and SE to be carried out on routine basis. cod: only DNK to sample. haddock: only DNK to sample. saithe: only DNK to sample. sole: only DNK to sample. whiting: discard rates will continue to be obtained. norway lobster: DNK&amp;SE to sample. hake: DNK to sample. salmon: DNK to sample scales from Baltic and send them to SE for age reading.
b) For 2011, sampling intensity (si) based on last year's landings, if decrease or increase amount of samples to be adjusted:
pandalus: SE to sample, si: 2 samples, 0 age readings/sample, 400 length measurements/sample, 0 individual weight/sample.
herring IIIa: DNK to sample from trawl fisheries targeting small pelagic fish, si: 2 samples, 50 age readings/sample, 50 length measurements/sample, 50 individual weight/sample.
sprat IIIa: DNK to sample from trawl fisheries targeting small pelagic fish, si: 1 sample, 100 age readings/sample, 100 length measurements/sample, 100 individual weight/sample.
herring IIIb-d: DNK to sample from trawl fisheries targeting small pelagic fish, si: 34 samples, 50 age readings/sample, 50 length measurements/sample, 50 individual weight/sample.
sprat IIIb-d: DNK to sample from trawl fisheries targeting small pelagic fish, si: 43 samples, 50 age readings/sample, 50 length measurements/sample, 50 individual weight/sample.
witch flounder IIIa: samples collected in DNK and SE, SE to conduct age reading of DNK samples and then data shared for rising, si: 4 samples, 50 age readings/sample, 50 length measurements/sample, 50 individual weight/sample.</t>
  </si>
  <si>
    <t>b) pandalus: SE obtains samples by market sampling from landings, data to be delivered to DNK regularly at latest 01/02/12. DNK responsible for submittin data the respective end-users.
herring IIIa: DNK obtains samples by market sampling from unsorted catches stratified by fishery. DNK to sample length, age and weight, otoliths stored in paper bags. Raw data and otoliths sent to SE for age determination, data to be delivered to SE regularly at latest 01/02/12. Subset of otoliths to be returned to DNK for cross-checking of age interpretation. SE responsible for submitting data to the respective end-users.
sprat IIIa: DNK obtains samples by market sampling from unsorted catches stratified by fishery. DNK to sample lenght, age and weight, otoliths mounted on glass plates. Otoliths to be age determined in DNK and the otoliths and obtained raw-data to be sent to SE afterwards for cross-checking of the age interpretation. SE responsible for submitting the data to relevant ICES WG and to the EC. Data to be delivered to SE regularly and at latest 1 February 2012.
herring IIIb-d: DNK obtains samples by market sampling from unsorted catches stratified by fishery. DNK to sample length, age and weight, otoliths stored in paper bags. Raw data and otoliths sent to SE for age determination, data to be delivered to SE regularly at latest 01/02/12. SE responsible for submitting data to the respective end-users.
sprat IIIb-d: DNK obtains samples by market sampling from unsorted catches stratified by fishery. DNK to send frozen samples to SE every quarter, data to be delivered to SE regularly at latest 01/02/12. SE to measure length and weight, age reading. SE responsible for submitting data to the respective end-users.
witch flounder IIIa: DNK collect data from market sampling and sea sampling, and sends otoliths to SE for age reading, otoliths delivered to SE regularly at latest 01/02/12 and SE to return with age reading latest 01/03/12. DNK responsible for submitting data to the respective end-users.</t>
  </si>
  <si>
    <t>a) Eventual additional sampling costs will be included within NP 2011-2013.</t>
  </si>
  <si>
    <t>Yearly updated</t>
  </si>
  <si>
    <t>DNK - SWE (IBTS)</t>
  </si>
  <si>
    <t>To optimize and exchange the age reading expertise for species collected in the IBTS survey. A list of species are collected during the survey according to the Manual for the International Bottom Trawl Surveys ICES CM 2000/D:07. but for some species only a small amount are caught and there is a need for collaboration and task sharing.
DNK and SWE seeks for a balanced share of tasks and the species of interests are described:</t>
  </si>
  <si>
    <t>Age samples will be collected during the IBTS survey according to the manual (ICES CM 2007/D:07). Otoliths will be stored in paperbags and sent to the country in charge for age reading.
Norway pout - SWE sends the collected otoliths to DNK for age reading. App 200-300 individuals per year.
Sole - SWE sends the collected otoliths to DNK for age reading. App 50-100 individuals per year.
Witch flounders - DNK sends the collected otoliths to SWE for age reading. App 50-100 individuals per year.
Whiting - SWE sends the collected otoliths to DNK for age reading. App 1000 individuals per year.</t>
  </si>
  <si>
    <t>For norway pout, sole and whiting, SWE responsible for submitting the data to the relevant ICES Expert Groups, and to the EC under the requirements of its DCF.
For witch flounder, DNK responsible for submitting the data to the relevant ICES Expert Groups, and to the EC under the requirements of its DCF.</t>
  </si>
  <si>
    <t>No additional sampling costs are involved and cost for analysis will be covered in the National Sampling Programme for 2011-2013</t>
  </si>
  <si>
    <t>DNK - POL</t>
  </si>
  <si>
    <t xml:space="preserve">While sprat in the Baltic is managed as one single stock and that the stock is well covered concerning biological samples, vessels fishing under the Polish register, which land for first sale into Denmark, will be sampled as part of the Polish National Programme under the requirements of the EC Data Collection Framework (199/2008). </t>
  </si>
  <si>
    <t>Length and age of discards and landings, in  accordance with POL NP.</t>
  </si>
  <si>
    <t>DNK responsible for submitting data from DNK vessels, and POL from POL vessels, to the respective end-users.</t>
  </si>
  <si>
    <t>From 2013 onwards</t>
  </si>
  <si>
    <t>DNK - GBR</t>
  </si>
  <si>
    <t xml:space="preserve">Scotland GBR has a verbal agreement with Denmark to rescind the bilateral agreement between the two MS, which has been in place for three years, regarding the sampling of blue whiting. It has been agreed that the need for the bilateral can be re-instated at any time, depending on the changing pattern of the fishery landing ports. </t>
  </si>
  <si>
    <t>DNK - SWE- GBR - DEU - NLD - IRL</t>
  </si>
  <si>
    <t>The International Ecosystem Survey in the Nordic Seas (IESNS, previously ASH) is carried as a joint EU survey with participation of UK, Ireland, Netherlands, Germany, Sweden and Denmark. The Danish R/V DANA is carrying out the survey and scientific staff from all the above mentioned MS is carrying out the scientific work onboard the vessel.</t>
  </si>
  <si>
    <t>The survey planning is carried out by an ICES survey planning group and.</t>
  </si>
  <si>
    <t xml:space="preserve">An ICES survey manual exists </t>
  </si>
  <si>
    <t>DNK is responsible for providing data to the relevant ICES groups.</t>
  </si>
  <si>
    <t>The involved MS is sharing the vessel costs according to their quota share of Norwegian spring spawning herring.</t>
  </si>
  <si>
    <t>The agrrements has existed since 2004 and has after the impelemtation of the EMFF been renewed for 2014-2016.</t>
  </si>
  <si>
    <t>DNK - GBR - DEU - NLD - IRL</t>
  </si>
  <si>
    <t>International blue whiting spawning stock survey (IBWSS) in areas VI and VII. Denmark has participated with one scientific staff member on the Dutch R/V Tridens and the Irish R/V Celtic Explorer in 2014.</t>
  </si>
  <si>
    <t>NLD and IRL are responsible for providing data to the relevant ICES groups.</t>
  </si>
  <si>
    <t>The involved MS is sharing the vessel costs according to their quota share of bluewhiting.</t>
  </si>
  <si>
    <t>The agrrements has existed for a number of year and has after the impelemtation of the EMFF been renewed for 2014-2016.</t>
  </si>
  <si>
    <t>2014-16</t>
  </si>
  <si>
    <t>RCM Baltic</t>
  </si>
  <si>
    <t>DCF auspices</t>
  </si>
  <si>
    <t>RCM NS&amp;EA</t>
  </si>
  <si>
    <t>RCM North Sea and Eatsern Arctic</t>
  </si>
  <si>
    <t>Liaison meeting</t>
  </si>
  <si>
    <t>NC meetings</t>
  </si>
  <si>
    <t>SC-RDB</t>
  </si>
  <si>
    <t xml:space="preserve">The Steering Committee for the Regional Database FishFrame </t>
  </si>
  <si>
    <t>WKMSYREF</t>
  </si>
  <si>
    <t xml:space="preserve">Workshop to consider reference points for all stocks </t>
  </si>
  <si>
    <t>WKD3R</t>
  </si>
  <si>
    <t>The Workshop to draft recommendations for the assessment of Descriptor D3</t>
  </si>
  <si>
    <t>WGISUR</t>
  </si>
  <si>
    <t>Working Group on Integrating Survyes for the Ecosystem Approach</t>
  </si>
  <si>
    <t>WGISDAA</t>
  </si>
  <si>
    <t xml:space="preserve">Working Group on Improving use of Survey Data for Assessment and Advice </t>
  </si>
  <si>
    <t>WKBALFLAT</t>
  </si>
  <si>
    <t xml:space="preserve">A Benchmark Workshop on Baltic Flatfish Stocks </t>
  </si>
  <si>
    <t>MEE</t>
  </si>
  <si>
    <t>WGCHAIRS</t>
  </si>
  <si>
    <t xml:space="preserve">Annual Meeting of Advisory Working Group Chairs </t>
  </si>
  <si>
    <t>WGBYC</t>
  </si>
  <si>
    <t xml:space="preserve">Working Group on Bycatch of Protected Species </t>
  </si>
  <si>
    <t>PGCCDBS</t>
  </si>
  <si>
    <t>Planning Group on Commercial Catches, Discards and Biological Sampling</t>
  </si>
  <si>
    <t>WGIAB</t>
  </si>
  <si>
    <t xml:space="preserve">ICES/HELCOM Working Group on Integrated Assessments of the Baltic Sea </t>
  </si>
  <si>
    <t>WKPELA</t>
  </si>
  <si>
    <t xml:space="preserve">Benchmark Workshop on Pelagic Stocks </t>
  </si>
  <si>
    <t>HAWG</t>
  </si>
  <si>
    <t xml:space="preserve">Herring Assessment Working Group for the Area South of 62ºN </t>
  </si>
  <si>
    <t>LAW</t>
  </si>
  <si>
    <t>WGBIFS</t>
  </si>
  <si>
    <t xml:space="preserve">Baltic International Fish Survey Working Group </t>
  </si>
  <si>
    <t>WKFOOWI</t>
  </si>
  <si>
    <t xml:space="preserve">The ACOM Workshop to develop recommendations for potentially useful Food Web Indicators </t>
  </si>
  <si>
    <t>WGBFAS</t>
  </si>
  <si>
    <t xml:space="preserve">Baltic Fisheries Assessment Working Group </t>
  </si>
  <si>
    <t>MSP</t>
  </si>
  <si>
    <t>WGECO</t>
  </si>
  <si>
    <t xml:space="preserve">Working Group on the Ecosystem Effects of Fishing Activities </t>
  </si>
  <si>
    <t>AR</t>
  </si>
  <si>
    <t>Working Group on the Assessment of Demersal Stocks in the North Sea and Skagerrak  </t>
  </si>
  <si>
    <t>WGMHM</t>
  </si>
  <si>
    <t xml:space="preserve">Working Group on Marine Habitat Mapping </t>
  </si>
  <si>
    <t>WGAGFM</t>
  </si>
  <si>
    <t>Working Group on Application of Genetics in Fisheries and Mariculture</t>
  </si>
  <si>
    <t>DIG</t>
  </si>
  <si>
    <t>The Data and Information Group</t>
  </si>
  <si>
    <t>WGRFS</t>
  </si>
  <si>
    <t xml:space="preserve">The Working Group on Recreational Fisheries Surveys </t>
  </si>
  <si>
    <t>WGWIDE</t>
  </si>
  <si>
    <t>Working Group on Widely Distributed Stocks</t>
  </si>
  <si>
    <t>WKIDCLUP</t>
  </si>
  <si>
    <t>Workshop on the identification of clupeoid larvae</t>
  </si>
  <si>
    <t>WKIDP</t>
  </si>
  <si>
    <t xml:space="preserve">Workshop on Integrated DATRAS Products </t>
  </si>
  <si>
    <t>CLU</t>
  </si>
  <si>
    <t>WKSIBCA</t>
  </si>
  <si>
    <t>The Workshop on Scoping for Integrated Baltic Cod Assessment</t>
  </si>
  <si>
    <t>WGBAST</t>
  </si>
  <si>
    <t xml:space="preserve">Baltic Salmon and Trout Assessment Working Group </t>
  </si>
  <si>
    <t>IBTSWG</t>
  </si>
  <si>
    <t xml:space="preserve">International Bottom Trawl Survey Working Group </t>
  </si>
  <si>
    <t>WGMIXFISH-ADVICE</t>
  </si>
  <si>
    <t>Working Group on Mixed Fisheries Advice</t>
  </si>
  <si>
    <t>WGSFD</t>
  </si>
  <si>
    <t xml:space="preserve">Working Group on Spatial Fisheries Data </t>
  </si>
  <si>
    <t>NIPAQ</t>
  </si>
  <si>
    <t xml:space="preserve">The Joint NAFO/ICES Pandalus Assessment Working Group </t>
  </si>
  <si>
    <t>WKSABCAL</t>
  </si>
  <si>
    <t xml:space="preserve">Workshop on Statistical Analysis of Biological Calibration Studies </t>
  </si>
  <si>
    <t>WGALES</t>
  </si>
  <si>
    <t xml:space="preserve">Working Group on Atlantic Fish Larvae and Eggs Surveys </t>
  </si>
  <si>
    <t>WKMSYREF3</t>
  </si>
  <si>
    <t>Joint ICES-MYFISH Workshop to consider the basis for Fmsy ranges for all stocks</t>
  </si>
  <si>
    <t>WGCATCH</t>
  </si>
  <si>
    <t xml:space="preserve">The Working Group on Commercial Carches </t>
  </si>
  <si>
    <t xml:space="preserve">
DCWKNSEA</t>
  </si>
  <si>
    <t>Data Compilation for Benchmark Workshop on North Sea stocks</t>
  </si>
  <si>
    <t>WKMEDS II</t>
  </si>
  <si>
    <t>Workshop on Methods for Estimating Discard Survival</t>
  </si>
  <si>
    <t>2014 - 2016</t>
  </si>
  <si>
    <t>RCMs Baltic and NA Recommendation</t>
  </si>
  <si>
    <t>LM 2013</t>
  </si>
  <si>
    <t>II.B</t>
  </si>
  <si>
    <t xml:space="preserve">Training course </t>
  </si>
  <si>
    <t>A training course on “Design and analysis of statistically sound catch sampling programs” should be organised.</t>
  </si>
  <si>
    <t>RCMs Baltic, NS&amp;EA  and NA Recommendation</t>
  </si>
  <si>
    <t>Quality assurance</t>
  </si>
  <si>
    <t>It is recommended that a system for administering and recording upload successes by Member States and a facility to provide a clear reference for data users on how complete the data is, are set up. For this purpose, a repository should be implemented for giving data users direct access to:   Up to date status reports on the contents of the database. These reports need to be live and available for data users so that, a) data calls can be properly audited, b) DB content can be properly interpreted , c) Up to date guidance notes, d) Up to date reference lists</t>
  </si>
  <si>
    <t>The RDB-SC has in cooperation with ICES implemented several of the requested facilities. Denmark has through the RCM Baltic two members of the RDB-SC.</t>
  </si>
  <si>
    <t>RCMs Baltic and NS&amp;EA Recommendation</t>
  </si>
  <si>
    <t>Regional sampling scheme</t>
  </si>
  <si>
    <t>It is recommended that a ‘dry-run’ on the process from end-user participation to defining data needs and designing a regional sampling scheme is carried out during the roll-over years 2014-2015. The process itself, participating meetings and end-user specification can be used as specified by STECF EWG 13-02.</t>
  </si>
  <si>
    <t xml:space="preserve">RCMs NS&amp;EA &amp; NA Recommendation </t>
  </si>
  <si>
    <t>Quality diagnostics</t>
  </si>
  <si>
    <t xml:space="preserve">It is recommended that WKPICS3 provides detailed guidance on diagnostic methods to evaluate aspects of data quality to facilitate the work of Regional Coordination Groups in coordinating regional data collection and analysis, and provide any additional Terms of Reference for the proposed WGCATCH and WGBIOP to continue this development during the transition phase of DC-MAP. In addition recommends that WKPICS3 provides advice to SC-RDB on development requirements for the RDB related to data quality assurance and reporting. </t>
  </si>
  <si>
    <t>Denmark participation in the relevant meeting in ICES</t>
  </si>
  <si>
    <t>RCMs NS&amp;EA , NA and NA Recommendation</t>
  </si>
  <si>
    <t>RDB</t>
  </si>
  <si>
    <t>It is recommended that code lists and reference tables in the regional data base are made comprehensive and unambiguous. Fields and appropriate standardized code lists are needed for: a) Harbour (limited to the EU Master Data Register), b) Species (limited to WoRMS and further restricted to species needed by RCMs), c) Metier (definitions already listed in regulation and RCM reports, but currently not restricted by RDB). Sales location, sampling location (in the CS data), fish presentation (e.g. whole or partial), and data provider (i.e. who did the sampling and uploaded the data).</t>
  </si>
  <si>
    <t>Denmark has participated in carrying out this work.</t>
  </si>
  <si>
    <t xml:space="preserve">RCM Baltic 2013 </t>
  </si>
  <si>
    <t>Regional data base</t>
  </si>
  <si>
    <t>RCM Baltic strongly recommends that funding is found to ensure further development and improvement of the RDB “FishFrame”.</t>
  </si>
  <si>
    <t xml:space="preserve">Denmark fully support and has promoted this recommendation when ever possible. </t>
  </si>
  <si>
    <t xml:space="preserve">RCM NS &amp; EA 2013 </t>
  </si>
  <si>
    <t xml:space="preserve">Quality assurance </t>
  </si>
  <si>
    <t>RCM recommends that MS document their interpretation of trips, samples and sampling events and describe what the TripID and SampleID represent in there uploaded data.</t>
  </si>
  <si>
    <t>Denmark has presented the requested information at the 2014 RCM’s</t>
  </si>
  <si>
    <t xml:space="preserve">RCM NA 2013 </t>
  </si>
  <si>
    <t>MS to document Quality Control and Quality Approach procedures in summary for review at the next RCM.</t>
  </si>
  <si>
    <t>Denmark present some of their procedures at the RCM Baltic 2014 meeting.</t>
  </si>
  <si>
    <t>Regional Coordination</t>
  </si>
  <si>
    <t>Cost sharing of International Ecosystem Survey in Nordic Waters and Blue Whiting joint research surveys. RCM NA recommends that the non-EU share of the research vessel cost for conducting the following surveys is shared among MS according to their EU-TAC shares for the main species concerned: i) the International Ecosystem Survey in the Nordic (Atlanto-Scandian herring), ii) the Blue Whiting Survey (blue whiting). Those MS having a EU-TAC share &gt;= 5% (average TAC 2011-2013) are to be included in the cost sharing. The share is based on the relative share in the total costs of all MS participating. The share will be reviewed mid-term EMFF period.</t>
  </si>
  <si>
    <t>Denmark has participated in the development of a cost sharing model and has greed to that until a new model is developed or at least for the period 2014-2016</t>
  </si>
  <si>
    <t>Melanogrammus aeglefinus</t>
  </si>
  <si>
    <t>Merlangius merlangus</t>
  </si>
  <si>
    <t>Molva molva</t>
  </si>
  <si>
    <t>Pollachius virens</t>
  </si>
  <si>
    <t xml:space="preserve">Pollachius pollachius </t>
  </si>
  <si>
    <t>Platichthys flesus</t>
  </si>
  <si>
    <t>Limanda limanda</t>
  </si>
  <si>
    <t>Lophius piscatorius</t>
  </si>
  <si>
    <t>Psetta maxima</t>
  </si>
  <si>
    <t>Scopthalmus rhombus</t>
  </si>
  <si>
    <t xml:space="preserve">Glyptocephalus  cynoglossus  </t>
  </si>
  <si>
    <t>Microstomus kitt</t>
  </si>
  <si>
    <t xml:space="preserve">Hippoglossus hippoglossus </t>
  </si>
  <si>
    <t>Lamna nasus</t>
  </si>
  <si>
    <t>Salmo salar</t>
  </si>
  <si>
    <t>Gutted without head</t>
  </si>
  <si>
    <t>Fleet register</t>
  </si>
  <si>
    <t>All registered vessels</t>
  </si>
  <si>
    <t>Logbook register</t>
  </si>
  <si>
    <t>All vessel keeping a logbook</t>
  </si>
  <si>
    <t>GT* fishing days</t>
  </si>
  <si>
    <t>Number of trips</t>
  </si>
  <si>
    <t>Number of rigs</t>
  </si>
  <si>
    <t>Number of fishing operations</t>
  </si>
  <si>
    <t>Number of nets/length</t>
  </si>
  <si>
    <t>Number of hooks, number of lines</t>
  </si>
  <si>
    <t>Number of pots and traps</t>
  </si>
  <si>
    <t>Soaking time</t>
  </si>
  <si>
    <t>Sales note register</t>
  </si>
  <si>
    <t>All active vessels</t>
  </si>
  <si>
    <t>Prices by commercial species</t>
  </si>
  <si>
    <t>Annual update</t>
  </si>
  <si>
    <t>assesment on stock</t>
  </si>
  <si>
    <t>3-4 month</t>
  </si>
  <si>
    <t>not relevant</t>
  </si>
  <si>
    <t>survey / commercial data</t>
  </si>
  <si>
    <t>Distribution of fishing activities</t>
  </si>
  <si>
    <t>3 month</t>
  </si>
  <si>
    <t>1 hours</t>
  </si>
  <si>
    <t>Aggregation of fishing activities</t>
  </si>
  <si>
    <t>Areas not impacted by mobile bottom gears</t>
  </si>
  <si>
    <t>Fuel efficiencN of fish capture</t>
  </si>
  <si>
    <t>12 month</t>
  </si>
  <si>
    <t>Areas not impacted bymobile bottom gears</t>
  </si>
  <si>
    <t>ICES HAWG</t>
  </si>
  <si>
    <t>Clupea harengus (Herring)</t>
  </si>
  <si>
    <t>IIa, IIIaN, IIIaS, IIIb-d, IV</t>
  </si>
  <si>
    <t>Sprattus sprattus (Sprat)</t>
  </si>
  <si>
    <t>IIId, IIIaN, IIIaS, IV</t>
  </si>
  <si>
    <t>ICES WGBAST</t>
  </si>
  <si>
    <t>Salmo salar (Salmon)</t>
  </si>
  <si>
    <t>IIIb-d</t>
  </si>
  <si>
    <t>Gadus morhua (Cod)</t>
  </si>
  <si>
    <t>IIIaS, IIIb-d</t>
  </si>
  <si>
    <t>Platichthys flesus (flounder)</t>
  </si>
  <si>
    <t>Pleuronectes platessa (Plaice)</t>
  </si>
  <si>
    <t>Limanda limanda (Dab)</t>
  </si>
  <si>
    <t>Psetta maxima (Turbut)</t>
  </si>
  <si>
    <t>Solea solea (Sole)</t>
  </si>
  <si>
    <t>IIIaN, IIIaS</t>
  </si>
  <si>
    <t>III, IV</t>
  </si>
  <si>
    <t>ICES WGBYC</t>
  </si>
  <si>
    <t>All fleets (metiers)</t>
  </si>
  <si>
    <t>ICES WGDEEP</t>
  </si>
  <si>
    <t>Argentina silus (Greater silver smelt)</t>
  </si>
  <si>
    <t xml:space="preserve">IIIa </t>
  </si>
  <si>
    <t>Coryphaenoides rupestris (Roundnose grenadier)</t>
  </si>
  <si>
    <t>Brosme brosme (Tusk)</t>
  </si>
  <si>
    <t>Molva molva (Ling)</t>
  </si>
  <si>
    <t>ICES WGEF</t>
  </si>
  <si>
    <t>Elasmobranchii (Sharks, rays and skates)</t>
  </si>
  <si>
    <t>Merluccius merluccius (Hake)</t>
  </si>
  <si>
    <t>ICES WGWIDE</t>
  </si>
  <si>
    <t>Engraulis encrasicholus (Anchovy)</t>
  </si>
  <si>
    <t>IIIa, IV, V, VII</t>
  </si>
  <si>
    <t>Scomber scombrus (Mackerel)</t>
  </si>
  <si>
    <t>Sardina pilchardus (Sardine)</t>
  </si>
  <si>
    <t>Trachurus spp. (Horse mackerel)</t>
  </si>
  <si>
    <t>Glyptocephalus cynoglossus (Witch flounder)</t>
  </si>
  <si>
    <t>IIa</t>
  </si>
  <si>
    <t>Micromestitius poutassou (Blue whiting)</t>
  </si>
  <si>
    <t>IIa, IIIa, IV, V, VIa</t>
  </si>
  <si>
    <t>Nephrops norvegicus (Norway lobster)</t>
  </si>
  <si>
    <t>ICES WGCRAN</t>
  </si>
  <si>
    <t>Crangon crangon</t>
  </si>
  <si>
    <t>Lophius piscatorius (Anglerfish)</t>
  </si>
  <si>
    <t>IIIa, IV, VI</t>
  </si>
  <si>
    <t>Ammodytidae (Sandeel)</t>
  </si>
  <si>
    <t>IIIaN, IV, VIId</t>
  </si>
  <si>
    <t>x</t>
  </si>
  <si>
    <t>Melanogrammus aeglefinus (Haddock)</t>
  </si>
  <si>
    <t>Merlangius merlangus (Whiting)</t>
  </si>
  <si>
    <t>Pollachius virens (Saithe)</t>
  </si>
  <si>
    <t>Trisopterus esmarki (Norway pout)</t>
  </si>
  <si>
    <t>ICES NIPAG</t>
  </si>
  <si>
    <t>Pandalus spp. (Shrimp)</t>
  </si>
  <si>
    <t>IIIaN, IV</t>
  </si>
  <si>
    <t>Capros aper (Boarfish)</t>
  </si>
  <si>
    <t>Other species</t>
  </si>
  <si>
    <t>Mullus surmuletus (Stripped red mullet)</t>
  </si>
  <si>
    <t>ICES WGCSE</t>
  </si>
  <si>
    <t>ICES WGBIE</t>
  </si>
  <si>
    <t>A2-M1</t>
  </si>
  <si>
    <t>Achieved no. of sampled fishing trips at sea</t>
  </si>
  <si>
    <t>Western Baltic</t>
  </si>
  <si>
    <t>Eastern Baltic</t>
  </si>
  <si>
    <t>Follows the fishery</t>
  </si>
  <si>
    <t>quarterly</t>
  </si>
  <si>
    <t>2009-2010</t>
  </si>
  <si>
    <t>FPN_CAT_&gt;0_0_0</t>
  </si>
  <si>
    <t>FPN_DEF_&gt;0_0_0</t>
  </si>
  <si>
    <t>GNS_DEF_&gt;=157_0_0</t>
  </si>
  <si>
    <t>OTB_SPF_32-104_0_0</t>
  </si>
  <si>
    <t>OTB_SPF_32-89_0_0</t>
  </si>
  <si>
    <t>OTM_DEF_&gt;=105_1_120</t>
  </si>
  <si>
    <t>PTB_DEF_&lt;16_0_0</t>
  </si>
  <si>
    <t>PTB_DEF_&gt;=105_1_120</t>
  </si>
  <si>
    <t>PTB_SPF_16-31_0_0</t>
  </si>
  <si>
    <t>PTB_SPF_32-104_0_0</t>
  </si>
  <si>
    <t>PTB_SPF_32-89_0_0</t>
  </si>
  <si>
    <t>PTM_SPF_32-104_0_0</t>
  </si>
  <si>
    <t>SDN_DEF_&gt;=105_1_120</t>
  </si>
  <si>
    <t>FPN_ANA_&gt;0_0_0</t>
  </si>
  <si>
    <t>FPN_FWS_&gt;0_0_0</t>
  </si>
  <si>
    <t>FPN_SPF_&gt;0_0_0</t>
  </si>
  <si>
    <t>GNS_CAT_&gt;0_0_0</t>
  </si>
  <si>
    <t>GNS_CRU_&gt;0_0_0</t>
  </si>
  <si>
    <t>GNS_DEF_90-109_0_0</t>
  </si>
  <si>
    <t>GNS_FWS_&gt;0_0_0</t>
  </si>
  <si>
    <t>GNS_SPF_110-156_0_0</t>
  </si>
  <si>
    <t>GNS_SPF_32-109_0_0</t>
  </si>
  <si>
    <t>LHP_FIF_0_0_0</t>
  </si>
  <si>
    <t>LLS_CAT_0_0_0</t>
  </si>
  <si>
    <t>OTB_CRU_&gt;0_0_0</t>
  </si>
  <si>
    <t>PTM_DEF_16-31_0_0</t>
  </si>
  <si>
    <t>PTM_DEF_90-104_0_0</t>
  </si>
  <si>
    <t>SSC_DEF_&gt;=105_1_110</t>
  </si>
  <si>
    <t>SSC_DEF_&gt;=105_1_120</t>
  </si>
  <si>
    <t>OTB_SPF_16-31_0_0</t>
  </si>
  <si>
    <t>OTM_SPF_16-104_0_0</t>
  </si>
  <si>
    <t>PS__SPF_ALL_0_0</t>
  </si>
  <si>
    <t>OTM_DEF_&lt;16_0_0</t>
  </si>
  <si>
    <t>PTB_MCD_&gt;=120_0_0</t>
  </si>
  <si>
    <t>GNS_DEF_50-70_0_0</t>
  </si>
  <si>
    <t>GNS_SPF_100-119_0_0</t>
  </si>
  <si>
    <t>GNS_SPF_120-219_0_0</t>
  </si>
  <si>
    <t>GNS_SPF_50-70_0_0</t>
  </si>
  <si>
    <t>OTB_DEF_32-69_0_0</t>
  </si>
  <si>
    <t>SSC_DEF_&gt;=120_0_0</t>
  </si>
  <si>
    <t>TBB_DEF_&gt;=120_0_0</t>
  </si>
  <si>
    <t>TBB_DEF_90-119_0_0</t>
  </si>
  <si>
    <t>PTB_MCD_90-119_0_0</t>
  </si>
  <si>
    <t>PTB_SPF_32-69_0_0</t>
  </si>
  <si>
    <t>GNS_SPF_10-30_0_0</t>
  </si>
  <si>
    <t>OTB_CRU_70-89_2_35</t>
  </si>
  <si>
    <t>OTB_DEF_70-89_2_35</t>
  </si>
  <si>
    <t>OTM_SPF_&lt;16_0_0</t>
  </si>
  <si>
    <t>OTB_MCD_100-119_0_0</t>
  </si>
  <si>
    <t>OTM_DEF_16-31_0_0</t>
  </si>
  <si>
    <t>SDN_DEF_100-119_0_0</t>
  </si>
  <si>
    <t>LLS_FIF_0_0_0</t>
  </si>
  <si>
    <t>SSC_DEF_70-99_0_0</t>
  </si>
  <si>
    <t>TBB_DEF_100-119_0_0</t>
  </si>
  <si>
    <t>FPN_MCD_&gt;0_0_0</t>
  </si>
  <si>
    <t>Anguilla anguilla</t>
  </si>
  <si>
    <t>22-32</t>
  </si>
  <si>
    <t>G1</t>
  </si>
  <si>
    <t>44</t>
  </si>
  <si>
    <t>Clupea harengus</t>
  </si>
  <si>
    <t>28.1</t>
  </si>
  <si>
    <t>None</t>
  </si>
  <si>
    <t>0</t>
  </si>
  <si>
    <t>31</t>
  </si>
  <si>
    <r>
      <t>22-24</t>
    </r>
    <r>
      <rPr>
        <vertAlign val="superscript"/>
        <sz val="10"/>
        <rFont val="Arial"/>
        <family val="2"/>
      </rPr>
      <t>b</t>
    </r>
  </si>
  <si>
    <t>25-27,28.2,29,32</t>
  </si>
  <si>
    <t>3039</t>
  </si>
  <si>
    <t>Coregorius lavaretus</t>
  </si>
  <si>
    <t>G2</t>
  </si>
  <si>
    <t>Esox lucius</t>
  </si>
  <si>
    <t>2</t>
  </si>
  <si>
    <t>25-32</t>
  </si>
  <si>
    <t>10929</t>
  </si>
  <si>
    <t>22-24</t>
  </si>
  <si>
    <t>6222</t>
  </si>
  <si>
    <t>846</t>
  </si>
  <si>
    <t>Perca fluviatilis</t>
  </si>
  <si>
    <t>10</t>
  </si>
  <si>
    <t>1567</t>
  </si>
  <si>
    <t>Pleuronectes platesca</t>
  </si>
  <si>
    <t>1760</t>
  </si>
  <si>
    <t>125</t>
  </si>
  <si>
    <t>22-31</t>
  </si>
  <si>
    <t>3</t>
  </si>
  <si>
    <t>Salmo trutta</t>
  </si>
  <si>
    <t>4</t>
  </si>
  <si>
    <t>Sander lucioperca</t>
  </si>
  <si>
    <t>Scophthalmus rhombus</t>
  </si>
  <si>
    <t>78</t>
  </si>
  <si>
    <t>88</t>
  </si>
  <si>
    <t>22</t>
  </si>
  <si>
    <t>113</t>
  </si>
  <si>
    <t>Sprattus sprattus</t>
  </si>
  <si>
    <t>47941</t>
  </si>
  <si>
    <t>Alepocephalus bairdii</t>
  </si>
  <si>
    <t>VI, XII</t>
  </si>
  <si>
    <t xml:space="preserve">Ammodytidae </t>
  </si>
  <si>
    <t>VIa</t>
  </si>
  <si>
    <t xml:space="preserve">Anguilla anguilla </t>
  </si>
  <si>
    <t>all areas</t>
  </si>
  <si>
    <t>Aphanopus spp.</t>
  </si>
  <si>
    <t>Argentina spp.</t>
  </si>
  <si>
    <t xml:space="preserve">Argyrosomus regius </t>
  </si>
  <si>
    <t>Aspitrigla cuculus</t>
  </si>
  <si>
    <t>Beryx spp.</t>
  </si>
  <si>
    <t>all areas, excluding X and IXa</t>
  </si>
  <si>
    <t>IXa and X</t>
  </si>
  <si>
    <t xml:space="preserve">Cancer pagurus </t>
  </si>
  <si>
    <t xml:space="preserve">Centrophorus granulosus </t>
  </si>
  <si>
    <t xml:space="preserve">Centrophorus squamosus </t>
  </si>
  <si>
    <t xml:space="preserve">Centroscymnus coelolepis </t>
  </si>
  <si>
    <t xml:space="preserve">Clupea harengus </t>
  </si>
  <si>
    <t>VIaN</t>
  </si>
  <si>
    <t>VIa S, VIIbc</t>
  </si>
  <si>
    <t>VIIj</t>
  </si>
  <si>
    <t xml:space="preserve">Conger conger </t>
  </si>
  <si>
    <t>all areas, excluding X</t>
  </si>
  <si>
    <t xml:space="preserve">Coryphaenoides rupestris </t>
  </si>
  <si>
    <t>Deania calcea</t>
  </si>
  <si>
    <t xml:space="preserve">Dicentrarchus labrax </t>
  </si>
  <si>
    <t>all areas, excluding IX</t>
  </si>
  <si>
    <t>IX</t>
  </si>
  <si>
    <t>Dicologoglosa cuneata</t>
  </si>
  <si>
    <t>VIIIc, IX</t>
  </si>
  <si>
    <t xml:space="preserve">Engraulis encrasicolus </t>
  </si>
  <si>
    <t>IXa (only Cádiz)</t>
  </si>
  <si>
    <t>VIII</t>
  </si>
  <si>
    <t xml:space="preserve">Eutrigla gurnardus </t>
  </si>
  <si>
    <t>VIId,e</t>
  </si>
  <si>
    <t xml:space="preserve">Gadus morhua </t>
  </si>
  <si>
    <t>Va/Vb/VIa/VIb/VIIa/VIIe-k</t>
  </si>
  <si>
    <t>NAFO</t>
  </si>
  <si>
    <t>2J 3KL</t>
  </si>
  <si>
    <t>3M</t>
  </si>
  <si>
    <t>3NO</t>
  </si>
  <si>
    <t>3Ps</t>
  </si>
  <si>
    <t>SA 1</t>
  </si>
  <si>
    <t xml:space="preserve">Glyptocephalus cynoglossus </t>
  </si>
  <si>
    <t xml:space="preserve">Helicolenus dactylopterus </t>
  </si>
  <si>
    <t xml:space="preserve">Hippoglossoides platessoides </t>
  </si>
  <si>
    <t>3LNO</t>
  </si>
  <si>
    <t xml:space="preserve">Homarus gammarus </t>
  </si>
  <si>
    <t xml:space="preserve">Hoplostethus atlanticus </t>
  </si>
  <si>
    <t>Lepidopus caudatus</t>
  </si>
  <si>
    <t>IXa</t>
  </si>
  <si>
    <t xml:space="preserve">Lepidorhombus boscii </t>
  </si>
  <si>
    <t>VIIIc, IXa</t>
  </si>
  <si>
    <t xml:space="preserve">Lepidorhombus whiffiagonis </t>
  </si>
  <si>
    <t>VI/VII, VIIIabd/VIIIc, IXa</t>
  </si>
  <si>
    <t xml:space="preserve">Limanda ferruginea </t>
  </si>
  <si>
    <t>VIIe/VIIa,f-h</t>
  </si>
  <si>
    <t xml:space="preserve">Loligo vulgaris </t>
  </si>
  <si>
    <t>all areas, excluding VIIIc, IXa</t>
  </si>
  <si>
    <t xml:space="preserve">Lophius budegassa </t>
  </si>
  <si>
    <t>IV, VI/VIIb-k, VIIIabd</t>
  </si>
  <si>
    <t xml:space="preserve">Lophius piscatorious </t>
  </si>
  <si>
    <t xml:space="preserve">Macrouridae </t>
  </si>
  <si>
    <t>SA 2+3</t>
  </si>
  <si>
    <t xml:space="preserve">Mallotus villosus </t>
  </si>
  <si>
    <t>XIV</t>
  </si>
  <si>
    <t xml:space="preserve">Melanogrammus aeglefinus </t>
  </si>
  <si>
    <t>Va/Vb</t>
  </si>
  <si>
    <t>VIa/VIb/VIIa/VIIb-k</t>
  </si>
  <si>
    <t xml:space="preserve">Merlangius merlangus </t>
  </si>
  <si>
    <t>VIII/IX, X</t>
  </si>
  <si>
    <t>Vb/VIa/VIb/VIIa/VIIe-k</t>
  </si>
  <si>
    <t xml:space="preserve">Merluccius merluccius </t>
  </si>
  <si>
    <t>IIIa, IV, VI, VII, VIIIab / VIIIc, IXa</t>
  </si>
  <si>
    <t xml:space="preserve">Microchirus variegatus </t>
  </si>
  <si>
    <t xml:space="preserve">Micromesistius poutassou </t>
  </si>
  <si>
    <t>I-IX, XII, XIV</t>
  </si>
  <si>
    <t xml:space="preserve">Microstomus kitt </t>
  </si>
  <si>
    <t xml:space="preserve">Molva dypterygia </t>
  </si>
  <si>
    <t xml:space="preserve">Molva molva </t>
  </si>
  <si>
    <t xml:space="preserve">Mullus surmuletus </t>
  </si>
  <si>
    <t xml:space="preserve">Nephrops norvegicus </t>
  </si>
  <si>
    <t>VI Fuctional unit</t>
  </si>
  <si>
    <t>VII Functional unit</t>
  </si>
  <si>
    <t>VIII, IX Functional unit</t>
  </si>
  <si>
    <t xml:space="preserve">Octopus vulgaris </t>
  </si>
  <si>
    <t>Pagellus bogaraveo</t>
  </si>
  <si>
    <t>IXa, X</t>
  </si>
  <si>
    <t>Pandalus spp.</t>
  </si>
  <si>
    <t>All areas</t>
  </si>
  <si>
    <t>3L</t>
  </si>
  <si>
    <t xml:space="preserve">Parapenaeus longirostris </t>
  </si>
  <si>
    <t xml:space="preserve">Phycis blennoides </t>
  </si>
  <si>
    <t xml:space="preserve">Phycis phycis </t>
  </si>
  <si>
    <t xml:space="preserve">Pleuronectes platessa </t>
  </si>
  <si>
    <t>VIIa/VIIe/VIIfg</t>
  </si>
  <si>
    <t>VIIbc/VIIh-k/VIII, IX, X</t>
  </si>
  <si>
    <t>all areas except IX, X</t>
  </si>
  <si>
    <t xml:space="preserve">IX, X </t>
  </si>
  <si>
    <t xml:space="preserve">Pollachius virens </t>
  </si>
  <si>
    <t>Va</t>
  </si>
  <si>
    <t>Vb</t>
  </si>
  <si>
    <t>IV, IIIa, VI</t>
  </si>
  <si>
    <t xml:space="preserve">Polyprion americanus </t>
  </si>
  <si>
    <t xml:space="preserve">Raja brachyura </t>
  </si>
  <si>
    <t xml:space="preserve">Raja clavata </t>
  </si>
  <si>
    <t xml:space="preserve">Raja montagui </t>
  </si>
  <si>
    <t xml:space="preserve">Raja naevus </t>
  </si>
  <si>
    <t>Raja spp.</t>
  </si>
  <si>
    <t>SA 3</t>
  </si>
  <si>
    <t xml:space="preserve">Rajidae </t>
  </si>
  <si>
    <t xml:space="preserve">Reinhardtius hippoglossoides </t>
  </si>
  <si>
    <t>V, XIV/VI</t>
  </si>
  <si>
    <t>3KLMNO</t>
  </si>
  <si>
    <t xml:space="preserve">Salmo salar </t>
  </si>
  <si>
    <t>ICES Sub-area XIV &amp;NAFO Sub-area 1</t>
  </si>
  <si>
    <t xml:space="preserve">Sardina pilchardus </t>
  </si>
  <si>
    <t>VIIIabd</t>
  </si>
  <si>
    <t>29</t>
  </si>
  <si>
    <t xml:space="preserve">Scomber japonicus </t>
  </si>
  <si>
    <t>VIII, IX</t>
  </si>
  <si>
    <t xml:space="preserve">Scomber scombrus </t>
  </si>
  <si>
    <t>II, IIIa, IV, V, VI, VII, VIII, IX</t>
  </si>
  <si>
    <t>6</t>
  </si>
  <si>
    <t xml:space="preserve">Scophthalmus rhombus </t>
  </si>
  <si>
    <t>Sebastes marinus</t>
  </si>
  <si>
    <t>ICES Sub areas V, VI, XII, XIV &amp; NAFO SA 2 + (Div. 1F + 3K).</t>
  </si>
  <si>
    <t>Sebastes mentella</t>
  </si>
  <si>
    <t>ICES Sub areas V, VI, XII, XIV &amp; NAFO SA 2 + (Div. 1F + 3K)</t>
  </si>
  <si>
    <t>Sebastes mentella.</t>
  </si>
  <si>
    <t>Sebastes spp.</t>
  </si>
  <si>
    <t>3LN</t>
  </si>
  <si>
    <t>3O</t>
  </si>
  <si>
    <t xml:space="preserve">Sepia officinalis </t>
  </si>
  <si>
    <t xml:space="preserve">Solea solea </t>
  </si>
  <si>
    <t>VIIa/VIIfg</t>
  </si>
  <si>
    <t>VIIbc / VIIhjk / Ixa / VIIIc</t>
  </si>
  <si>
    <t>VIIIab</t>
  </si>
  <si>
    <t xml:space="preserve">Sparidae </t>
  </si>
  <si>
    <t xml:space="preserve">Squalus acanthias </t>
  </si>
  <si>
    <t xml:space="preserve">Trachurus mediterraneus </t>
  </si>
  <si>
    <t xml:space="preserve">Trachurus picturatus </t>
  </si>
  <si>
    <t xml:space="preserve">Trachurus trachurus </t>
  </si>
  <si>
    <r>
      <t>VI, VII, VIIIabde, Vb, XII, XIV</t>
    </r>
    <r>
      <rPr>
        <vertAlign val="superscript"/>
        <sz val="10"/>
        <rFont val="Arial"/>
        <family val="2"/>
      </rPr>
      <t>1</t>
    </r>
  </si>
  <si>
    <t>Trisopterus spp.</t>
  </si>
  <si>
    <t>Zeus faber</t>
  </si>
  <si>
    <t>224380</t>
  </si>
  <si>
    <t>92</t>
  </si>
  <si>
    <t>14261</t>
  </si>
  <si>
    <t>Anarhichas spp.</t>
  </si>
  <si>
    <t>123</t>
  </si>
  <si>
    <t>24</t>
  </si>
  <si>
    <t>I, II</t>
  </si>
  <si>
    <t>9</t>
  </si>
  <si>
    <t>12</t>
  </si>
  <si>
    <t xml:space="preserve">Brosme brosme </t>
  </si>
  <si>
    <t>IV, IIIa</t>
  </si>
  <si>
    <t>33</t>
  </si>
  <si>
    <r>
      <t>Ivab</t>
    </r>
    <r>
      <rPr>
        <vertAlign val="superscript"/>
        <sz val="10"/>
        <rFont val="Arial"/>
        <family val="2"/>
      </rPr>
      <t>b</t>
    </r>
  </si>
  <si>
    <t>54347</t>
  </si>
  <si>
    <t>40</t>
  </si>
  <si>
    <r>
      <t>I, II</t>
    </r>
    <r>
      <rPr>
        <vertAlign val="superscript"/>
        <sz val="10"/>
        <rFont val="Arial"/>
        <family val="2"/>
      </rPr>
      <t>b</t>
    </r>
  </si>
  <si>
    <t>28787</t>
  </si>
  <si>
    <r>
      <t>IIIa</t>
    </r>
    <r>
      <rPr>
        <vertAlign val="superscript"/>
        <sz val="10"/>
        <rFont val="Arial"/>
        <family val="2"/>
      </rPr>
      <t>b</t>
    </r>
  </si>
  <si>
    <t>24163</t>
  </si>
  <si>
    <t xml:space="preserve">Crangon crangon </t>
  </si>
  <si>
    <t>3486</t>
  </si>
  <si>
    <t>1031</t>
  </si>
  <si>
    <t>61</t>
  </si>
  <si>
    <t>83</t>
  </si>
  <si>
    <r>
      <t>IV</t>
    </r>
    <r>
      <rPr>
        <vertAlign val="superscript"/>
        <sz val="10"/>
        <rFont val="Arial"/>
        <family val="2"/>
      </rPr>
      <t>b</t>
    </r>
  </si>
  <si>
    <t>3944</t>
  </si>
  <si>
    <t>21</t>
  </si>
  <si>
    <r>
      <t>IIIaN</t>
    </r>
    <r>
      <rPr>
        <vertAlign val="superscript"/>
        <sz val="10"/>
        <rFont val="Arial"/>
        <family val="2"/>
      </rPr>
      <t>b</t>
    </r>
  </si>
  <si>
    <t>2613</t>
  </si>
  <si>
    <r>
      <t>83</t>
    </r>
    <r>
      <rPr>
        <vertAlign val="superscript"/>
        <sz val="10"/>
        <rFont val="Arial"/>
        <family val="2"/>
      </rPr>
      <t>k</t>
    </r>
  </si>
  <si>
    <r>
      <t>IIIaS</t>
    </r>
    <r>
      <rPr>
        <vertAlign val="superscript"/>
        <sz val="10"/>
        <rFont val="Arial"/>
        <family val="2"/>
      </rPr>
      <t>b</t>
    </r>
  </si>
  <si>
    <t>272</t>
  </si>
  <si>
    <t>413</t>
  </si>
  <si>
    <t>987</t>
  </si>
  <si>
    <t xml:space="preserve">Limanda limanda </t>
  </si>
  <si>
    <t>677</t>
  </si>
  <si>
    <t>8</t>
  </si>
  <si>
    <t>G3</t>
  </si>
  <si>
    <t>524</t>
  </si>
  <si>
    <t>91</t>
  </si>
  <si>
    <t xml:space="preserve">Lophius piscatorius </t>
  </si>
  <si>
    <t>IIa, IV</t>
  </si>
  <si>
    <t>1274</t>
  </si>
  <si>
    <t>90</t>
  </si>
  <si>
    <t xml:space="preserve">Macrourus berglax </t>
  </si>
  <si>
    <t>1149</t>
  </si>
  <si>
    <t>74</t>
  </si>
  <si>
    <r>
      <t>IIa, IV</t>
    </r>
    <r>
      <rPr>
        <vertAlign val="superscript"/>
        <sz val="10"/>
        <rFont val="Arial"/>
        <family val="2"/>
      </rPr>
      <t>b</t>
    </r>
  </si>
  <si>
    <t>664</t>
  </si>
  <si>
    <t>1264</t>
  </si>
  <si>
    <t>304</t>
  </si>
  <si>
    <r>
      <t>IIIabcd, IV, IIa</t>
    </r>
    <r>
      <rPr>
        <vertAlign val="superscript"/>
        <sz val="10"/>
        <rFont val="Arial"/>
        <family val="2"/>
      </rPr>
      <t>b</t>
    </r>
  </si>
  <si>
    <t>1692</t>
  </si>
  <si>
    <t>1959</t>
  </si>
  <si>
    <t>99</t>
  </si>
  <si>
    <t>67</t>
  </si>
  <si>
    <t>574</t>
  </si>
  <si>
    <t xml:space="preserve">Mullus barbatus </t>
  </si>
  <si>
    <t>3216</t>
  </si>
  <si>
    <t>1122</t>
  </si>
  <si>
    <t xml:space="preserve">Pandalus borealis </t>
  </si>
  <si>
    <t>2113</t>
  </si>
  <si>
    <t>149</t>
  </si>
  <si>
    <t xml:space="preserve">Pecten maximus </t>
  </si>
  <si>
    <t>VIId</t>
  </si>
  <si>
    <t>8172</t>
  </si>
  <si>
    <t>6875</t>
  </si>
  <si>
    <t>7436</t>
  </si>
  <si>
    <t>13</t>
  </si>
  <si>
    <t>117</t>
  </si>
  <si>
    <t>118</t>
  </si>
  <si>
    <t xml:space="preserve">Psetta maxima </t>
  </si>
  <si>
    <t>439</t>
  </si>
  <si>
    <t>79</t>
  </si>
  <si>
    <t xml:space="preserve">Raja radiata </t>
  </si>
  <si>
    <t>28</t>
  </si>
  <si>
    <t>25338</t>
  </si>
  <si>
    <t>Sebastes marinus.</t>
  </si>
  <si>
    <r>
      <t>Shark-like Selachii (Deepwater)</t>
    </r>
    <r>
      <rPr>
        <vertAlign val="superscript"/>
        <sz val="10"/>
        <rFont val="Arial"/>
        <family val="2"/>
      </rPr>
      <t>a</t>
    </r>
  </si>
  <si>
    <t>Shark-like Selachii (Small)</t>
  </si>
  <si>
    <t>460</t>
  </si>
  <si>
    <t>447</t>
  </si>
  <si>
    <t>87</t>
  </si>
  <si>
    <t xml:space="preserve">Sprattus sprattus </t>
  </si>
  <si>
    <t>VIIde</t>
  </si>
  <si>
    <t>86646</t>
  </si>
  <si>
    <t>7545</t>
  </si>
  <si>
    <t xml:space="preserve">Squalidae </t>
  </si>
  <si>
    <t>IIIa N</t>
  </si>
  <si>
    <t>43</t>
  </si>
  <si>
    <t>37</t>
  </si>
  <si>
    <t>Trachurus trachurus.</t>
  </si>
  <si>
    <r>
      <t>IV, VIId</t>
    </r>
    <r>
      <rPr>
        <vertAlign val="superscript"/>
        <sz val="10"/>
        <rFont val="Arial"/>
        <family val="2"/>
      </rPr>
      <t>b</t>
    </r>
  </si>
  <si>
    <t>183</t>
  </si>
  <si>
    <t xml:space="preserve">Trigla lucerna </t>
  </si>
  <si>
    <t xml:space="preserve">Trisopterus esmarki </t>
  </si>
  <si>
    <t>17424</t>
  </si>
  <si>
    <t>100</t>
  </si>
  <si>
    <r>
      <t xml:space="preserve">a. </t>
    </r>
    <r>
      <rPr>
        <i/>
        <sz val="10"/>
        <rFont val="Arial"/>
        <family val="2"/>
      </rPr>
      <t>Etmopterus spinax</t>
    </r>
  </si>
  <si>
    <t>b. Management area</t>
  </si>
  <si>
    <r>
      <t xml:space="preserve">c. The quota for </t>
    </r>
    <r>
      <rPr>
        <i/>
        <sz val="10"/>
        <rFont val="Arial"/>
        <family val="2"/>
      </rPr>
      <t>Solea solea</t>
    </r>
    <r>
      <rPr>
        <sz val="10"/>
        <rFont val="Arial"/>
        <family val="2"/>
      </rPr>
      <t xml:space="preserve"> is common for IIIa and IIIbcd</t>
    </r>
  </si>
  <si>
    <r>
      <t>d. The quota for</t>
    </r>
    <r>
      <rPr>
        <i/>
        <sz val="10"/>
        <rFont val="Arial"/>
        <family val="2"/>
      </rPr>
      <t xml:space="preserve"> Micromesistius poutassou</t>
    </r>
    <r>
      <rPr>
        <sz val="10"/>
        <rFont val="Arial"/>
        <family val="2"/>
      </rPr>
      <t xml:space="preserve"> is common in EU and International water for area I-VII, VIIIabcde, XII-XIV</t>
    </r>
  </si>
  <si>
    <r>
      <t>e. The quota for</t>
    </r>
    <r>
      <rPr>
        <i/>
        <sz val="10"/>
        <rFont val="Arial"/>
        <family val="2"/>
      </rPr>
      <t xml:space="preserve"> Limanda limanda </t>
    </r>
    <r>
      <rPr>
        <sz val="10"/>
        <rFont val="Arial"/>
        <family val="2"/>
      </rPr>
      <t xml:space="preserve">and </t>
    </r>
    <r>
      <rPr>
        <i/>
        <sz val="10"/>
        <rFont val="Arial"/>
        <family val="2"/>
      </rPr>
      <t>Platichthys flesus</t>
    </r>
    <r>
      <rPr>
        <sz val="10"/>
        <rFont val="Arial"/>
        <family val="2"/>
      </rPr>
      <t xml:space="preserve"> is common in IV</t>
    </r>
  </si>
  <si>
    <r>
      <t xml:space="preserve">f. The quota for </t>
    </r>
    <r>
      <rPr>
        <i/>
        <sz val="10"/>
        <rFont val="Arial"/>
        <family val="2"/>
      </rPr>
      <t>Microstomus kitt</t>
    </r>
    <r>
      <rPr>
        <sz val="10"/>
        <rFont val="Arial"/>
        <family val="2"/>
      </rPr>
      <t xml:space="preserve"> and </t>
    </r>
    <r>
      <rPr>
        <i/>
        <sz val="10"/>
        <rFont val="Arial"/>
        <family val="2"/>
      </rPr>
      <t>Glyptocephalus cynoglossus</t>
    </r>
    <r>
      <rPr>
        <sz val="10"/>
        <rFont val="Arial"/>
        <family val="2"/>
      </rPr>
      <t xml:space="preserve"> is common in IV</t>
    </r>
  </si>
  <si>
    <r>
      <t>g. The quota for</t>
    </r>
    <r>
      <rPr>
        <i/>
        <sz val="10"/>
        <rFont val="Arial"/>
        <family val="2"/>
      </rPr>
      <t xml:space="preserve"> Psetta maxima </t>
    </r>
    <r>
      <rPr>
        <sz val="10"/>
        <rFont val="Arial"/>
        <family val="2"/>
      </rPr>
      <t xml:space="preserve">and </t>
    </r>
    <r>
      <rPr>
        <i/>
        <sz val="10"/>
        <rFont val="Arial"/>
        <family val="2"/>
      </rPr>
      <t>Scophthalmus rhombus</t>
    </r>
    <r>
      <rPr>
        <sz val="10"/>
        <rFont val="Arial"/>
        <family val="2"/>
      </rPr>
      <t xml:space="preserve">  is common in IV</t>
    </r>
  </si>
  <si>
    <t xml:space="preserve">h. The majority of the stock is taken by Norway </t>
  </si>
  <si>
    <t>i. Based on data from EUROSTAT. Since data for 2009 are not available in EUROSTAT - the ratios are based on data from 2008.</t>
  </si>
  <si>
    <t>k. The figures in EOROSTAT are for IIIa.</t>
  </si>
  <si>
    <t>Amblyraja radiata</t>
  </si>
  <si>
    <t>Survey            Observer at sea</t>
  </si>
  <si>
    <t>Harbour sampling  Observer at sea</t>
  </si>
  <si>
    <t>Harbour sampling Survey Observer at sea</t>
  </si>
  <si>
    <t>Survey and harbour sampling</t>
  </si>
  <si>
    <t>Not collected</t>
  </si>
  <si>
    <t>Capros aper</t>
  </si>
  <si>
    <t>Harbour sampling</t>
  </si>
  <si>
    <t>her-2529+32(-GOR)</t>
  </si>
  <si>
    <t>her-3a22</t>
  </si>
  <si>
    <t>her-noss</t>
  </si>
  <si>
    <t>her-47d3</t>
  </si>
  <si>
    <t>Harbour sampling      Survey            Observer at sea</t>
  </si>
  <si>
    <t xml:space="preserve">Survey </t>
  </si>
  <si>
    <r>
      <t>IIIaN</t>
    </r>
    <r>
      <rPr>
        <vertAlign val="superscript"/>
        <sz val="8"/>
        <rFont val="Arial"/>
        <family val="2"/>
      </rPr>
      <t>1</t>
    </r>
  </si>
  <si>
    <r>
      <t>IIIaS</t>
    </r>
    <r>
      <rPr>
        <vertAlign val="superscript"/>
        <sz val="8"/>
        <rFont val="Arial"/>
        <family val="2"/>
      </rPr>
      <t>1</t>
    </r>
  </si>
  <si>
    <r>
      <t>IV</t>
    </r>
    <r>
      <rPr>
        <vertAlign val="superscript"/>
        <sz val="8"/>
        <rFont val="Arial"/>
        <family val="2"/>
      </rPr>
      <t>1</t>
    </r>
  </si>
  <si>
    <t>Galeorhinus galeus</t>
  </si>
  <si>
    <t>Leucoraja naevus</t>
  </si>
  <si>
    <t>maturity @age</t>
  </si>
  <si>
    <r>
      <t>IV (norweigian waters)</t>
    </r>
    <r>
      <rPr>
        <vertAlign val="superscript"/>
        <sz val="8"/>
        <rFont val="Arial"/>
        <family val="2"/>
      </rPr>
      <t>1</t>
    </r>
  </si>
  <si>
    <t>Observer at sea</t>
  </si>
  <si>
    <r>
      <t>IIIa</t>
    </r>
    <r>
      <rPr>
        <vertAlign val="superscript"/>
        <sz val="8"/>
        <rFont val="Arial"/>
        <family val="2"/>
      </rPr>
      <t>1</t>
    </r>
  </si>
  <si>
    <t>Survey and        Observer at sea</t>
  </si>
  <si>
    <t>G4</t>
  </si>
  <si>
    <t>G5</t>
  </si>
  <si>
    <r>
      <t>IIa, IV</t>
    </r>
    <r>
      <rPr>
        <vertAlign val="superscript"/>
        <sz val="8"/>
        <rFont val="Arial"/>
        <family val="2"/>
      </rPr>
      <t>1</t>
    </r>
  </si>
  <si>
    <t>Survey and observer at sea</t>
  </si>
  <si>
    <t>Raja batis</t>
  </si>
  <si>
    <t>Raja clavata</t>
  </si>
  <si>
    <t>Raja montagui</t>
  </si>
  <si>
    <t xml:space="preserve"> Harbour sampling</t>
  </si>
  <si>
    <t>Harbour sampling  Survey</t>
  </si>
  <si>
    <t>Trachurus trachurus</t>
  </si>
  <si>
    <t>IIIa, IVbc, VIId</t>
  </si>
  <si>
    <t>Trisopterus esmarkii</t>
  </si>
  <si>
    <t>STECF EWG</t>
  </si>
  <si>
    <t>Type of data collection scheme  (a), (d)</t>
  </si>
  <si>
    <t>Register data</t>
  </si>
  <si>
    <t>Fish farming - Land based farms - Combined - Trout</t>
  </si>
  <si>
    <t>Imputed value of labour</t>
  </si>
  <si>
    <t>Calculated from register data</t>
  </si>
  <si>
    <t>Livestock costs</t>
  </si>
  <si>
    <t>Feed costs</t>
  </si>
  <si>
    <t>Repair and maintenance</t>
  </si>
  <si>
    <t>Exstraordinary costs, net</t>
  </si>
  <si>
    <t>Total value of assets</t>
  </si>
  <si>
    <t>Livestock</t>
  </si>
  <si>
    <t>Fish Feed</t>
  </si>
  <si>
    <t>Volume of sales</t>
  </si>
  <si>
    <t>FTE National</t>
  </si>
  <si>
    <t>Number of interprises</t>
  </si>
  <si>
    <t>Fish farming - Land based farms - Combined - Other</t>
  </si>
  <si>
    <t>Fish farming - Cages - Cages - Trout</t>
  </si>
  <si>
    <t>Shellfish farming - Long line - Mussel</t>
  </si>
  <si>
    <t>(b) fleet segments can be reported as "all segments" in the case the sampling strategy is the same for all segments, otherwise MS should specify the segments for which a specific sampling strategy has been used</t>
  </si>
  <si>
    <t>(c) only in case of Non Probability Sampling, measures of variability other than CV could be provided and explained in the text</t>
  </si>
  <si>
    <t>(d) Please note that by a mistake column E of tabel IV.A.3 in our NP 2011-2013 was not filled in correctly as it contained only tha value A. Here in the AR we have corrected column E</t>
  </si>
  <si>
    <t>Type of data collection scheme  (b), (d)</t>
  </si>
  <si>
    <t>39-105</t>
  </si>
  <si>
    <t>37-100%</t>
  </si>
  <si>
    <t>A and C</t>
  </si>
  <si>
    <t>Regnskabsstatistik for akvakultur</t>
  </si>
  <si>
    <t>Account statistics for aquaculture</t>
  </si>
  <si>
    <t>4-8</t>
  </si>
  <si>
    <t>40-100%</t>
  </si>
  <si>
    <t>5-6</t>
  </si>
  <si>
    <t>83-100%</t>
  </si>
  <si>
    <t>4-9</t>
  </si>
  <si>
    <t>44-100%</t>
  </si>
  <si>
    <t>Fleet segment ( a)</t>
  </si>
  <si>
    <t>0m-&lt;10m</t>
  </si>
  <si>
    <t>Regnskabsstatistik for fiskeri</t>
  </si>
  <si>
    <t>Account statistics for fishery</t>
  </si>
  <si>
    <t>Vessels using polyvalent passive gears only</t>
  </si>
  <si>
    <t>10m-&lt;12m</t>
  </si>
  <si>
    <t>12m-&lt;18m</t>
  </si>
  <si>
    <t>18m-&lt;24m</t>
  </si>
  <si>
    <t>24m-&lt;40m</t>
  </si>
  <si>
    <t>over 40m</t>
  </si>
  <si>
    <t>Non active vessels</t>
  </si>
  <si>
    <t>Administrative registre</t>
  </si>
  <si>
    <t>Administrative registers</t>
  </si>
  <si>
    <t xml:space="preserve"> 40 m or larger</t>
  </si>
  <si>
    <t>Demersal trawlers and/or demersal seiners 10-&lt; 12 m</t>
  </si>
  <si>
    <t>Pelagic trawlers 10-12m</t>
  </si>
  <si>
    <t>Demersal trawlers 10-12m</t>
  </si>
  <si>
    <t>Demersal trawlers and/or demersal seiners 18-&lt; 24 m</t>
  </si>
  <si>
    <t>Pelagic trawlers 18-24m</t>
  </si>
  <si>
    <t>Demersal trawlers 18-24m</t>
  </si>
  <si>
    <t>Vessels using active and passive gears      18-&lt; 24 m</t>
  </si>
  <si>
    <t>Vessels using polyvalent passive gears 18-24m</t>
  </si>
  <si>
    <t>Vessels using active and passive gears 18-24m</t>
  </si>
  <si>
    <t>Demersal trawlers and/or demersal seiners 24-&lt; 40 m</t>
  </si>
  <si>
    <t>Pelagic trawlers 24-40m</t>
  </si>
  <si>
    <t>Demersal trawlers 24-40m</t>
  </si>
  <si>
    <t>Demersal trawlers and/or demersal seiners &gt;= 40 m</t>
  </si>
  <si>
    <t>Demersal trawlers &gt;= 40m</t>
  </si>
  <si>
    <t>Beam trawlers &gt;= 40m</t>
  </si>
  <si>
    <t>Capital</t>
  </si>
  <si>
    <t>Depreciated replacement value</t>
  </si>
  <si>
    <t>Harmonized accounts for fishery</t>
  </si>
  <si>
    <t>Financial position (%)</t>
  </si>
  <si>
    <t>Fishing rights</t>
  </si>
  <si>
    <t>Investments</t>
  </si>
  <si>
    <t>Employment</t>
  </si>
  <si>
    <t>FTE</t>
  </si>
  <si>
    <t>FTE (harmonised)</t>
  </si>
  <si>
    <t>Total employed</t>
  </si>
  <si>
    <t>Expenditure</t>
  </si>
  <si>
    <t>Annual depreciation</t>
  </si>
  <si>
    <t>Crew wage costs</t>
  </si>
  <si>
    <t xml:space="preserve">Energy costs </t>
  </si>
  <si>
    <t>Other non-variable costs</t>
  </si>
  <si>
    <t>Other variable costs</t>
  </si>
  <si>
    <t>Repair costs</t>
  </si>
  <si>
    <t>Rights costs</t>
  </si>
  <si>
    <t>Unpaid labour</t>
  </si>
  <si>
    <t>Direct income subsidies</t>
  </si>
  <si>
    <t>Fishing rights income</t>
  </si>
  <si>
    <t xml:space="preserve">Landings income </t>
  </si>
  <si>
    <t>Energy consumption</t>
  </si>
  <si>
    <t>Vessels using polyvalent 'passive' gears only</t>
  </si>
  <si>
    <t>Vessels using active and passive gear</t>
  </si>
  <si>
    <t>(b) MS should specify the segments for which a specific sampling strategy has been used. CV, achieved sample rate and response rate have to be reported for each segment and each variable</t>
  </si>
  <si>
    <t>(b) Anguila anguilla</t>
  </si>
  <si>
    <t>(c) Dicentrarchus labrax and Sparus aurata</t>
  </si>
  <si>
    <t>(e) Thunnus thynnus</t>
  </si>
  <si>
    <t>(f) Melanogrammus aeglefinus</t>
  </si>
  <si>
    <t>(g) Psetta maxima</t>
  </si>
  <si>
    <t>(h) Gadus morhua</t>
  </si>
  <si>
    <t>(i) Mytilus edulis, Mytilus galoprovincialis</t>
  </si>
  <si>
    <t>(j) Ostrea edulis, Crassostrea gigas</t>
  </si>
  <si>
    <t>(k) Venus verucosa or Veneridae</t>
  </si>
  <si>
    <t>(n) Salmo trutta and ....</t>
  </si>
  <si>
    <t>Aquaculture data</t>
  </si>
  <si>
    <t>MARE/A3/AC(2014)</t>
  </si>
  <si>
    <t>DTS-VL0010</t>
  </si>
  <si>
    <t>PGP-VL0010</t>
  </si>
  <si>
    <t>PMP-VL0010</t>
  </si>
  <si>
    <t>DRB-VL1012</t>
  </si>
  <si>
    <t>DTS-VL1012</t>
  </si>
  <si>
    <t>PGP-VL1012</t>
  </si>
  <si>
    <t>PMP-VL1012</t>
  </si>
  <si>
    <t>DRB-VL1218</t>
  </si>
  <si>
    <t>DTS-VL1218</t>
  </si>
  <si>
    <t>PGP-VL1218</t>
  </si>
  <si>
    <t>PMP-VL1218</t>
  </si>
  <si>
    <t>TBB-VL1218</t>
  </si>
  <si>
    <t>TM-VL1218</t>
  </si>
  <si>
    <t>DTS-VL1824</t>
  </si>
  <si>
    <t>PMP-VL1824</t>
  </si>
  <si>
    <t>TBB-VL1824</t>
  </si>
  <si>
    <t>DTS-VL2440</t>
  </si>
  <si>
    <t>DTS-VL40XX</t>
  </si>
  <si>
    <t>TM-VL40XX</t>
  </si>
  <si>
    <t>MARE/A3/(2014)</t>
  </si>
  <si>
    <t>Fish farming - Land based farms - Combined - Eel</t>
  </si>
  <si>
    <t>27.22-24</t>
  </si>
  <si>
    <t>DNK_GNS_DEF_110-156_0_0</t>
  </si>
  <si>
    <t>DNK_LLS_DEF_0_0_0</t>
  </si>
  <si>
    <t>DNK_OTB_DEF_&gt;=105_1_120</t>
  </si>
  <si>
    <t>Agonus cataphractus</t>
  </si>
  <si>
    <t>DNK_OTB_CRU_&gt;0_0_0</t>
  </si>
  <si>
    <t>Ammodytes marinus</t>
  </si>
  <si>
    <t>DNK_MIS_MIS_0_0_0</t>
  </si>
  <si>
    <t>DNK_OTM_DEF_&lt;16_0_0</t>
  </si>
  <si>
    <t>DNK_PTM_DEF_&lt;16_0_0</t>
  </si>
  <si>
    <t>Amnodytes</t>
  </si>
  <si>
    <t>Callionymus lyra</t>
  </si>
  <si>
    <t>Callionymus maculatus</t>
  </si>
  <si>
    <t>Cancer pagurus</t>
  </si>
  <si>
    <t>Chelidonichthys cuculus</t>
  </si>
  <si>
    <t>Chelidonichthys lucerna</t>
  </si>
  <si>
    <t>DNK_OTB_DEF_90-104_0_0</t>
  </si>
  <si>
    <t>DNK_FPN_SPF_&gt;0_0_0</t>
  </si>
  <si>
    <t>DNK_GNS_SPF_32-109_0_0</t>
  </si>
  <si>
    <t>DNK_PTM_SPF_16-31_0_0</t>
  </si>
  <si>
    <t>DNK_PTM_SPF_32-89_0_0</t>
  </si>
  <si>
    <t>Cyclopterus lumpus</t>
  </si>
  <si>
    <t>Enchelyopus cimbrius</t>
  </si>
  <si>
    <t>Engraulis encrasicolus</t>
  </si>
  <si>
    <t>Eutrigla gurnardus</t>
  </si>
  <si>
    <t>DNK_LLS_ANA_0_0_0</t>
  </si>
  <si>
    <t>Gasterosteus aculeatus</t>
  </si>
  <si>
    <t>Glyptocephalus cynoglossus</t>
  </si>
  <si>
    <t>Gobiidae sp.</t>
  </si>
  <si>
    <t>Gobius niger</t>
  </si>
  <si>
    <t>Hippoglossoides platessoides</t>
  </si>
  <si>
    <t>Hyperoplus lanceolatus</t>
  </si>
  <si>
    <t>Lumpenus lumpretaeformis</t>
  </si>
  <si>
    <t>Myoxocephalus scorpius</t>
  </si>
  <si>
    <t>Osmerus eperlanus</t>
  </si>
  <si>
    <t>Scomber scombrus</t>
  </si>
  <si>
    <t>Scophthalmus maximus</t>
  </si>
  <si>
    <t>Syngnathus typhle</t>
  </si>
  <si>
    <t>Taurulus bubalis</t>
  </si>
  <si>
    <t>Zoarces viviparus</t>
  </si>
  <si>
    <t>27.25-32</t>
  </si>
  <si>
    <t>DNK_OTB_SPF_16-104_0_0</t>
  </si>
  <si>
    <t>DNK_PTM_SPF_16-104_0_0</t>
  </si>
  <si>
    <t>DNK_OTM_SPF_32-69_0_0</t>
  </si>
  <si>
    <t>Micromesistius poutassou</t>
  </si>
  <si>
    <t>DNK_OTB_SPF_32-69_0_0</t>
  </si>
  <si>
    <t>DNK_PTM_SPF_32-69_0_0</t>
  </si>
  <si>
    <t>DNK_OTB_CRU_32-69_0_0</t>
  </si>
  <si>
    <t>DNK_OTB_DEF_&lt;16_0_0</t>
  </si>
  <si>
    <t>DNK_OTB_DEF_&lt;16_0_0_FDF</t>
  </si>
  <si>
    <t>DNK_OTB_MCD_90-119_0_0</t>
  </si>
  <si>
    <t>DNK_OTB_MCD_90-119_0_0_FDF</t>
  </si>
  <si>
    <t>DNK_SDN_DEF_90-119_0_0</t>
  </si>
  <si>
    <t>DNK_GNS_DEF_100-119_0_0</t>
  </si>
  <si>
    <t>Alosa alosa</t>
  </si>
  <si>
    <t>DNK_GNS_DEF_120-219_0_0</t>
  </si>
  <si>
    <t>DNK_LLS_FIF_0_0_0</t>
  </si>
  <si>
    <t>Alosa fallax</t>
  </si>
  <si>
    <t>DNK_SDN_DEF_90-119_0_0_FDF</t>
  </si>
  <si>
    <t>DNK_OTM_SPF_16-31_0_0</t>
  </si>
  <si>
    <t>Anarhichas lupus</t>
  </si>
  <si>
    <t>DNK_GNS_DEF_&gt;=220_0_0</t>
  </si>
  <si>
    <t>Argentina sphyraena</t>
  </si>
  <si>
    <t>Arnoglossus laterna</t>
  </si>
  <si>
    <t>Cephalopoda sp.</t>
  </si>
  <si>
    <t>Chimaera monstrosa</t>
  </si>
  <si>
    <t>DNK_OTB_SPF_16-31_0_0</t>
  </si>
  <si>
    <t>Etmopterus spinax</t>
  </si>
  <si>
    <t>DNK_GNS_DEF_120-219_0_0_FDF</t>
  </si>
  <si>
    <t>DNK_LLS_FIF_0_0_0_FDF</t>
  </si>
  <si>
    <t>DNK_OTB_DEF_32-69_0_0</t>
  </si>
  <si>
    <t>DNK_SSC_DEF_&gt;=120_0_0_FDF</t>
  </si>
  <si>
    <t>Hippoglossus hippoglossus</t>
  </si>
  <si>
    <t>Homarus gammarus</t>
  </si>
  <si>
    <t>Labrus bergylta</t>
  </si>
  <si>
    <t>Lepidorhombus whiffiagonis</t>
  </si>
  <si>
    <t>Lycenchelys sarsi</t>
  </si>
  <si>
    <t>Lycodes vahlii</t>
  </si>
  <si>
    <t>Mustelus mustelus</t>
  </si>
  <si>
    <t>Pandalus borealis</t>
  </si>
  <si>
    <t>Phycis blennoides</t>
  </si>
  <si>
    <t>DNK_OTM_DEF_90-119_0_0</t>
  </si>
  <si>
    <t>DNK_TBB_DEF_&gt;=120_0_0</t>
  </si>
  <si>
    <t>Pollachius pollachius</t>
  </si>
  <si>
    <t>Scyliorhinus canicula</t>
  </si>
  <si>
    <t>Squalus acanthias</t>
  </si>
  <si>
    <t>Trachinus draco</t>
  </si>
  <si>
    <t>Trisopterus minutus</t>
  </si>
  <si>
    <t>Zeugopterus punctatus</t>
  </si>
  <si>
    <t>Buglossidium luteum</t>
  </si>
  <si>
    <t>Callionymus reticulatus</t>
  </si>
  <si>
    <t>Ctenolabrus rupestris</t>
  </si>
  <si>
    <t>Mullus surmuletus</t>
  </si>
  <si>
    <t>Myxine glutinosa</t>
  </si>
  <si>
    <t>Pomatoschistus</t>
  </si>
  <si>
    <t>Symphodus melops</t>
  </si>
  <si>
    <t>Trisopterus luscus</t>
  </si>
  <si>
    <t>DNK_OTB_MCD_&gt;=120_0_0</t>
  </si>
  <si>
    <t>DNK_OTB_MCD_&gt;=120_0_0_FDF</t>
  </si>
  <si>
    <t>DNK_SDN_DEF_&gt;=120_0_0_FDF</t>
  </si>
  <si>
    <t>DNK_SSC_DEF_&gt;=120_0_0</t>
  </si>
  <si>
    <t>DNK_TBB_CRU_16-31_0_0</t>
  </si>
  <si>
    <t>DNK_OTB_DEF_16-31_0_0</t>
  </si>
  <si>
    <t>Brosme brosme</t>
  </si>
  <si>
    <t>Coryphaenoides rupestris</t>
  </si>
  <si>
    <t>Entelurus aequoreus</t>
  </si>
  <si>
    <t>DNK_SDN_DEF_&gt;=120_0_0</t>
  </si>
  <si>
    <t>Gaidropsarus vulgaris</t>
  </si>
  <si>
    <t>Galeus melastomus</t>
  </si>
  <si>
    <t>Gymnammodytes semisquamatus</t>
  </si>
  <si>
    <t>Leucoraja circularis</t>
  </si>
  <si>
    <t>Liparis montagui</t>
  </si>
  <si>
    <t>Lange</t>
  </si>
  <si>
    <t>Phocoena phocoena</t>
  </si>
  <si>
    <t>Pholis gunnellus</t>
  </si>
  <si>
    <t>Scyliorhinus stellaris</t>
  </si>
  <si>
    <t>Sebastes norvegicus</t>
  </si>
  <si>
    <t>DNK_GNS_DEF_90-99_0_0</t>
  </si>
  <si>
    <t>DNK_OTB_MCD_70-99_0_0</t>
  </si>
  <si>
    <t>Spinachia spinachia</t>
  </si>
  <si>
    <t>Syngnathidae sp.</t>
  </si>
  <si>
    <t>Syngnathus rostellatus</t>
  </si>
  <si>
    <t>two commercial vessels in parallel</t>
  </si>
  <si>
    <t>2*6</t>
  </si>
  <si>
    <t>2*20</t>
  </si>
  <si>
    <t>two commercial vessels in parallel conducted together with Sweden</t>
  </si>
  <si>
    <t>A training course was held in ICES in 2014 'Training course on design and analysis of statistically sound catch sampling programmes (TCDESIGN)'</t>
  </si>
  <si>
    <t>This work will be covered by MARE/MARE/2014/19 – FishPi</t>
  </si>
  <si>
    <t>Salmon</t>
  </si>
  <si>
    <t>Trout</t>
  </si>
  <si>
    <t>Eel</t>
  </si>
  <si>
    <t>Outside shark distribution area</t>
  </si>
  <si>
    <t xml:space="preserve">No recreational fishing for sharks in the North Sea and Div. IIIa. </t>
  </si>
  <si>
    <t>Survey/Questionnaires</t>
  </si>
  <si>
    <t>Annual Report on the Danish National Data Collection Programmes for 2014 - Tables (fisheries data)</t>
  </si>
  <si>
    <t>By National Institute for Aquatic Resources, Danish AgriFish Agency, Department of Food and Resource Economics and Statistics Denmark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</si>
</sst>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dddd"/>
    <numFmt numFmtId="166" formatCode="\ \ @"/>
    <numFmt numFmtId="167" formatCode="0.000"/>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b/>
      <sz val="10"/>
      <color indexed="10"/>
      <name val="Arial"/>
      <family val="2"/>
    </font>
    <font>
      <i/>
      <sz val="10"/>
      <name val="Arial"/>
      <family val="2"/>
    </font>
    <font>
      <b/>
      <sz val="14"/>
      <name val="Arial"/>
      <family val="2"/>
    </font>
    <font>
      <sz val="10"/>
      <name val="Arial"/>
      <family val="2"/>
    </font>
    <font>
      <b/>
      <sz val="8"/>
      <name val="Arial"/>
      <family val="2"/>
    </font>
    <font>
      <sz val="12"/>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b/>
      <sz val="11"/>
      <color theme="1"/>
      <name val="Calibri"/>
      <family val="2"/>
      <scheme val="minor"/>
    </font>
    <font>
      <sz val="11"/>
      <name val="Arial"/>
      <family val="2"/>
    </font>
    <font>
      <sz val="11"/>
      <color rgb="FFFF0000"/>
      <name val="Calibri"/>
      <family val="2"/>
    </font>
    <font>
      <b/>
      <sz val="10"/>
      <color rgb="FFFF0000"/>
      <name val="Arial"/>
      <family val="2"/>
    </font>
    <font>
      <b/>
      <sz val="10"/>
      <color theme="1"/>
      <name val="Arial"/>
      <family val="2"/>
    </font>
    <font>
      <b/>
      <sz val="11"/>
      <color rgb="FFFF0000"/>
      <name val="Arial"/>
      <family val="2"/>
    </font>
    <font>
      <sz val="14"/>
      <color rgb="FFFF0000"/>
      <name val="Arial"/>
      <family val="2"/>
    </font>
    <font>
      <b/>
      <sz val="8"/>
      <color rgb="FFFF0000"/>
      <name val="Arial"/>
      <family val="2"/>
    </font>
    <font>
      <sz val="11"/>
      <color rgb="FFFF0000"/>
      <name val="Calibri"/>
      <family val="2"/>
      <scheme val="minor"/>
    </font>
    <font>
      <vertAlign val="superscript"/>
      <sz val="10"/>
      <name val="Calibri"/>
      <family val="2"/>
    </font>
    <font>
      <sz val="11"/>
      <name val="Calibri"/>
      <family val="2"/>
      <scheme val="minor"/>
    </font>
    <font>
      <vertAlign val="superscript"/>
      <sz val="10"/>
      <name val="Arial"/>
      <family val="2"/>
    </font>
    <font>
      <vertAlign val="superscript"/>
      <sz val="11"/>
      <color theme="1"/>
      <name val="Calibri"/>
      <family val="2"/>
      <scheme val="minor"/>
    </font>
    <font>
      <sz val="10"/>
      <color rgb="FFFF0000"/>
      <name val="Arial"/>
      <family val="2"/>
    </font>
    <font>
      <sz val="11"/>
      <name val="Calibri"/>
      <family val="2"/>
    </font>
    <font>
      <b/>
      <sz val="11"/>
      <color theme="3"/>
      <name val="Calibri"/>
      <family val="2"/>
      <scheme val="minor"/>
    </font>
    <font>
      <sz val="10"/>
      <name val="Times New Roman"/>
      <family val="1"/>
    </font>
    <font>
      <sz val="10"/>
      <color theme="1"/>
      <name val="Arial"/>
      <family val="2"/>
    </font>
    <font>
      <sz val="8"/>
      <color indexed="8"/>
      <name val="Arial"/>
      <family val="2"/>
    </font>
    <font>
      <i/>
      <sz val="8"/>
      <color indexed="8"/>
      <name val="Arial"/>
      <family val="2"/>
    </font>
    <font>
      <i/>
      <sz val="8"/>
      <name val="Arial"/>
      <family val="2"/>
    </font>
    <font>
      <vertAlign val="superscript"/>
      <sz val="8"/>
      <name val="Arial"/>
      <family val="2"/>
    </font>
    <font>
      <b/>
      <sz val="10"/>
      <color indexed="63"/>
      <name val="Arial"/>
      <family val="2"/>
    </font>
    <font>
      <b/>
      <sz val="10"/>
      <color indexed="52"/>
      <name val="Arial"/>
      <family val="2"/>
    </font>
    <font>
      <i/>
      <sz val="10"/>
      <color indexed="23"/>
      <name val="Arial"/>
      <family val="2"/>
    </font>
    <font>
      <b/>
      <sz val="10"/>
      <name val="Arial"/>
      <family val="2"/>
      <charset val="186"/>
    </font>
    <font>
      <b/>
      <sz val="13"/>
      <color theme="1"/>
      <name val="Calibri"/>
      <family val="2"/>
      <scheme val="minor"/>
    </font>
  </fonts>
  <fills count="6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rgb="FFDDDDDD"/>
        <bgColor indexed="41"/>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41"/>
      </patternFill>
    </fill>
    <fill>
      <patternFill patternType="solid">
        <fgColor theme="0" tint="-0.34998626667073579"/>
        <bgColor indexed="64"/>
      </patternFill>
    </fill>
    <fill>
      <patternFill patternType="solid">
        <fgColor theme="0"/>
        <bgColor indexed="24"/>
      </patternFill>
    </fill>
    <fill>
      <patternFill patternType="solid">
        <fgColor theme="0" tint="-0.34998626667073579"/>
        <bgColor indexed="24"/>
      </patternFill>
    </fill>
    <fill>
      <patternFill patternType="solid">
        <fgColor theme="0" tint="-0.249977111117893"/>
        <bgColor indexed="64"/>
      </patternFill>
    </fill>
  </fills>
  <borders count="2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diagonal/>
    </border>
    <border>
      <left/>
      <right style="thin">
        <color indexed="8"/>
      </right>
      <top style="thin">
        <color indexed="8"/>
      </top>
      <bottom style="medium">
        <color indexed="8"/>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medium">
        <color rgb="FF000000"/>
      </top>
      <bottom style="medium">
        <color rgb="FF000000"/>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8"/>
      </left>
      <right/>
      <top/>
      <bottom/>
      <diagonal/>
    </border>
    <border>
      <left style="medium">
        <color indexed="8"/>
      </left>
      <right style="medium">
        <color indexed="8"/>
      </right>
      <top style="medium">
        <color indexed="8"/>
      </top>
      <bottom/>
      <diagonal/>
    </border>
    <border>
      <left style="thin">
        <color rgb="FF000000"/>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style="medium">
        <color auto="1"/>
      </right>
      <top style="medium">
        <color auto="1"/>
      </top>
      <bottom/>
      <diagonal/>
    </border>
    <border>
      <left/>
      <right style="medium">
        <color auto="1"/>
      </right>
      <top style="medium">
        <color indexed="8"/>
      </top>
      <bottom/>
      <diagonal/>
    </border>
    <border>
      <left style="medium">
        <color auto="1"/>
      </left>
      <right style="medium">
        <color auto="1"/>
      </right>
      <top style="medium">
        <color auto="1"/>
      </top>
      <bottom style="medium">
        <color auto="1"/>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auto="1"/>
      </left>
      <right style="thin">
        <color indexed="8"/>
      </right>
      <top style="medium">
        <color auto="1"/>
      </top>
      <bottom style="medium">
        <color auto="1"/>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style="medium">
        <color auto="1"/>
      </top>
      <bottom style="medium">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indexed="8"/>
      </top>
      <bottom style="medium">
        <color auto="1"/>
      </bottom>
      <diagonal/>
    </border>
    <border>
      <left style="thin">
        <color auto="1"/>
      </left>
      <right/>
      <top/>
      <bottom style="medium">
        <color auto="1"/>
      </bottom>
      <diagonal/>
    </border>
    <border>
      <left style="thin">
        <color indexed="8"/>
      </left>
      <right style="thin">
        <color indexed="8"/>
      </right>
      <top style="medium">
        <color indexed="8"/>
      </top>
      <bottom/>
      <diagonal/>
    </border>
    <border>
      <left style="medium">
        <color indexed="8"/>
      </left>
      <right/>
      <top style="medium">
        <color indexed="8"/>
      </top>
      <bottom style="medium">
        <color indexed="8"/>
      </bottom>
      <diagonal/>
    </border>
    <border>
      <left style="medium">
        <color auto="1"/>
      </left>
      <right style="medium">
        <color auto="1"/>
      </right>
      <top/>
      <bottom style="medium">
        <color auto="1"/>
      </bottom>
      <diagonal/>
    </border>
    <border>
      <left style="thin">
        <color indexed="8"/>
      </left>
      <right style="thin">
        <color indexed="8"/>
      </right>
      <top style="medium">
        <color indexed="8"/>
      </top>
      <bottom style="medium">
        <color indexed="8"/>
      </bottom>
      <diagonal/>
    </border>
    <border>
      <left/>
      <right/>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8"/>
      </top>
      <bottom/>
      <diagonal/>
    </border>
    <border>
      <left/>
      <right style="medium">
        <color indexed="64"/>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64"/>
      </right>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8"/>
      </top>
      <bottom/>
      <diagonal/>
    </border>
    <border>
      <left style="medium">
        <color indexed="8"/>
      </left>
      <right/>
      <top style="medium">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64"/>
      </top>
      <bottom style="medium">
        <color indexed="64"/>
      </bottom>
      <diagonal/>
    </border>
    <border>
      <left/>
      <right/>
      <top/>
      <bottom style="medium">
        <color theme="4" tint="0.39997558519241921"/>
      </bottom>
      <diagonal/>
    </border>
    <border>
      <left style="thin">
        <color indexed="8"/>
      </left>
      <right/>
      <top style="thin">
        <color indexed="8"/>
      </top>
      <bottom style="medium">
        <color indexed="64"/>
      </bottom>
      <diagonal/>
    </border>
    <border>
      <left style="thin">
        <color auto="1"/>
      </left>
      <right style="thin">
        <color auto="1"/>
      </right>
      <top/>
      <bottom style="medium">
        <color indexed="64"/>
      </bottom>
      <diagonal/>
    </border>
    <border>
      <left style="thin">
        <color indexed="8"/>
      </left>
      <right style="thin">
        <color indexed="8"/>
      </right>
      <top style="medium">
        <color auto="1"/>
      </top>
      <bottom style="medium">
        <color indexed="64"/>
      </bottom>
      <diagonal/>
    </border>
    <border>
      <left style="thin">
        <color indexed="8"/>
      </left>
      <right/>
      <top style="medium">
        <color auto="1"/>
      </top>
      <bottom style="medium">
        <color indexed="64"/>
      </bottom>
      <diagonal/>
    </border>
    <border>
      <left style="thin">
        <color indexed="64"/>
      </left>
      <right style="thin">
        <color indexed="64"/>
      </right>
      <top style="medium">
        <color auto="1"/>
      </top>
      <bottom style="medium">
        <color indexed="64"/>
      </bottom>
      <diagonal/>
    </border>
    <border>
      <left style="hair">
        <color indexed="8"/>
      </left>
      <right style="hair">
        <color indexed="8"/>
      </right>
      <top style="hair">
        <color indexed="8"/>
      </top>
      <bottom/>
      <diagonal/>
    </border>
    <border>
      <left style="medium">
        <color auto="1"/>
      </left>
      <right style="medium">
        <color auto="1"/>
      </right>
      <top style="medium">
        <color auto="1"/>
      </top>
      <bottom style="medium">
        <color auto="1"/>
      </bottom>
      <diagonal/>
    </border>
    <border>
      <left/>
      <right/>
      <top style="medium">
        <color auto="1"/>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auto="1"/>
      </right>
      <top style="medium">
        <color auto="1"/>
      </top>
      <bottom style="medium">
        <color auto="1"/>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bottom/>
      <diagonal/>
    </border>
    <border>
      <left style="thin">
        <color rgb="FF000000"/>
      </left>
      <right style="thin">
        <color rgb="FF000000"/>
      </right>
      <top style="medium">
        <color rgb="FF000000"/>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style="medium">
        <color indexed="8"/>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8"/>
      </bottom>
      <diagonal/>
    </border>
    <border>
      <left/>
      <right/>
      <top style="thin">
        <color indexed="8"/>
      </top>
      <bottom style="thin">
        <color indexed="8"/>
      </bottom>
      <diagonal/>
    </border>
    <border>
      <left style="thin">
        <color auto="1"/>
      </left>
      <right style="thin">
        <color auto="1"/>
      </right>
      <top/>
      <bottom style="thin">
        <color auto="1"/>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hair">
        <color indexed="8"/>
      </left>
      <right style="hair">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style="medium">
        <color indexed="8"/>
      </right>
      <top style="medium">
        <color indexed="64"/>
      </top>
      <bottom/>
      <diagonal/>
    </border>
    <border>
      <left style="thin">
        <color indexed="8"/>
      </left>
      <right style="medium">
        <color indexed="64"/>
      </right>
      <top style="medium">
        <color indexed="64"/>
      </top>
      <bottom style="medium">
        <color indexed="8"/>
      </bottom>
      <diagonal/>
    </border>
    <border>
      <left style="thin">
        <color indexed="8"/>
      </left>
      <right style="thin">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8"/>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8"/>
      </right>
      <top/>
      <bottom style="medium">
        <color indexed="64"/>
      </bottom>
      <diagonal/>
    </border>
    <border>
      <left/>
      <right style="medium">
        <color indexed="8"/>
      </right>
      <top style="medium">
        <color indexed="64"/>
      </top>
      <bottom/>
      <diagonal/>
    </border>
    <border>
      <left style="thin">
        <color indexed="8"/>
      </left>
      <right/>
      <top style="medium">
        <color indexed="64"/>
      </top>
      <bottom style="thin">
        <color indexed="8"/>
      </bottom>
      <diagonal/>
    </border>
    <border>
      <left style="thin">
        <color indexed="8"/>
      </left>
      <right/>
      <top/>
      <bottom style="medium">
        <color indexed="64"/>
      </bottom>
      <diagonal/>
    </border>
    <border>
      <left/>
      <right style="thin">
        <color indexed="8"/>
      </right>
      <top style="thin">
        <color indexed="8"/>
      </top>
      <bottom style="medium">
        <color indexed="64"/>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8"/>
      </right>
      <top style="thin">
        <color indexed="8"/>
      </top>
      <bottom style="thin">
        <color indexed="8"/>
      </bottom>
      <diagonal/>
    </border>
    <border>
      <left/>
      <right/>
      <top/>
      <bottom style="medium">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style="hair">
        <color indexed="8"/>
      </left>
      <right style="hair">
        <color indexed="8"/>
      </right>
      <top/>
      <bottom style="hair">
        <color indexed="8"/>
      </bottom>
      <diagonal/>
    </border>
    <border>
      <left style="thin">
        <color indexed="64"/>
      </left>
      <right/>
      <top style="thin">
        <color indexed="64"/>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8"/>
      </left>
      <right style="medium">
        <color indexed="8"/>
      </right>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s>
  <cellStyleXfs count="13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3" fillId="4" borderId="0" applyNumberFormat="0" applyBorder="0" applyAlignment="0" applyProtection="0"/>
    <xf numFmtId="0" fontId="14" fillId="8" borderId="1" applyNumberFormat="0" applyAlignment="0" applyProtection="0"/>
    <xf numFmtId="0" fontId="15" fillId="24" borderId="2" applyNumberFormat="0" applyAlignment="0" applyProtection="0"/>
    <xf numFmtId="0" fontId="16" fillId="0" borderId="3" applyNumberFormat="0" applyFill="0" applyAlignment="0" applyProtection="0"/>
    <xf numFmtId="164" fontId="8" fillId="0" borderId="0" applyFill="0" applyBorder="0" applyAlignment="0" applyProtection="0"/>
    <xf numFmtId="0" fontId="17" fillId="7" borderId="1" applyNumberFormat="0" applyAlignment="0" applyProtection="0"/>
    <xf numFmtId="0" fontId="18" fillId="0" borderId="0" applyNumberFormat="0" applyFill="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9" fillId="0" borderId="4" applyNumberFormat="0" applyFill="0" applyAlignment="0" applyProtection="0"/>
    <xf numFmtId="0" fontId="20" fillId="4" borderId="0" applyNumberFormat="0" applyBorder="0" applyAlignment="0" applyProtection="0"/>
    <xf numFmtId="0" fontId="21" fillId="3" borderId="0" applyNumberFormat="0" applyBorder="0" applyAlignment="0" applyProtection="0"/>
    <xf numFmtId="0" fontId="22" fillId="15" borderId="0" applyNumberFormat="0" applyBorder="0" applyAlignment="0" applyProtection="0"/>
    <xf numFmtId="0" fontId="39" fillId="0" borderId="0"/>
    <xf numFmtId="0" fontId="39" fillId="0" borderId="0"/>
    <xf numFmtId="0" fontId="39" fillId="0" borderId="0"/>
    <xf numFmtId="0" fontId="39" fillId="0" borderId="0"/>
    <xf numFmtId="9" fontId="39" fillId="0" borderId="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43" fillId="28" borderId="0" applyNumberFormat="0" applyBorder="0" applyAlignment="0" applyProtection="0"/>
    <xf numFmtId="0" fontId="44" fillId="29" borderId="0" applyNumberFormat="0" applyBorder="0" applyAlignment="0" applyProtection="0"/>
    <xf numFmtId="0" fontId="45" fillId="30" borderId="46" applyNumberFormat="0" applyAlignment="0" applyProtection="0"/>
    <xf numFmtId="0" fontId="46" fillId="31" borderId="47" applyNumberFormat="0" applyAlignment="0" applyProtection="0"/>
    <xf numFmtId="0" fontId="47" fillId="31" borderId="46"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8" fillId="0" borderId="0"/>
    <xf numFmtId="9" fontId="8" fillId="0" borderId="0" applyFont="0" applyFill="0" applyBorder="0" applyAlignment="0" applyProtection="0"/>
    <xf numFmtId="0" fontId="8"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54" fillId="7" borderId="1" applyNumberFormat="0" applyAlignment="0" applyProtection="0"/>
    <xf numFmtId="9" fontId="8" fillId="0" borderId="0" applyFill="0" applyBorder="0" applyAlignment="0" applyProtection="0"/>
    <xf numFmtId="0" fontId="8" fillId="0" borderId="0"/>
    <xf numFmtId="0" fontId="55" fillId="0" borderId="0" applyNumberFormat="0" applyFill="0" applyBorder="0" applyAlignment="0" applyProtection="0"/>
    <xf numFmtId="0" fontId="56" fillId="0" borderId="0" applyNumberFormat="0" applyFill="0" applyBorder="0" applyAlignment="0" applyProtection="0"/>
    <xf numFmtId="0" fontId="7" fillId="0" borderId="0"/>
    <xf numFmtId="0" fontId="55" fillId="0" borderId="0" applyNumberFormat="0" applyFill="0" applyBorder="0" applyAlignment="0" applyProtection="0"/>
    <xf numFmtId="0" fontId="56" fillId="0" borderId="0" applyNumberFormat="0" applyFill="0" applyBorder="0" applyAlignment="0" applyProtection="0"/>
    <xf numFmtId="0" fontId="5" fillId="0" borderId="0"/>
    <xf numFmtId="0" fontId="55" fillId="0" borderId="0" applyNumberFormat="0" applyFill="0" applyBorder="0" applyAlignment="0" applyProtection="0"/>
    <xf numFmtId="0" fontId="56" fillId="0" borderId="0" applyNumberFormat="0" applyFill="0" applyBorder="0" applyAlignment="0" applyProtection="0"/>
    <xf numFmtId="0" fontId="8" fillId="0" borderId="0"/>
    <xf numFmtId="0" fontId="72" fillId="0" borderId="122" applyNumberFormat="0" applyFill="0" applyAlignment="0" applyProtection="0"/>
    <xf numFmtId="0" fontId="4" fillId="0" borderId="0"/>
    <xf numFmtId="0" fontId="3" fillId="0" borderId="0"/>
    <xf numFmtId="0" fontId="79" fillId="14" borderId="204" applyNumberFormat="0" applyAlignment="0" applyProtection="0"/>
    <xf numFmtId="0" fontId="80" fillId="14" borderId="205" applyNumberFormat="0" applyAlignment="0" applyProtection="0"/>
    <xf numFmtId="0" fontId="14" fillId="8" borderId="205" applyNumberFormat="0" applyAlignment="0" applyProtection="0"/>
    <xf numFmtId="0" fontId="17" fillId="7" borderId="205" applyNumberFormat="0" applyAlignment="0" applyProtection="0"/>
    <xf numFmtId="0" fontId="54" fillId="7" borderId="205" applyNumberFormat="0" applyAlignment="0" applyProtection="0"/>
    <xf numFmtId="0" fontId="19" fillId="0" borderId="206" applyNumberFormat="0" applyFill="0" applyAlignment="0" applyProtection="0"/>
    <xf numFmtId="0" fontId="81" fillId="0" borderId="0" applyNumberFormat="0" applyFill="0" applyBorder="0" applyAlignment="0" applyProtection="0"/>
    <xf numFmtId="0" fontId="25" fillId="0" borderId="207" applyNumberFormat="0" applyFill="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cellStyleXfs>
  <cellXfs count="1036">
    <xf numFmtId="0" fontId="0" fillId="0" borderId="0" xfId="0"/>
    <xf numFmtId="0" fontId="0" fillId="0" borderId="0" xfId="0" applyFont="1"/>
    <xf numFmtId="49" fontId="26" fillId="0" borderId="0" xfId="0" applyNumberFormat="1" applyFont="1" applyFill="1" applyBorder="1" applyAlignment="1">
      <alignment vertical="center"/>
    </xf>
    <xf numFmtId="0" fontId="28" fillId="0" borderId="7" xfId="0" applyFont="1" applyFill="1" applyBorder="1" applyAlignment="1">
      <alignment horizontal="center" vertical="center" wrapText="1"/>
    </xf>
    <xf numFmtId="0" fontId="0" fillId="0" borderId="8" xfId="0" applyFont="1" applyBorder="1"/>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0" fillId="0" borderId="9" xfId="0" applyNumberFormat="1" applyFont="1" applyFill="1" applyBorder="1" applyAlignment="1">
      <alignment vertical="center"/>
    </xf>
    <xf numFmtId="0" fontId="0" fillId="0" borderId="10" xfId="0" applyFont="1" applyFill="1" applyBorder="1" applyAlignment="1">
      <alignment horizontal="center" vertical="center"/>
    </xf>
    <xf numFmtId="49" fontId="30" fillId="0" borderId="10" xfId="0" applyNumberFormat="1" applyFont="1" applyFill="1" applyBorder="1" applyAlignment="1">
      <alignment vertical="center"/>
    </xf>
    <xf numFmtId="49" fontId="30" fillId="0" borderId="11" xfId="0" applyNumberFormat="1" applyFont="1" applyFill="1" applyBorder="1" applyAlignment="1">
      <alignment vertical="center"/>
    </xf>
    <xf numFmtId="0" fontId="31" fillId="0" borderId="12" xfId="0" applyFont="1" applyFill="1" applyBorder="1" applyAlignment="1">
      <alignment horizontal="left" vertical="center"/>
    </xf>
    <xf numFmtId="0" fontId="31" fillId="0" borderId="13" xfId="0" applyFont="1" applyFill="1" applyBorder="1" applyAlignment="1">
      <alignment horizontal="center" vertical="center"/>
    </xf>
    <xf numFmtId="0" fontId="0" fillId="0" borderId="14" xfId="0" applyFont="1" applyBorder="1"/>
    <xf numFmtId="49" fontId="30" fillId="0" borderId="15" xfId="0" applyNumberFormat="1" applyFont="1" applyFill="1" applyBorder="1" applyAlignment="1">
      <alignment vertical="center"/>
    </xf>
    <xf numFmtId="49" fontId="30" fillId="0" borderId="16" xfId="0" applyNumberFormat="1" applyFont="1" applyFill="1" applyBorder="1" applyAlignment="1">
      <alignment vertical="center"/>
    </xf>
    <xf numFmtId="49" fontId="28" fillId="0" borderId="17" xfId="0" applyNumberFormat="1" applyFont="1" applyFill="1" applyBorder="1" applyAlignment="1">
      <alignment horizontal="center" vertical="center" wrapText="1"/>
    </xf>
    <xf numFmtId="0" fontId="0" fillId="0" borderId="6" xfId="0" applyFont="1" applyBorder="1"/>
    <xf numFmtId="0" fontId="0" fillId="0" borderId="13" xfId="0" applyFont="1" applyFill="1" applyBorder="1" applyAlignment="1">
      <alignment horizontal="center" vertical="center"/>
    </xf>
    <xf numFmtId="49" fontId="0" fillId="0" borderId="6" xfId="0" applyNumberFormat="1" applyFont="1" applyFill="1" applyBorder="1" applyAlignment="1">
      <alignment horizontal="left" vertical="center"/>
    </xf>
    <xf numFmtId="49" fontId="0" fillId="0" borderId="6" xfId="0" applyNumberFormat="1" applyFont="1" applyFill="1" applyBorder="1" applyAlignment="1">
      <alignment horizontal="center" vertical="center"/>
    </xf>
    <xf numFmtId="49" fontId="28" fillId="0" borderId="18" xfId="0" applyNumberFormat="1" applyFont="1" applyFill="1" applyBorder="1" applyAlignment="1">
      <alignment horizontal="center" vertical="center" wrapText="1"/>
    </xf>
    <xf numFmtId="0" fontId="0" fillId="0" borderId="6" xfId="0" applyFont="1" applyFill="1" applyBorder="1" applyAlignment="1">
      <alignment vertical="center"/>
    </xf>
    <xf numFmtId="0" fontId="0" fillId="0" borderId="0" xfId="0" applyFont="1" applyFill="1" applyBorder="1" applyAlignment="1">
      <alignment vertical="center"/>
    </xf>
    <xf numFmtId="0" fontId="33" fillId="0" borderId="19" xfId="0" applyFont="1" applyFill="1" applyBorder="1" applyAlignment="1">
      <alignment horizontal="left" vertical="center"/>
    </xf>
    <xf numFmtId="0" fontId="33" fillId="0" borderId="0" xfId="0" applyFont="1" applyFill="1" applyBorder="1" applyAlignment="1">
      <alignment horizontal="left" vertical="center"/>
    </xf>
    <xf numFmtId="0" fontId="0" fillId="0" borderId="0" xfId="0" applyFont="1" applyBorder="1"/>
    <xf numFmtId="0" fontId="0" fillId="0" borderId="15" xfId="0" applyFont="1" applyBorder="1"/>
    <xf numFmtId="0" fontId="28" fillId="0" borderId="12" xfId="0" applyFont="1" applyBorder="1" applyAlignment="1">
      <alignment horizontal="center"/>
    </xf>
    <xf numFmtId="0" fontId="31" fillId="0" borderId="12" xfId="56" applyFont="1" applyFill="1" applyBorder="1" applyAlignment="1">
      <alignment horizontal="center" vertical="center"/>
    </xf>
    <xf numFmtId="0" fontId="28" fillId="0" borderId="7" xfId="0" applyFont="1" applyBorder="1" applyAlignment="1">
      <alignment horizontal="center" vertical="center"/>
    </xf>
    <xf numFmtId="0" fontId="33" fillId="0" borderId="0" xfId="0" applyFont="1" applyBorder="1" applyAlignment="1">
      <alignment wrapText="1"/>
    </xf>
    <xf numFmtId="0" fontId="30" fillId="0" borderId="0" xfId="0" applyFont="1" applyBorder="1" applyAlignment="1">
      <alignment vertical="center"/>
    </xf>
    <xf numFmtId="0" fontId="31" fillId="0" borderId="12" xfId="0" applyFont="1" applyFill="1" applyBorder="1" applyAlignment="1">
      <alignment horizontal="center" vertical="center"/>
    </xf>
    <xf numFmtId="0" fontId="35" fillId="0" borderId="12" xfId="0" applyFont="1" applyBorder="1" applyAlignment="1">
      <alignment vertical="center"/>
    </xf>
    <xf numFmtId="0" fontId="35" fillId="0" borderId="0" xfId="0" applyFont="1" applyAlignment="1">
      <alignment horizontal="center" vertical="center"/>
    </xf>
    <xf numFmtId="0" fontId="30" fillId="0" borderId="15" xfId="0" applyFont="1" applyBorder="1" applyAlignment="1">
      <alignment vertical="center"/>
    </xf>
    <xf numFmtId="0" fontId="2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Border="1"/>
    <xf numFmtId="0" fontId="0" fillId="0" borderId="15" xfId="0" applyBorder="1"/>
    <xf numFmtId="0" fontId="30" fillId="0" borderId="0" xfId="0" applyFont="1" applyFill="1" applyBorder="1" applyAlignment="1">
      <alignment vertical="center"/>
    </xf>
    <xf numFmtId="0" fontId="30" fillId="0" borderId="15" xfId="0" applyFont="1" applyFill="1" applyBorder="1" applyAlignment="1">
      <alignment vertical="center"/>
    </xf>
    <xf numFmtId="0" fontId="0" fillId="0" borderId="0" xfId="0" applyFont="1" applyFill="1"/>
    <xf numFmtId="49" fontId="28"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0" fillId="0" borderId="0" xfId="0" applyNumberFormat="1" applyFont="1" applyFill="1" applyBorder="1" applyAlignment="1">
      <alignment vertical="center"/>
    </xf>
    <xf numFmtId="49" fontId="0" fillId="0" borderId="0" xfId="0" applyNumberFormat="1" applyFont="1"/>
    <xf numFmtId="0" fontId="0" fillId="0" borderId="0" xfId="0" applyFont="1" applyFill="1" applyBorder="1"/>
    <xf numFmtId="49" fontId="30" fillId="0" borderId="0" xfId="57" applyNumberFormat="1" applyFont="1" applyFill="1" applyBorder="1" applyAlignment="1">
      <alignment vertical="center"/>
    </xf>
    <xf numFmtId="0" fontId="0" fillId="0" borderId="20" xfId="0" applyFont="1" applyBorder="1"/>
    <xf numFmtId="49" fontId="0" fillId="0" borderId="0" xfId="0" applyNumberFormat="1" applyFill="1" applyBorder="1" applyAlignment="1">
      <alignment vertical="center"/>
    </xf>
    <xf numFmtId="49" fontId="0" fillId="0" borderId="13" xfId="0" applyNumberFormat="1" applyFont="1" applyFill="1" applyBorder="1" applyAlignment="1">
      <alignment horizontal="center" vertical="center" wrapText="1"/>
    </xf>
    <xf numFmtId="0" fontId="30" fillId="0" borderId="20" xfId="0" applyFont="1" applyBorder="1" applyAlignment="1">
      <alignment vertical="center"/>
    </xf>
    <xf numFmtId="0" fontId="0" fillId="0" borderId="29" xfId="0" applyBorder="1"/>
    <xf numFmtId="0" fontId="28" fillId="0" borderId="30" xfId="0" applyFont="1" applyBorder="1" applyAlignment="1"/>
    <xf numFmtId="0" fontId="0" fillId="0" borderId="24" xfId="0" applyFont="1" applyBorder="1"/>
    <xf numFmtId="49" fontId="0" fillId="0" borderId="24" xfId="0" applyNumberFormat="1" applyFont="1" applyFill="1" applyBorder="1" applyAlignment="1">
      <alignment vertical="center"/>
    </xf>
    <xf numFmtId="0" fontId="0" fillId="0" borderId="24"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49" fontId="0" fillId="0" borderId="24" xfId="0" applyNumberFormat="1" applyFont="1" applyFill="1" applyBorder="1" applyAlignment="1">
      <alignment vertical="center" wrapText="1"/>
    </xf>
    <xf numFmtId="0" fontId="0" fillId="0" borderId="15" xfId="0" applyFont="1" applyFill="1" applyBorder="1" applyAlignment="1">
      <alignment vertical="center"/>
    </xf>
    <xf numFmtId="0" fontId="0" fillId="0" borderId="34" xfId="0" applyFont="1" applyFill="1" applyBorder="1"/>
    <xf numFmtId="0" fontId="29" fillId="0" borderId="0" xfId="0" applyFont="1" applyFill="1" applyAlignment="1">
      <alignment horizontal="center" vertical="center" wrapText="1"/>
    </xf>
    <xf numFmtId="0" fontId="29" fillId="0" borderId="0" xfId="0" applyFont="1" applyAlignment="1">
      <alignment horizontal="center" vertical="center"/>
    </xf>
    <xf numFmtId="0" fontId="29" fillId="0" borderId="0" xfId="0" applyFont="1" applyFill="1" applyAlignment="1">
      <alignment vertical="center"/>
    </xf>
    <xf numFmtId="0" fontId="0" fillId="0" borderId="0" xfId="0" applyFont="1" applyAlignment="1">
      <alignment horizontal="left"/>
    </xf>
    <xf numFmtId="0" fontId="29" fillId="0" borderId="0" xfId="0" applyFont="1"/>
    <xf numFmtId="49" fontId="30" fillId="0" borderId="0" xfId="55" applyNumberFormat="1" applyFont="1" applyFill="1" applyBorder="1" applyAlignment="1">
      <alignment vertical="center"/>
    </xf>
    <xf numFmtId="49" fontId="30" fillId="0" borderId="15" xfId="55" applyNumberFormat="1" applyFont="1" applyFill="1" applyBorder="1" applyAlignment="1">
      <alignment vertical="center"/>
    </xf>
    <xf numFmtId="0" fontId="40" fillId="0" borderId="0" xfId="0" applyFont="1"/>
    <xf numFmtId="49" fontId="28" fillId="0" borderId="7" xfId="55" applyNumberFormat="1" applyFont="1" applyFill="1" applyBorder="1" applyAlignment="1">
      <alignment horizontal="center" vertical="center" wrapText="1"/>
    </xf>
    <xf numFmtId="49" fontId="39" fillId="0" borderId="0" xfId="55" applyNumberFormat="1" applyFont="1" applyFill="1" applyBorder="1" applyAlignment="1">
      <alignment vertical="center"/>
    </xf>
    <xf numFmtId="0" fontId="0" fillId="0" borderId="0" xfId="0" applyFont="1" applyAlignment="1"/>
    <xf numFmtId="0" fontId="39" fillId="0" borderId="0" xfId="0" applyFont="1"/>
    <xf numFmtId="0" fontId="41" fillId="0" borderId="0" xfId="0" applyFont="1"/>
    <xf numFmtId="0" fontId="39" fillId="0" borderId="0" xfId="0" applyFont="1" applyFill="1"/>
    <xf numFmtId="0" fontId="28" fillId="0" borderId="36" xfId="0" applyFont="1" applyFill="1" applyBorder="1" applyAlignment="1">
      <alignment horizontal="center" vertical="center" wrapText="1"/>
    </xf>
    <xf numFmtId="0" fontId="0" fillId="0" borderId="37" xfId="0" applyFont="1" applyBorder="1"/>
    <xf numFmtId="0" fontId="28" fillId="27" borderId="7" xfId="0" applyFont="1" applyFill="1" applyBorder="1" applyAlignment="1">
      <alignment horizontal="center" vertical="center" wrapText="1"/>
    </xf>
    <xf numFmtId="0" fontId="28" fillId="27" borderId="41" xfId="0" applyFont="1" applyFill="1" applyBorder="1" applyAlignment="1">
      <alignment horizontal="center"/>
    </xf>
    <xf numFmtId="0" fontId="31" fillId="27" borderId="39" xfId="0" applyFont="1" applyFill="1" applyBorder="1" applyAlignment="1">
      <alignment horizontal="left" vertical="center"/>
    </xf>
    <xf numFmtId="49" fontId="42" fillId="0" borderId="6"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xf numFmtId="0" fontId="42" fillId="0" borderId="0" xfId="0" applyFont="1" applyBorder="1" applyAlignment="1">
      <alignment horizontal="center" vertical="center"/>
    </xf>
    <xf numFmtId="0" fontId="28" fillId="27" borderId="27" xfId="0" applyFont="1" applyFill="1" applyBorder="1" applyAlignment="1">
      <alignment horizontal="center" vertical="center" wrapText="1"/>
    </xf>
    <xf numFmtId="0" fontId="0" fillId="27" borderId="24" xfId="0" applyFont="1" applyFill="1" applyBorder="1"/>
    <xf numFmtId="0" fontId="0" fillId="0" borderId="6" xfId="0" applyFill="1" applyBorder="1" applyAlignment="1">
      <alignment horizontal="center" vertical="center"/>
    </xf>
    <xf numFmtId="0" fontId="0" fillId="0" borderId="13" xfId="0" applyFill="1" applyBorder="1" applyAlignment="1">
      <alignment horizontal="center"/>
    </xf>
    <xf numFmtId="0" fontId="39" fillId="0" borderId="13" xfId="0" applyFont="1" applyFill="1" applyBorder="1" applyAlignment="1">
      <alignment horizontal="center"/>
    </xf>
    <xf numFmtId="0" fontId="39" fillId="0" borderId="13" xfId="0" applyFont="1" applyBorder="1" applyAlignment="1">
      <alignment horizontal="center"/>
    </xf>
    <xf numFmtId="0" fontId="0" fillId="0" borderId="13" xfId="0" applyBorder="1" applyAlignment="1">
      <alignment horizontal="center"/>
    </xf>
    <xf numFmtId="0" fontId="39" fillId="0" borderId="6" xfId="0" applyFont="1" applyBorder="1" applyAlignment="1">
      <alignment horizontal="center"/>
    </xf>
    <xf numFmtId="49" fontId="0" fillId="0" borderId="34" xfId="55" applyNumberFormat="1" applyFont="1" applyFill="1" applyBorder="1" applyAlignment="1">
      <alignment horizontal="center" vertical="center" wrapText="1"/>
    </xf>
    <xf numFmtId="0" fontId="0" fillId="0" borderId="0" xfId="0" applyFont="1"/>
    <xf numFmtId="49" fontId="28" fillId="0" borderId="33" xfId="55" applyNumberFormat="1" applyFont="1" applyFill="1" applyBorder="1" applyAlignment="1">
      <alignment horizontal="center" vertical="center" wrapText="1"/>
    </xf>
    <xf numFmtId="0" fontId="0" fillId="0" borderId="0" xfId="0" applyFill="1"/>
    <xf numFmtId="49" fontId="26" fillId="0" borderId="0" xfId="0" applyNumberFormat="1" applyFont="1" applyFill="1" applyBorder="1" applyAlignment="1">
      <alignment horizontal="center" vertical="center"/>
    </xf>
    <xf numFmtId="0" fontId="51" fillId="0" borderId="0" xfId="0" applyFont="1"/>
    <xf numFmtId="0" fontId="35" fillId="0" borderId="12" xfId="0" applyFont="1" applyFill="1" applyBorder="1" applyAlignment="1">
      <alignment horizontal="center" vertical="center"/>
    </xf>
    <xf numFmtId="0" fontId="30" fillId="0" borderId="0" xfId="0" applyFont="1" applyBorder="1" applyAlignment="1">
      <alignment horizontal="center" vertical="center"/>
    </xf>
    <xf numFmtId="0" fontId="52" fillId="0" borderId="0" xfId="0" applyFont="1"/>
    <xf numFmtId="0" fontId="0" fillId="0" borderId="0" xfId="0" applyAlignment="1">
      <alignment horizontal="center"/>
    </xf>
    <xf numFmtId="0" fontId="52" fillId="0" borderId="0" xfId="0" applyFont="1" applyFill="1" applyAlignment="1">
      <alignment wrapText="1"/>
    </xf>
    <xf numFmtId="49" fontId="31" fillId="0" borderId="12" xfId="92" applyNumberFormat="1" applyFont="1" applyFill="1" applyBorder="1" applyAlignment="1">
      <alignment vertical="center"/>
    </xf>
    <xf numFmtId="49" fontId="53" fillId="0" borderId="15" xfId="92" applyNumberFormat="1" applyFont="1" applyFill="1" applyBorder="1" applyAlignment="1">
      <alignment vertical="center"/>
    </xf>
    <xf numFmtId="0" fontId="42" fillId="0" borderId="25" xfId="92" applyNumberFormat="1" applyFont="1" applyFill="1" applyBorder="1" applyAlignment="1">
      <alignment horizontal="center" vertical="center"/>
    </xf>
    <xf numFmtId="1" fontId="42" fillId="0" borderId="25" xfId="92" applyNumberFormat="1" applyFont="1" applyFill="1" applyBorder="1" applyAlignment="1">
      <alignment horizontal="center" vertical="center"/>
    </xf>
    <xf numFmtId="49" fontId="8" fillId="0" borderId="0" xfId="92" applyNumberFormat="1" applyFont="1" applyFill="1" applyBorder="1" applyAlignment="1">
      <alignment horizontal="left" vertical="center"/>
    </xf>
    <xf numFmtId="0" fontId="31" fillId="0" borderId="12" xfId="92" applyFont="1" applyFill="1" applyBorder="1" applyAlignment="1">
      <alignment horizontal="center" vertical="center"/>
    </xf>
    <xf numFmtId="49" fontId="30" fillId="0" borderId="0" xfId="94" applyNumberFormat="1" applyFont="1" applyFill="1" applyBorder="1" applyAlignment="1">
      <alignment vertical="center"/>
    </xf>
    <xf numFmtId="0" fontId="8" fillId="0" borderId="0" xfId="0" applyFont="1"/>
    <xf numFmtId="49" fontId="30" fillId="0" borderId="15" xfId="94" applyNumberFormat="1" applyFont="1" applyFill="1" applyBorder="1" applyAlignment="1">
      <alignment vertical="center"/>
    </xf>
    <xf numFmtId="49" fontId="8" fillId="0" borderId="25" xfId="94" applyNumberFormat="1" applyFont="1" applyFill="1" applyBorder="1" applyAlignment="1">
      <alignment horizontal="center" vertical="center" wrapText="1"/>
    </xf>
    <xf numFmtId="49" fontId="33" fillId="0" borderId="0" xfId="94" applyNumberFormat="1" applyFont="1" applyFill="1" applyBorder="1" applyAlignment="1">
      <alignment vertical="center"/>
    </xf>
    <xf numFmtId="49" fontId="8" fillId="0" borderId="0" xfId="94" applyNumberFormat="1" applyFont="1" applyFill="1" applyBorder="1" applyAlignment="1">
      <alignment vertical="center"/>
    </xf>
    <xf numFmtId="49" fontId="0" fillId="0" borderId="0" xfId="94" applyNumberFormat="1" applyFont="1" applyFill="1" applyBorder="1" applyAlignment="1">
      <alignment vertical="center"/>
    </xf>
    <xf numFmtId="49" fontId="8" fillId="0" borderId="25" xfId="94" applyNumberFormat="1" applyFont="1" applyFill="1" applyBorder="1" applyAlignment="1">
      <alignment horizontal="center" vertical="center"/>
    </xf>
    <xf numFmtId="0" fontId="8" fillId="0" borderId="0" xfId="0" applyFont="1" applyFill="1"/>
    <xf numFmtId="49" fontId="42" fillId="0" borderId="25" xfId="92" applyNumberFormat="1" applyFont="1" applyFill="1" applyBorder="1" applyAlignment="1">
      <alignment horizontal="center" vertical="center" wrapText="1"/>
    </xf>
    <xf numFmtId="49" fontId="30" fillId="0" borderId="0" xfId="103" applyNumberFormat="1" applyFont="1" applyFill="1" applyBorder="1" applyAlignment="1">
      <alignment vertical="center"/>
    </xf>
    <xf numFmtId="49" fontId="30" fillId="0" borderId="15" xfId="103" applyNumberFormat="1" applyFont="1" applyFill="1" applyBorder="1" applyAlignment="1">
      <alignment vertical="center"/>
    </xf>
    <xf numFmtId="49" fontId="0" fillId="0" borderId="13" xfId="103" applyNumberFormat="1" applyFont="1" applyFill="1" applyBorder="1" applyAlignment="1">
      <alignment vertical="center"/>
    </xf>
    <xf numFmtId="49" fontId="33" fillId="0" borderId="0" xfId="103" applyNumberFormat="1" applyFont="1" applyFill="1" applyBorder="1" applyAlignment="1">
      <alignment vertical="center"/>
    </xf>
    <xf numFmtId="49" fontId="33" fillId="0" borderId="0" xfId="103" applyNumberFormat="1" applyFont="1" applyFill="1" applyBorder="1" applyAlignment="1">
      <alignment horizontal="left" vertical="center" wrapText="1"/>
    </xf>
    <xf numFmtId="0" fontId="0" fillId="0" borderId="0" xfId="0" applyFill="1" applyBorder="1"/>
    <xf numFmtId="0" fontId="57" fillId="0" borderId="0" xfId="106" applyFont="1" applyAlignment="1">
      <alignment vertical="top" wrapText="1"/>
    </xf>
    <xf numFmtId="0" fontId="7" fillId="0" borderId="0" xfId="106"/>
    <xf numFmtId="0" fontId="7" fillId="0" borderId="0" xfId="106" applyAlignment="1">
      <alignment vertical="top" wrapText="1"/>
    </xf>
    <xf numFmtId="0" fontId="28" fillId="0" borderId="7" xfId="0" applyFont="1" applyFill="1" applyBorder="1" applyAlignment="1">
      <alignment horizontal="center" vertical="center" wrapText="1"/>
    </xf>
    <xf numFmtId="0" fontId="39" fillId="0" borderId="13" xfId="0" applyFont="1" applyFill="1" applyBorder="1" applyAlignment="1">
      <alignment horizontal="center" vertical="center"/>
    </xf>
    <xf numFmtId="0" fontId="39" fillId="0" borderId="43" xfId="0" applyFont="1" applyFill="1" applyBorder="1" applyAlignment="1">
      <alignment horizontal="center" vertical="center"/>
    </xf>
    <xf numFmtId="49" fontId="39" fillId="0" borderId="34" xfId="55" applyNumberFormat="1" applyFont="1" applyFill="1" applyBorder="1" applyAlignment="1">
      <alignment horizontal="center" vertical="center" wrapText="1"/>
    </xf>
    <xf numFmtId="0" fontId="39" fillId="0" borderId="34" xfId="0" applyFont="1" applyFill="1" applyBorder="1" applyAlignment="1">
      <alignment horizontal="center"/>
    </xf>
    <xf numFmtId="0" fontId="0" fillId="0" borderId="40" xfId="0" applyFill="1" applyBorder="1" applyAlignment="1">
      <alignment horizontal="center"/>
    </xf>
    <xf numFmtId="0" fontId="39" fillId="0" borderId="34" xfId="0" applyFont="1" applyBorder="1" applyAlignment="1">
      <alignment horizontal="center"/>
    </xf>
    <xf numFmtId="0" fontId="0" fillId="0" borderId="13" xfId="0" applyFill="1" applyBorder="1" applyAlignment="1">
      <alignment horizontal="center" vertical="center"/>
    </xf>
    <xf numFmtId="0" fontId="39" fillId="0" borderId="0" xfId="0" applyFont="1" applyAlignment="1">
      <alignment horizontal="center"/>
    </xf>
    <xf numFmtId="49" fontId="39" fillId="0" borderId="0" xfId="55" applyNumberFormat="1" applyFont="1" applyFill="1" applyBorder="1" applyAlignment="1">
      <alignment horizontal="center" vertical="center"/>
    </xf>
    <xf numFmtId="0" fontId="33" fillId="0" borderId="0" xfId="0" applyFont="1" applyBorder="1" applyAlignment="1">
      <alignment horizontal="center" wrapText="1"/>
    </xf>
    <xf numFmtId="0" fontId="30" fillId="0" borderId="0" xfId="0" applyFont="1" applyFill="1" applyBorder="1" applyAlignment="1">
      <alignment horizontal="left" vertical="center"/>
    </xf>
    <xf numFmtId="0" fontId="39" fillId="0" borderId="0" xfId="0" applyFont="1" applyFill="1" applyAlignment="1">
      <alignment horizontal="center"/>
    </xf>
    <xf numFmtId="0" fontId="51" fillId="0" borderId="0" xfId="0" applyFont="1" applyFill="1"/>
    <xf numFmtId="0" fontId="28" fillId="0" borderId="33" xfId="0" applyFont="1" applyFill="1" applyBorder="1" applyAlignment="1">
      <alignment horizontal="center" vertical="center" wrapText="1"/>
    </xf>
    <xf numFmtId="0" fontId="28" fillId="0" borderId="0" xfId="0" applyFont="1" applyFill="1" applyAlignment="1">
      <alignment horizontal="center" vertical="center"/>
    </xf>
    <xf numFmtId="0" fontId="0" fillId="0" borderId="0" xfId="0" applyFill="1" applyBorder="1" applyAlignment="1">
      <alignment wrapText="1"/>
    </xf>
    <xf numFmtId="0" fontId="28" fillId="0" borderId="54" xfId="0" applyFont="1" applyBorder="1" applyAlignment="1">
      <alignment horizontal="center"/>
    </xf>
    <xf numFmtId="49" fontId="31" fillId="0" borderId="54" xfId="92" applyNumberFormat="1" applyFont="1" applyFill="1" applyBorder="1" applyAlignment="1">
      <alignment vertical="center"/>
    </xf>
    <xf numFmtId="0" fontId="28" fillId="0" borderId="55" xfId="0" applyFont="1" applyFill="1" applyBorder="1" applyAlignment="1">
      <alignment horizontal="center" vertical="center" wrapText="1"/>
    </xf>
    <xf numFmtId="0" fontId="42" fillId="0" borderId="36" xfId="0" applyFont="1" applyFill="1" applyBorder="1"/>
    <xf numFmtId="0" fontId="0" fillId="0" borderId="36" xfId="0" applyFill="1" applyBorder="1"/>
    <xf numFmtId="49" fontId="31" fillId="0" borderId="56" xfId="0" applyNumberFormat="1" applyFont="1" applyFill="1" applyBorder="1" applyAlignment="1">
      <alignment horizontal="center" vertical="center"/>
    </xf>
    <xf numFmtId="49" fontId="31" fillId="0" borderId="57" xfId="0" applyNumberFormat="1" applyFont="1" applyFill="1" applyBorder="1" applyAlignment="1">
      <alignment horizontal="center" vertical="center"/>
    </xf>
    <xf numFmtId="49" fontId="31" fillId="0" borderId="58" xfId="0" applyNumberFormat="1" applyFont="1" applyFill="1" applyBorder="1" applyAlignment="1">
      <alignment horizontal="center" vertical="center"/>
    </xf>
    <xf numFmtId="49" fontId="28" fillId="0" borderId="59" xfId="0" applyNumberFormat="1" applyFont="1" applyFill="1" applyBorder="1" applyAlignment="1">
      <alignment vertical="center"/>
    </xf>
    <xf numFmtId="49" fontId="28" fillId="0" borderId="0" xfId="94" applyNumberFormat="1" applyFont="1" applyFill="1" applyBorder="1" applyAlignment="1">
      <alignment horizontal="left" vertical="center" wrapText="1"/>
    </xf>
    <xf numFmtId="0" fontId="28" fillId="0" borderId="48" xfId="0" applyFont="1" applyFill="1" applyBorder="1" applyAlignment="1">
      <alignment horizontal="center" vertical="center" wrapText="1"/>
    </xf>
    <xf numFmtId="0" fontId="42" fillId="0" borderId="34" xfId="0" applyFont="1" applyFill="1" applyBorder="1"/>
    <xf numFmtId="0" fontId="31" fillId="0" borderId="65" xfId="0" applyFont="1" applyFill="1" applyBorder="1" applyAlignment="1">
      <alignment horizontal="center" vertical="center"/>
    </xf>
    <xf numFmtId="49" fontId="28" fillId="0" borderId="45" xfId="0" applyNumberFormat="1"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49" fontId="28" fillId="0" borderId="28" xfId="0" applyNumberFormat="1" applyFont="1" applyFill="1" applyBorder="1" applyAlignment="1">
      <alignment horizontal="center" vertical="center" wrapText="1"/>
    </xf>
    <xf numFmtId="0" fontId="28" fillId="0" borderId="27" xfId="0" applyFont="1" applyFill="1" applyBorder="1" applyAlignment="1">
      <alignment horizontal="center" vertical="center" wrapText="1"/>
    </xf>
    <xf numFmtId="49" fontId="28" fillId="0" borderId="67" xfId="0" applyNumberFormat="1" applyFont="1" applyFill="1" applyBorder="1" applyAlignment="1">
      <alignment horizontal="center" vertical="center"/>
    </xf>
    <xf numFmtId="0" fontId="31"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1" xfId="0" applyFont="1" applyFill="1" applyBorder="1" applyAlignment="1">
      <alignment horizontal="center" vertical="center"/>
    </xf>
    <xf numFmtId="9" fontId="0" fillId="0" borderId="0" xfId="0" applyNumberFormat="1" applyFont="1" applyFill="1" applyBorder="1"/>
    <xf numFmtId="0" fontId="0" fillId="0" borderId="42" xfId="0" applyFill="1" applyBorder="1"/>
    <xf numFmtId="49" fontId="42" fillId="0" borderId="71" xfId="103" applyNumberFormat="1" applyFont="1" applyFill="1" applyBorder="1" applyAlignment="1">
      <alignment horizontal="center" vertical="center"/>
    </xf>
    <xf numFmtId="49" fontId="42" fillId="0" borderId="23" xfId="103"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0" fillId="0" borderId="75" xfId="0" applyFont="1" applyBorder="1"/>
    <xf numFmtId="9" fontId="0" fillId="58" borderId="25" xfId="0" applyNumberFormat="1" applyFont="1" applyFill="1" applyBorder="1"/>
    <xf numFmtId="9" fontId="0" fillId="58" borderId="32" xfId="0" applyNumberFormat="1" applyFont="1" applyFill="1" applyBorder="1"/>
    <xf numFmtId="9" fontId="0" fillId="58" borderId="74" xfId="0" applyNumberFormat="1" applyFont="1" applyFill="1" applyBorder="1"/>
    <xf numFmtId="0" fontId="0" fillId="0" borderId="75" xfId="0" applyFill="1" applyBorder="1"/>
    <xf numFmtId="49" fontId="28" fillId="27" borderId="27" xfId="92" applyNumberFormat="1" applyFont="1" applyFill="1" applyBorder="1" applyAlignment="1">
      <alignment horizontal="center" vertical="center" wrapText="1"/>
    </xf>
    <xf numFmtId="0" fontId="31" fillId="0" borderId="68" xfId="0" applyFont="1" applyFill="1" applyBorder="1" applyAlignment="1">
      <alignment horizontal="left" vertical="center"/>
    </xf>
    <xf numFmtId="0" fontId="31" fillId="0" borderId="76" xfId="0" applyFont="1" applyFill="1" applyBorder="1" applyAlignment="1">
      <alignment horizontal="left" vertical="center"/>
    </xf>
    <xf numFmtId="0" fontId="28" fillId="0" borderId="78" xfId="0" applyFont="1" applyFill="1" applyBorder="1" applyAlignment="1">
      <alignment horizontal="center" vertical="center" wrapText="1"/>
    </xf>
    <xf numFmtId="49" fontId="31" fillId="0" borderId="79" xfId="54" applyNumberFormat="1" applyFont="1" applyFill="1" applyBorder="1" applyAlignment="1">
      <alignment horizontal="center" vertical="center"/>
    </xf>
    <xf numFmtId="0" fontId="0" fillId="0" borderId="61" xfId="0" applyFont="1" applyBorder="1" applyAlignment="1">
      <alignment horizontal="center"/>
    </xf>
    <xf numFmtId="0" fontId="28" fillId="0" borderId="44" xfId="0" applyFont="1" applyFill="1" applyBorder="1" applyAlignment="1">
      <alignment horizontal="center" vertical="center" wrapText="1"/>
    </xf>
    <xf numFmtId="0" fontId="6" fillId="0" borderId="0" xfId="106" applyFont="1"/>
    <xf numFmtId="0" fontId="58" fillId="0" borderId="0" xfId="0" applyFont="1" applyBorder="1"/>
    <xf numFmtId="49" fontId="58" fillId="0" borderId="0" xfId="0" applyNumberFormat="1" applyFont="1" applyFill="1" applyBorder="1" applyAlignment="1">
      <alignment vertical="center"/>
    </xf>
    <xf numFmtId="0" fontId="58" fillId="0" borderId="0" xfId="0" applyNumberFormat="1" applyFont="1" applyFill="1" applyBorder="1" applyAlignment="1">
      <alignment horizontal="center" vertical="center"/>
    </xf>
    <xf numFmtId="0" fontId="58" fillId="0" borderId="0" xfId="0" applyNumberFormat="1" applyFont="1" applyFill="1" applyBorder="1" applyAlignment="1">
      <alignment horizontal="center" vertical="center" wrapText="1"/>
    </xf>
    <xf numFmtId="49" fontId="58" fillId="0" borderId="0" xfId="92" applyNumberFormat="1" applyFont="1" applyFill="1" applyBorder="1" applyAlignment="1">
      <alignment horizontal="left" vertical="center"/>
    </xf>
    <xf numFmtId="0" fontId="29" fillId="0" borderId="8" xfId="0" applyFont="1" applyBorder="1" applyAlignment="1">
      <alignment horizontal="center"/>
    </xf>
    <xf numFmtId="0" fontId="29" fillId="0" borderId="8" xfId="0" applyFont="1" applyBorder="1" applyAlignment="1">
      <alignment horizontal="left"/>
    </xf>
    <xf numFmtId="0" fontId="28" fillId="0" borderId="81" xfId="0" applyFont="1" applyFill="1" applyBorder="1" applyAlignment="1">
      <alignment horizontal="center" vertical="center" wrapText="1"/>
    </xf>
    <xf numFmtId="0" fontId="0" fillId="0" borderId="0" xfId="0" applyAlignment="1">
      <alignment wrapText="1"/>
    </xf>
    <xf numFmtId="0" fontId="59" fillId="0" borderId="0" xfId="0" applyFont="1"/>
    <xf numFmtId="0" fontId="62" fillId="0" borderId="12" xfId="0" applyFont="1" applyFill="1" applyBorder="1" applyAlignment="1">
      <alignment horizontal="center" vertical="center"/>
    </xf>
    <xf numFmtId="0" fontId="63" fillId="0" borderId="12" xfId="0" applyFont="1" applyFill="1" applyBorder="1" applyAlignment="1">
      <alignment horizontal="center" vertical="center"/>
    </xf>
    <xf numFmtId="0" fontId="60" fillId="0" borderId="12" xfId="0" applyFont="1" applyFill="1" applyBorder="1" applyAlignment="1">
      <alignment horizontal="center" vertical="center"/>
    </xf>
    <xf numFmtId="0" fontId="64" fillId="0" borderId="0" xfId="0" applyFont="1" applyBorder="1" applyAlignment="1">
      <alignment vertical="center"/>
    </xf>
    <xf numFmtId="0" fontId="31" fillId="0" borderId="65" xfId="0" applyFont="1" applyFill="1" applyBorder="1" applyAlignment="1">
      <alignment horizontal="center"/>
    </xf>
    <xf numFmtId="0" fontId="0" fillId="0" borderId="82" xfId="0" applyFont="1" applyBorder="1"/>
    <xf numFmtId="49" fontId="57" fillId="0" borderId="60" xfId="0" applyNumberFormat="1" applyFont="1" applyFill="1" applyBorder="1" applyAlignment="1">
      <alignment horizontal="center" vertical="center"/>
    </xf>
    <xf numFmtId="49" fontId="28" fillId="0" borderId="83" xfId="0" applyNumberFormat="1" applyFont="1" applyFill="1" applyBorder="1" applyAlignment="1">
      <alignment horizontal="center" vertical="center"/>
    </xf>
    <xf numFmtId="49" fontId="28" fillId="0" borderId="84" xfId="0" applyNumberFormat="1" applyFont="1" applyFill="1" applyBorder="1" applyAlignment="1">
      <alignment horizontal="center" vertical="center"/>
    </xf>
    <xf numFmtId="49" fontId="28" fillId="0" borderId="85" xfId="0" applyNumberFormat="1" applyFont="1" applyFill="1" applyBorder="1" applyAlignment="1">
      <alignment horizontal="center" vertical="center"/>
    </xf>
    <xf numFmtId="49" fontId="28" fillId="0" borderId="85" xfId="0" applyNumberFormat="1" applyFont="1" applyFill="1" applyBorder="1" applyAlignment="1">
      <alignment horizontal="center" vertical="center" wrapText="1"/>
    </xf>
    <xf numFmtId="0" fontId="28" fillId="0" borderId="85" xfId="0" applyFont="1" applyFill="1" applyBorder="1" applyAlignment="1">
      <alignment horizontal="center" vertical="center"/>
    </xf>
    <xf numFmtId="49" fontId="28" fillId="0" borderId="86" xfId="0" applyNumberFormat="1" applyFont="1" applyFill="1" applyBorder="1" applyAlignment="1">
      <alignment horizontal="center" vertical="center" wrapText="1"/>
    </xf>
    <xf numFmtId="0" fontId="28" fillId="0" borderId="87" xfId="0" applyFont="1" applyFill="1" applyBorder="1" applyAlignment="1">
      <alignment horizontal="center" vertical="center" wrapText="1"/>
    </xf>
    <xf numFmtId="49" fontId="0" fillId="0" borderId="88"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49" fontId="0" fillId="0" borderId="89" xfId="0" applyNumberFormat="1" applyFill="1" applyBorder="1" applyAlignment="1">
      <alignment horizontal="center" vertical="center"/>
    </xf>
    <xf numFmtId="0" fontId="0" fillId="0" borderId="89" xfId="0" applyFont="1" applyFill="1" applyBorder="1" applyAlignment="1">
      <alignment horizontal="center" vertical="center" wrapText="1"/>
    </xf>
    <xf numFmtId="1" fontId="0" fillId="0" borderId="89" xfId="0" applyNumberFormat="1" applyFont="1" applyFill="1" applyBorder="1" applyAlignment="1">
      <alignment horizontal="center" vertical="center" wrapText="1"/>
    </xf>
    <xf numFmtId="1" fontId="67" fillId="0" borderId="89" xfId="0" applyNumberFormat="1" applyFont="1" applyFill="1" applyBorder="1" applyAlignment="1">
      <alignment horizontal="center" vertical="center" wrapText="1"/>
    </xf>
    <xf numFmtId="49" fontId="0" fillId="0" borderId="91" xfId="0" applyNumberFormat="1" applyFont="1" applyFill="1" applyBorder="1" applyAlignment="1">
      <alignment horizontal="center" vertical="center" wrapText="1"/>
    </xf>
    <xf numFmtId="49" fontId="0" fillId="0" borderId="92" xfId="0" applyNumberFormat="1" applyFont="1" applyFill="1" applyBorder="1" applyAlignment="1">
      <alignment horizontal="center" vertical="center" wrapText="1"/>
    </xf>
    <xf numFmtId="9" fontId="0" fillId="0" borderId="71" xfId="0" applyNumberFormat="1" applyFont="1" applyFill="1" applyBorder="1" applyAlignment="1">
      <alignment horizontal="center" vertical="center" wrapText="1"/>
    </xf>
    <xf numFmtId="9" fontId="0" fillId="0" borderId="93" xfId="0" applyNumberFormat="1" applyFont="1" applyFill="1" applyBorder="1" applyAlignment="1">
      <alignment horizontal="center" vertical="center" wrapText="1"/>
    </xf>
    <xf numFmtId="0" fontId="52" fillId="0" borderId="94" xfId="0" applyFont="1" applyFill="1" applyBorder="1"/>
    <xf numFmtId="49" fontId="0" fillId="0" borderId="95" xfId="0" applyNumberFormat="1" applyFont="1" applyFill="1" applyBorder="1" applyAlignment="1">
      <alignment horizontal="center" vertical="center" wrapText="1"/>
    </xf>
    <xf numFmtId="49" fontId="0" fillId="0" borderId="96" xfId="0" applyNumberFormat="1" applyFont="1" applyFill="1" applyBorder="1" applyAlignment="1">
      <alignment horizontal="center" vertical="center" wrapText="1"/>
    </xf>
    <xf numFmtId="49"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wrapText="1"/>
    </xf>
    <xf numFmtId="1" fontId="0" fillId="0" borderId="96" xfId="0" applyNumberFormat="1" applyFont="1" applyFill="1" applyBorder="1" applyAlignment="1">
      <alignment horizontal="center" vertical="center" wrapText="1"/>
    </xf>
    <xf numFmtId="1" fontId="67" fillId="0" borderId="96" xfId="0" applyNumberFormat="1" applyFont="1" applyFill="1" applyBorder="1" applyAlignment="1">
      <alignment horizontal="center" vertical="center" wrapText="1"/>
    </xf>
    <xf numFmtId="49" fontId="0" fillId="0" borderId="71" xfId="0" applyNumberFormat="1" applyFont="1" applyFill="1" applyBorder="1" applyAlignment="1">
      <alignment horizontal="center" vertical="center" wrapText="1"/>
    </xf>
    <xf numFmtId="9" fontId="0" fillId="0" borderId="97" xfId="0" applyNumberFormat="1" applyFont="1" applyFill="1" applyBorder="1" applyAlignment="1">
      <alignment horizontal="center" vertical="center" wrapText="1"/>
    </xf>
    <xf numFmtId="0" fontId="52" fillId="0" borderId="75" xfId="0" applyFont="1" applyFill="1" applyBorder="1"/>
    <xf numFmtId="49" fontId="0" fillId="0" borderId="75" xfId="0" applyNumberFormat="1" applyFont="1" applyFill="1" applyBorder="1" applyAlignment="1">
      <alignment horizontal="center" vertical="center" wrapText="1"/>
    </xf>
    <xf numFmtId="49" fontId="0" fillId="0" borderId="75" xfId="0" applyNumberFormat="1" applyFill="1" applyBorder="1" applyAlignment="1">
      <alignment horizontal="center" vertical="center"/>
    </xf>
    <xf numFmtId="0" fontId="0" fillId="0" borderId="75" xfId="0" applyFont="1" applyFill="1" applyBorder="1" applyAlignment="1">
      <alignment horizontal="center" vertical="center" wrapText="1"/>
    </xf>
    <xf numFmtId="1" fontId="0" fillId="0" borderId="75" xfId="0" applyNumberFormat="1" applyFont="1" applyFill="1" applyBorder="1" applyAlignment="1">
      <alignment horizontal="center" vertical="center" wrapText="1"/>
    </xf>
    <xf numFmtId="1" fontId="67" fillId="0" borderId="75" xfId="0" applyNumberFormat="1" applyFont="1" applyFill="1" applyBorder="1" applyAlignment="1">
      <alignment horizontal="center" vertical="center" wrapText="1"/>
    </xf>
    <xf numFmtId="0" fontId="8" fillId="0" borderId="75" xfId="0" applyFont="1" applyFill="1" applyBorder="1" applyAlignment="1">
      <alignment horizontal="center" vertical="center"/>
    </xf>
    <xf numFmtId="49" fontId="0" fillId="0" borderId="31" xfId="0" applyNumberFormat="1" applyFont="1" applyFill="1" applyBorder="1" applyAlignment="1">
      <alignment horizontal="center" vertical="center" wrapText="1"/>
    </xf>
    <xf numFmtId="9" fontId="0" fillId="0" borderId="100" xfId="0" applyNumberFormat="1" applyFont="1" applyFill="1" applyBorder="1" applyAlignment="1">
      <alignment horizontal="center" vertical="center" wrapText="1"/>
    </xf>
    <xf numFmtId="1" fontId="65" fillId="0" borderId="75" xfId="0" applyNumberFormat="1" applyFont="1" applyFill="1" applyBorder="1" applyAlignment="1">
      <alignment horizontal="center" vertical="center" wrapText="1"/>
    </xf>
    <xf numFmtId="49" fontId="0" fillId="0" borderId="96" xfId="0" applyNumberFormat="1" applyFill="1" applyBorder="1" applyAlignment="1">
      <alignment horizontal="center" vertical="center" wrapText="1"/>
    </xf>
    <xf numFmtId="0" fontId="0" fillId="0" borderId="96" xfId="0" applyFill="1" applyBorder="1" applyAlignment="1">
      <alignment horizontal="center" vertical="center" wrapText="1"/>
    </xf>
    <xf numFmtId="1" fontId="0" fillId="0" borderId="96" xfId="0" applyNumberFormat="1" applyFill="1" applyBorder="1" applyAlignment="1">
      <alignment horizontal="center" vertical="center" wrapText="1"/>
    </xf>
    <xf numFmtId="49" fontId="0" fillId="0" borderId="95" xfId="0" applyNumberFormat="1" applyFill="1" applyBorder="1" applyAlignment="1">
      <alignment horizontal="center" vertical="center" wrapText="1"/>
    </xf>
    <xf numFmtId="49" fontId="0" fillId="0" borderId="106" xfId="0" applyNumberFormat="1" applyFont="1" applyFill="1" applyBorder="1" applyAlignment="1">
      <alignment horizontal="center" vertical="center" wrapText="1"/>
    </xf>
    <xf numFmtId="49" fontId="0" fillId="0" borderId="107" xfId="0" applyNumberFormat="1" applyFont="1" applyFill="1" applyBorder="1" applyAlignment="1">
      <alignment horizontal="center" vertical="center" wrapText="1"/>
    </xf>
    <xf numFmtId="9" fontId="0" fillId="0" borderId="107" xfId="0" applyNumberFormat="1" applyFont="1" applyFill="1" applyBorder="1" applyAlignment="1">
      <alignment horizontal="center" vertical="center" wrapText="1"/>
    </xf>
    <xf numFmtId="9" fontId="0" fillId="0" borderId="108" xfId="0" applyNumberFormat="1" applyFont="1" applyFill="1" applyBorder="1" applyAlignment="1">
      <alignment horizontal="center" vertical="center" wrapText="1"/>
    </xf>
    <xf numFmtId="49" fontId="0" fillId="0" borderId="109"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1" fontId="67" fillId="0" borderId="42" xfId="0" applyNumberFormat="1" applyFont="1" applyFill="1" applyBorder="1" applyAlignment="1">
      <alignment horizontal="center" vertical="center" wrapText="1"/>
    </xf>
    <xf numFmtId="1" fontId="0" fillId="0" borderId="36" xfId="0" applyNumberFormat="1" applyFont="1" applyFill="1" applyBorder="1" applyAlignment="1">
      <alignment horizontal="center" vertical="center" wrapText="1"/>
    </xf>
    <xf numFmtId="1" fontId="65" fillId="0" borderId="36"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wrapText="1"/>
    </xf>
    <xf numFmtId="9" fontId="0" fillId="0" borderId="110" xfId="0" applyNumberFormat="1" applyFont="1" applyFill="1" applyBorder="1" applyAlignment="1">
      <alignment horizontal="center" vertical="center" wrapText="1"/>
    </xf>
    <xf numFmtId="49" fontId="0" fillId="0" borderId="111" xfId="0" applyNumberFormat="1" applyFont="1" applyFill="1" applyBorder="1" applyAlignment="1">
      <alignment horizontal="center" vertical="center" wrapText="1"/>
    </xf>
    <xf numFmtId="49" fontId="0" fillId="0" borderId="112" xfId="0" applyNumberFormat="1" applyFont="1" applyFill="1" applyBorder="1" applyAlignment="1">
      <alignment horizontal="center" vertical="center" wrapText="1"/>
    </xf>
    <xf numFmtId="0" fontId="0" fillId="0" borderId="112" xfId="0" applyFont="1" applyFill="1" applyBorder="1" applyAlignment="1">
      <alignment horizontal="center" vertical="center" wrapText="1"/>
    </xf>
    <xf numFmtId="1" fontId="65" fillId="0" borderId="112" xfId="0" applyNumberFormat="1" applyFont="1" applyFill="1" applyBorder="1" applyAlignment="1">
      <alignment horizontal="center" vertical="center" wrapText="1"/>
    </xf>
    <xf numFmtId="1" fontId="0" fillId="0" borderId="112" xfId="0" applyNumberFormat="1" applyFont="1" applyFill="1" applyBorder="1" applyAlignment="1">
      <alignment horizontal="center" vertical="center" wrapText="1"/>
    </xf>
    <xf numFmtId="49" fontId="65" fillId="0" borderId="112"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49" fontId="0" fillId="0" borderId="73" xfId="0" applyNumberFormat="1" applyFont="1" applyFill="1" applyBorder="1" applyAlignment="1">
      <alignment horizontal="center" vertical="center" wrapText="1"/>
    </xf>
    <xf numFmtId="9" fontId="0" fillId="0" borderId="73" xfId="0" applyNumberFormat="1" applyFont="1" applyFill="1" applyBorder="1" applyAlignment="1">
      <alignment horizontal="center" vertical="center" wrapText="1"/>
    </xf>
    <xf numFmtId="9" fontId="0" fillId="0" borderId="113" xfId="0" applyNumberFormat="1" applyFont="1" applyFill="1" applyBorder="1" applyAlignment="1">
      <alignment horizontal="center" vertical="center" wrapText="1"/>
    </xf>
    <xf numFmtId="0" fontId="0" fillId="0" borderId="0" xfId="0" applyFont="1" applyFill="1" applyAlignment="1">
      <alignment horizontal="center"/>
    </xf>
    <xf numFmtId="0" fontId="67" fillId="0" borderId="0" xfId="0" applyFont="1" applyFill="1" applyAlignment="1">
      <alignment horizontal="left"/>
    </xf>
    <xf numFmtId="0" fontId="70" fillId="0" borderId="0" xfId="0" applyFont="1" applyBorder="1"/>
    <xf numFmtId="0" fontId="0" fillId="0" borderId="96" xfId="0" applyFont="1" applyFill="1" applyBorder="1" applyAlignment="1">
      <alignment horizontal="center" vertical="center"/>
    </xf>
    <xf numFmtId="0" fontId="0" fillId="0" borderId="96" xfId="0" applyFont="1" applyFill="1" applyBorder="1"/>
    <xf numFmtId="0" fontId="0" fillId="0" borderId="96" xfId="0" applyFont="1" applyBorder="1"/>
    <xf numFmtId="0" fontId="0" fillId="0" borderId="96" xfId="0" applyFont="1" applyFill="1" applyBorder="1" applyAlignment="1">
      <alignment horizontal="center"/>
    </xf>
    <xf numFmtId="0" fontId="0" fillId="0" borderId="96" xfId="0" applyFont="1" applyBorder="1" applyAlignment="1">
      <alignment horizontal="center"/>
    </xf>
    <xf numFmtId="0" fontId="0" fillId="57" borderId="82" xfId="0" applyFont="1" applyFill="1" applyBorder="1"/>
    <xf numFmtId="0" fontId="0" fillId="57" borderId="82" xfId="0" applyFont="1" applyFill="1" applyBorder="1" applyAlignment="1">
      <alignment horizontal="center"/>
    </xf>
    <xf numFmtId="0" fontId="0" fillId="57" borderId="0" xfId="0" applyFont="1" applyFill="1" applyAlignment="1">
      <alignment horizontal="center"/>
    </xf>
    <xf numFmtId="0" fontId="0" fillId="57" borderId="0" xfId="0" applyFont="1" applyFill="1"/>
    <xf numFmtId="0" fontId="0" fillId="57" borderId="0" xfId="0" applyFont="1" applyFill="1" applyAlignment="1">
      <alignment horizontal="right"/>
    </xf>
    <xf numFmtId="0" fontId="71" fillId="57" borderId="0" xfId="0" applyFont="1" applyFill="1"/>
    <xf numFmtId="0" fontId="31" fillId="0" borderId="54" xfId="0" applyFont="1" applyFill="1" applyBorder="1" applyAlignment="1">
      <alignment horizontal="center" vertical="center"/>
    </xf>
    <xf numFmtId="0" fontId="28" fillId="0" borderId="54" xfId="0" applyFont="1" applyFill="1" applyBorder="1" applyAlignment="1">
      <alignment horizontal="center" vertical="center"/>
    </xf>
    <xf numFmtId="0" fontId="0" fillId="0" borderId="94"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85" xfId="0" applyFont="1" applyFill="1" applyBorder="1" applyAlignment="1">
      <alignment horizontal="center" vertical="center" wrapText="1"/>
    </xf>
    <xf numFmtId="0" fontId="30" fillId="0" borderId="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6" xfId="0" applyBorder="1"/>
    <xf numFmtId="0" fontId="0" fillId="0" borderId="94" xfId="0" applyFont="1" applyFill="1" applyBorder="1" applyAlignment="1">
      <alignment horizontal="center" vertical="center" wrapText="1"/>
    </xf>
    <xf numFmtId="49" fontId="8" fillId="0" borderId="0" xfId="112" applyNumberFormat="1" applyFill="1" applyAlignment="1">
      <alignment vertical="center"/>
    </xf>
    <xf numFmtId="49" fontId="8" fillId="0" borderId="0" xfId="112" applyNumberFormat="1" applyFont="1" applyFill="1" applyAlignment="1">
      <alignment horizontal="center" vertical="center"/>
    </xf>
    <xf numFmtId="49" fontId="8" fillId="0" borderId="0" xfId="112" applyNumberFormat="1" applyFont="1" applyFill="1" applyAlignment="1">
      <alignment vertical="center"/>
    </xf>
    <xf numFmtId="0" fontId="8" fillId="0" borderId="0" xfId="112" applyFont="1"/>
    <xf numFmtId="0" fontId="8" fillId="0" borderId="0" xfId="112"/>
    <xf numFmtId="0" fontId="28" fillId="0" borderId="114" xfId="112" applyFont="1" applyFill="1" applyBorder="1" applyAlignment="1">
      <alignment horizontal="center" vertical="center" wrapText="1"/>
    </xf>
    <xf numFmtId="49" fontId="28" fillId="0" borderId="115" xfId="112" applyNumberFormat="1" applyFont="1" applyFill="1" applyBorder="1" applyAlignment="1">
      <alignment horizontal="center" vertical="center" wrapText="1"/>
    </xf>
    <xf numFmtId="0" fontId="28" fillId="0" borderId="116" xfId="112" applyFont="1" applyFill="1" applyBorder="1" applyAlignment="1">
      <alignment horizontal="center" vertical="center" wrapText="1"/>
    </xf>
    <xf numFmtId="0" fontId="28" fillId="0" borderId="117" xfId="112" applyFont="1" applyFill="1" applyBorder="1" applyAlignment="1">
      <alignment horizontal="center" vertical="center" wrapText="1"/>
    </xf>
    <xf numFmtId="0" fontId="28" fillId="0" borderId="115" xfId="112" applyFont="1" applyFill="1" applyBorder="1" applyAlignment="1">
      <alignment horizontal="center" vertical="center"/>
    </xf>
    <xf numFmtId="0" fontId="28" fillId="0" borderId="115" xfId="112" applyFont="1" applyBorder="1" applyAlignment="1">
      <alignment horizontal="center" vertical="center"/>
    </xf>
    <xf numFmtId="49" fontId="28" fillId="0" borderId="115" xfId="112" applyNumberFormat="1" applyFont="1" applyFill="1" applyBorder="1" applyAlignment="1">
      <alignment horizontal="center" vertical="center"/>
    </xf>
    <xf numFmtId="0" fontId="28" fillId="0" borderId="116" xfId="112" applyFont="1" applyBorder="1" applyAlignment="1">
      <alignment horizontal="center" vertical="center"/>
    </xf>
    <xf numFmtId="49" fontId="31" fillId="0" borderId="0" xfId="112" applyNumberFormat="1" applyFont="1" applyFill="1" applyBorder="1" applyAlignment="1">
      <alignment vertical="center"/>
    </xf>
    <xf numFmtId="49" fontId="30" fillId="0" borderId="0" xfId="112" applyNumberFormat="1" applyFont="1" applyFill="1" applyBorder="1" applyAlignment="1">
      <alignment vertical="center" wrapText="1"/>
    </xf>
    <xf numFmtId="0" fontId="8" fillId="0" borderId="53" xfId="112" applyFont="1" applyBorder="1"/>
    <xf numFmtId="49" fontId="30" fillId="0" borderId="118" xfId="112" applyNumberFormat="1" applyFont="1" applyFill="1" applyBorder="1" applyAlignment="1">
      <alignment vertical="center" wrapText="1"/>
    </xf>
    <xf numFmtId="49" fontId="8" fillId="0" borderId="118" xfId="112" applyNumberFormat="1" applyFont="1" applyFill="1" applyBorder="1" applyAlignment="1">
      <alignment vertical="center"/>
    </xf>
    <xf numFmtId="49" fontId="30" fillId="0" borderId="119" xfId="112" applyNumberFormat="1" applyFont="1" applyFill="1" applyBorder="1" applyAlignment="1">
      <alignment vertical="center"/>
    </xf>
    <xf numFmtId="49" fontId="30" fillId="0" borderId="0" xfId="112" applyNumberFormat="1" applyFont="1" applyFill="1" applyBorder="1" applyAlignment="1">
      <alignment vertical="center"/>
    </xf>
    <xf numFmtId="0" fontId="8" fillId="0" borderId="0" xfId="112" applyFont="1" applyBorder="1" applyAlignment="1"/>
    <xf numFmtId="0" fontId="8" fillId="0" borderId="20" xfId="112" applyFont="1" applyBorder="1" applyAlignment="1"/>
    <xf numFmtId="49" fontId="8" fillId="0" borderId="0" xfId="112" applyNumberFormat="1" applyFont="1" applyFill="1" applyBorder="1" applyAlignment="1">
      <alignment vertical="center"/>
    </xf>
    <xf numFmtId="49" fontId="42" fillId="0" borderId="0" xfId="112" applyNumberFormat="1" applyFont="1" applyFill="1" applyBorder="1" applyAlignment="1">
      <alignment vertical="center"/>
    </xf>
    <xf numFmtId="49" fontId="8" fillId="0" borderId="0" xfId="112" applyNumberFormat="1" applyFont="1" applyFill="1" applyBorder="1" applyAlignment="1">
      <alignment horizontal="center" vertical="center"/>
    </xf>
    <xf numFmtId="0" fontId="0" fillId="0" borderId="75" xfId="0" applyFont="1" applyFill="1" applyBorder="1" applyAlignment="1">
      <alignment horizontal="center" vertical="center"/>
    </xf>
    <xf numFmtId="0" fontId="28" fillId="0" borderId="121" xfId="0" applyFont="1" applyFill="1" applyBorder="1" applyAlignment="1">
      <alignment horizontal="center" vertical="center" wrapText="1"/>
    </xf>
    <xf numFmtId="0" fontId="0" fillId="0" borderId="75" xfId="0" applyFont="1" applyFill="1" applyBorder="1" applyAlignment="1">
      <alignment horizontal="center"/>
    </xf>
    <xf numFmtId="0" fontId="0" fillId="0" borderId="75" xfId="0" applyFont="1" applyBorder="1" applyAlignment="1">
      <alignment horizontal="center"/>
    </xf>
    <xf numFmtId="49" fontId="28" fillId="0" borderId="81" xfId="92" applyNumberFormat="1" applyFont="1" applyFill="1" applyBorder="1" applyAlignment="1">
      <alignment horizontal="center" vertical="center" wrapText="1"/>
    </xf>
    <xf numFmtId="49" fontId="28" fillId="0" borderId="81" xfId="0" applyNumberFormat="1" applyFont="1" applyFill="1" applyBorder="1" applyAlignment="1">
      <alignment vertical="center"/>
    </xf>
    <xf numFmtId="49" fontId="28" fillId="0" borderId="81" xfId="0" applyNumberFormat="1" applyFont="1" applyFill="1" applyBorder="1" applyAlignment="1">
      <alignment horizontal="center" vertical="center" wrapText="1"/>
    </xf>
    <xf numFmtId="49" fontId="28" fillId="27" borderId="81" xfId="92" applyNumberFormat="1" applyFont="1" applyFill="1" applyBorder="1" applyAlignment="1">
      <alignment horizontal="center" vertical="center" wrapText="1"/>
    </xf>
    <xf numFmtId="0" fontId="42" fillId="0" borderId="71" xfId="0" applyFont="1" applyFill="1" applyBorder="1"/>
    <xf numFmtId="0" fontId="42" fillId="0" borderId="71" xfId="92" applyNumberFormat="1" applyFont="1" applyFill="1" applyBorder="1" applyAlignment="1">
      <alignment horizontal="center" vertical="center"/>
    </xf>
    <xf numFmtId="9" fontId="42" fillId="0" borderId="71" xfId="93" applyFont="1" applyFill="1" applyBorder="1" applyAlignment="1">
      <alignment horizontal="center" vertical="center" wrapText="1"/>
    </xf>
    <xf numFmtId="0" fontId="0" fillId="27" borderId="71" xfId="0" applyFont="1" applyFill="1" applyBorder="1"/>
    <xf numFmtId="0" fontId="42" fillId="0" borderId="96" xfId="0" applyFont="1" applyFill="1" applyBorder="1"/>
    <xf numFmtId="9" fontId="0" fillId="58" borderId="25" xfId="0" applyNumberFormat="1" applyFont="1" applyFill="1" applyBorder="1" applyAlignment="1">
      <alignment horizontal="right"/>
    </xf>
    <xf numFmtId="0" fontId="42" fillId="0" borderId="73" xfId="0" applyFont="1" applyFill="1" applyBorder="1"/>
    <xf numFmtId="49" fontId="42" fillId="0" borderId="73" xfId="0" applyNumberFormat="1" applyFont="1" applyFill="1" applyBorder="1" applyAlignment="1">
      <alignment vertical="center"/>
    </xf>
    <xf numFmtId="49" fontId="42" fillId="0" borderId="73" xfId="103" applyNumberFormat="1" applyFont="1" applyFill="1" applyBorder="1" applyAlignment="1">
      <alignment horizontal="center" vertical="center"/>
    </xf>
    <xf numFmtId="0" fontId="42" fillId="0" borderId="73" xfId="92" applyNumberFormat="1" applyFont="1" applyFill="1" applyBorder="1" applyAlignment="1">
      <alignment horizontal="center" vertical="center"/>
    </xf>
    <xf numFmtId="0" fontId="42" fillId="0" borderId="123" xfId="92" applyNumberFormat="1" applyFont="1" applyFill="1" applyBorder="1" applyAlignment="1">
      <alignment horizontal="center" vertical="center"/>
    </xf>
    <xf numFmtId="1" fontId="42" fillId="0" borderId="123" xfId="92" applyNumberFormat="1" applyFont="1" applyFill="1" applyBorder="1" applyAlignment="1">
      <alignment horizontal="center" vertical="center"/>
    </xf>
    <xf numFmtId="9" fontId="42" fillId="0" borderId="73" xfId="93" applyFont="1" applyFill="1" applyBorder="1" applyAlignment="1">
      <alignment horizontal="center" vertical="center" wrapText="1"/>
    </xf>
    <xf numFmtId="49" fontId="42" fillId="0" borderId="123" xfId="92" applyNumberFormat="1" applyFont="1" applyFill="1" applyBorder="1" applyAlignment="1">
      <alignment horizontal="center" vertical="center" wrapText="1"/>
    </xf>
    <xf numFmtId="0" fontId="0" fillId="27" borderId="73" xfId="0" applyFont="1" applyFill="1" applyBorder="1"/>
    <xf numFmtId="9" fontId="0" fillId="58" borderId="123" xfId="0" applyNumberFormat="1" applyFont="1" applyFill="1" applyBorder="1"/>
    <xf numFmtId="0" fontId="0" fillId="0" borderId="112" xfId="0" applyFont="1" applyBorder="1"/>
    <xf numFmtId="0" fontId="0" fillId="0" borderId="124" xfId="0" applyFill="1" applyBorder="1"/>
    <xf numFmtId="0" fontId="42" fillId="0" borderId="125" xfId="0" applyFont="1" applyFill="1" applyBorder="1"/>
    <xf numFmtId="49" fontId="28" fillId="0" borderId="125" xfId="0" applyNumberFormat="1" applyFont="1" applyFill="1" applyBorder="1" applyAlignment="1">
      <alignment vertical="center"/>
    </xf>
    <xf numFmtId="49" fontId="42" fillId="0" borderId="125" xfId="103" applyNumberFormat="1" applyFont="1" applyFill="1" applyBorder="1" applyAlignment="1">
      <alignment horizontal="center" vertical="center"/>
    </xf>
    <xf numFmtId="0" fontId="42" fillId="0" borderId="125" xfId="92" applyNumberFormat="1" applyFont="1" applyFill="1" applyBorder="1" applyAlignment="1">
      <alignment horizontal="center" vertical="center"/>
    </xf>
    <xf numFmtId="0" fontId="42" fillId="0" borderId="126" xfId="92" applyNumberFormat="1" applyFont="1" applyFill="1" applyBorder="1" applyAlignment="1">
      <alignment horizontal="center" vertical="center"/>
    </xf>
    <xf numFmtId="1" fontId="42" fillId="0" borderId="126" xfId="92" applyNumberFormat="1" applyFont="1" applyFill="1" applyBorder="1" applyAlignment="1">
      <alignment horizontal="center" vertical="center"/>
    </xf>
    <xf numFmtId="9" fontId="42" fillId="0" borderId="125" xfId="93" applyFont="1" applyFill="1" applyBorder="1" applyAlignment="1">
      <alignment horizontal="center" vertical="center" wrapText="1"/>
    </xf>
    <xf numFmtId="49" fontId="42" fillId="0" borderId="126" xfId="92" applyNumberFormat="1" applyFont="1" applyFill="1" applyBorder="1" applyAlignment="1">
      <alignment horizontal="center" vertical="center" wrapText="1"/>
    </xf>
    <xf numFmtId="0" fontId="42" fillId="27" borderId="125" xfId="0" applyFont="1" applyFill="1" applyBorder="1"/>
    <xf numFmtId="9" fontId="0" fillId="58" borderId="126" xfId="0" applyNumberFormat="1" applyFont="1" applyFill="1" applyBorder="1"/>
    <xf numFmtId="0" fontId="0" fillId="0" borderId="127" xfId="0" applyFont="1" applyBorder="1"/>
    <xf numFmtId="0" fontId="0" fillId="0" borderId="127" xfId="0" applyFill="1" applyBorder="1"/>
    <xf numFmtId="0" fontId="42" fillId="0" borderId="23" xfId="0" applyFont="1" applyFill="1" applyBorder="1"/>
    <xf numFmtId="0" fontId="42" fillId="0" borderId="23" xfId="92" applyNumberFormat="1" applyFont="1" applyFill="1" applyBorder="1" applyAlignment="1">
      <alignment horizontal="center" vertical="center"/>
    </xf>
    <xf numFmtId="49" fontId="42" fillId="0" borderId="35" xfId="92" applyNumberFormat="1" applyFont="1" applyFill="1" applyBorder="1" applyAlignment="1">
      <alignment horizontal="center" vertical="center" wrapText="1"/>
    </xf>
    <xf numFmtId="0" fontId="0" fillId="27" borderId="23" xfId="0" applyFont="1" applyFill="1" applyBorder="1"/>
    <xf numFmtId="9" fontId="0" fillId="58" borderId="35" xfId="0" applyNumberFormat="1" applyFont="1" applyFill="1" applyBorder="1"/>
    <xf numFmtId="0" fontId="0" fillId="0" borderId="94" xfId="0" applyFont="1" applyBorder="1"/>
    <xf numFmtId="0" fontId="0" fillId="0" borderId="94" xfId="0" applyFill="1" applyBorder="1"/>
    <xf numFmtId="0" fontId="0" fillId="0" borderId="71" xfId="0" applyFont="1" applyBorder="1"/>
    <xf numFmtId="49" fontId="0" fillId="0" borderId="71" xfId="0" applyNumberFormat="1" applyFont="1" applyFill="1" applyBorder="1" applyAlignment="1">
      <alignment vertical="center"/>
    </xf>
    <xf numFmtId="0" fontId="0" fillId="0" borderId="71"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wrapText="1"/>
    </xf>
    <xf numFmtId="49" fontId="0" fillId="0" borderId="75" xfId="0" applyNumberFormat="1" applyFont="1" applyFill="1" applyBorder="1" applyAlignment="1">
      <alignment vertical="center"/>
    </xf>
    <xf numFmtId="0" fontId="0" fillId="0"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wrapText="1"/>
    </xf>
    <xf numFmtId="49" fontId="0" fillId="0" borderId="75" xfId="0" applyNumberFormat="1" applyFont="1" applyFill="1" applyBorder="1" applyAlignment="1">
      <alignment vertical="center" wrapText="1"/>
    </xf>
    <xf numFmtId="0" fontId="0" fillId="27" borderId="75" xfId="0" applyFont="1" applyFill="1" applyBorder="1"/>
    <xf numFmtId="49" fontId="31" fillId="0" borderId="120" xfId="103" applyNumberFormat="1" applyFont="1" applyFill="1" applyBorder="1" applyAlignment="1">
      <alignment horizontal="center" vertical="center"/>
    </xf>
    <xf numFmtId="0" fontId="0" fillId="0" borderId="120" xfId="0" applyFont="1" applyBorder="1" applyAlignment="1">
      <alignment horizontal="center"/>
    </xf>
    <xf numFmtId="0" fontId="0" fillId="0" borderId="120" xfId="0" applyFont="1" applyFill="1" applyBorder="1" applyAlignment="1">
      <alignment horizontal="center"/>
    </xf>
    <xf numFmtId="49" fontId="28" fillId="0" borderId="81" xfId="103" applyNumberFormat="1" applyFont="1" applyFill="1" applyBorder="1" applyAlignment="1">
      <alignment horizontal="center" vertical="center" wrapText="1"/>
    </xf>
    <xf numFmtId="49" fontId="28" fillId="0" borderId="62" xfId="103" applyNumberFormat="1" applyFont="1" applyFill="1" applyBorder="1" applyAlignment="1">
      <alignment horizontal="center" vertical="center" wrapText="1"/>
    </xf>
    <xf numFmtId="49" fontId="28" fillId="27" borderId="71" xfId="103" applyNumberFormat="1" applyFont="1" applyFill="1" applyBorder="1" applyAlignment="1">
      <alignment horizontal="center" vertical="center" wrapText="1"/>
    </xf>
    <xf numFmtId="49" fontId="32" fillId="0" borderId="13" xfId="103" applyNumberFormat="1" applyFont="1" applyFill="1" applyBorder="1" applyAlignment="1">
      <alignment vertical="center" wrapText="1"/>
    </xf>
    <xf numFmtId="49" fontId="42" fillId="0" borderId="71" xfId="103" applyNumberFormat="1" applyFont="1" applyFill="1" applyBorder="1" applyAlignment="1">
      <alignment horizontal="left" vertical="center"/>
    </xf>
    <xf numFmtId="49" fontId="42" fillId="0" borderId="71" xfId="103" applyNumberFormat="1" applyFont="1" applyFill="1" applyBorder="1" applyAlignment="1">
      <alignment horizontal="center" vertical="center" wrapText="1"/>
    </xf>
    <xf numFmtId="49" fontId="42" fillId="27" borderId="71" xfId="103" applyNumberFormat="1" applyFont="1" applyFill="1" applyBorder="1" applyAlignment="1">
      <alignment horizontal="center" vertical="center" wrapText="1"/>
    </xf>
    <xf numFmtId="0" fontId="42" fillId="0" borderId="75" xfId="0" applyFont="1" applyFill="1" applyBorder="1"/>
    <xf numFmtId="0" fontId="42" fillId="0" borderId="94" xfId="0" applyFont="1" applyFill="1" applyBorder="1"/>
    <xf numFmtId="49" fontId="0" fillId="0" borderId="71" xfId="103" applyNumberFormat="1" applyFont="1" applyFill="1" applyBorder="1" applyAlignment="1">
      <alignment horizontal="center" vertical="center"/>
    </xf>
    <xf numFmtId="49" fontId="0" fillId="0" borderId="71" xfId="103" applyNumberFormat="1" applyFont="1" applyFill="1" applyBorder="1" applyAlignment="1">
      <alignment horizontal="left" vertical="center" wrapText="1"/>
    </xf>
    <xf numFmtId="49" fontId="0" fillId="0" borderId="71" xfId="103" applyNumberFormat="1" applyFont="1" applyFill="1" applyBorder="1" applyAlignment="1">
      <alignment vertical="center" wrapText="1"/>
    </xf>
    <xf numFmtId="49" fontId="32" fillId="27" borderId="71" xfId="103" applyNumberFormat="1" applyFont="1" applyFill="1" applyBorder="1" applyAlignment="1">
      <alignment horizontal="center" vertical="center" wrapText="1"/>
    </xf>
    <xf numFmtId="0" fontId="29" fillId="0" borderId="128" xfId="0" applyFont="1" applyBorder="1" applyAlignment="1">
      <alignment horizontal="center"/>
    </xf>
    <xf numFmtId="0" fontId="29" fillId="0" borderId="128" xfId="0" applyFont="1" applyBorder="1" applyAlignment="1">
      <alignment horizontal="left"/>
    </xf>
    <xf numFmtId="0" fontId="28" fillId="0" borderId="96" xfId="0" applyFont="1" applyFill="1" applyBorder="1" applyAlignment="1">
      <alignment horizontal="center" vertical="center" wrapText="1"/>
    </xf>
    <xf numFmtId="0" fontId="73" fillId="0" borderId="96" xfId="0" applyFont="1" applyBorder="1" applyAlignment="1">
      <alignment horizontal="justify" vertical="center" wrapText="1"/>
    </xf>
    <xf numFmtId="0" fontId="73" fillId="0" borderId="96" xfId="0" applyFont="1" applyBorder="1" applyAlignment="1">
      <alignment horizontal="left" vertical="center" wrapText="1"/>
    </xf>
    <xf numFmtId="0" fontId="74" fillId="0" borderId="96" xfId="114" applyFont="1" applyBorder="1" applyAlignment="1">
      <alignment vertical="center" wrapText="1"/>
    </xf>
    <xf numFmtId="0" fontId="74" fillId="0" borderId="96" xfId="114" applyFont="1" applyBorder="1" applyAlignment="1">
      <alignment vertical="top" wrapText="1"/>
    </xf>
    <xf numFmtId="0" fontId="74" fillId="0" borderId="94" xfId="114" applyFont="1" applyBorder="1" applyAlignment="1">
      <alignment vertical="center" wrapText="1"/>
    </xf>
    <xf numFmtId="0" fontId="74" fillId="0" borderId="94" xfId="114" applyFont="1" applyBorder="1" applyAlignment="1">
      <alignment vertical="top" wrapText="1"/>
    </xf>
    <xf numFmtId="0" fontId="74" fillId="0" borderId="94" xfId="114" applyFont="1" applyBorder="1" applyAlignment="1">
      <alignment horizontal="left" vertical="center"/>
    </xf>
    <xf numFmtId="0" fontId="74" fillId="0" borderId="94" xfId="114" applyFont="1" applyBorder="1" applyAlignment="1">
      <alignment horizontal="left" vertical="top" wrapText="1"/>
    </xf>
    <xf numFmtId="0" fontId="74" fillId="0" borderId="94" xfId="114" applyFont="1" applyBorder="1" applyAlignment="1">
      <alignment horizontal="left" vertical="top"/>
    </xf>
    <xf numFmtId="0" fontId="74" fillId="0" borderId="96" xfId="114" applyFont="1" applyBorder="1" applyAlignment="1">
      <alignment vertical="center"/>
    </xf>
    <xf numFmtId="0" fontId="74" fillId="0" borderId="96" xfId="114" applyFont="1" applyBorder="1" applyAlignment="1">
      <alignment vertical="top"/>
    </xf>
    <xf numFmtId="0" fontId="0" fillId="0" borderId="96" xfId="114" applyFont="1" applyBorder="1" applyAlignment="1">
      <alignment vertical="center"/>
    </xf>
    <xf numFmtId="0" fontId="8" fillId="0" borderId="96" xfId="114" applyFont="1" applyBorder="1" applyAlignment="1">
      <alignment horizontal="left" vertical="top" wrapText="1"/>
    </xf>
    <xf numFmtId="0" fontId="8" fillId="0" borderId="96" xfId="114" applyNumberFormat="1" applyFont="1" applyBorder="1" applyAlignment="1">
      <alignment vertical="top" wrapText="1"/>
    </xf>
    <xf numFmtId="0" fontId="0" fillId="0" borderId="94" xfId="114" applyFont="1" applyBorder="1" applyAlignment="1">
      <alignment vertical="top" wrapText="1"/>
    </xf>
    <xf numFmtId="0" fontId="0" fillId="0" borderId="96" xfId="114" applyFont="1" applyBorder="1" applyAlignment="1">
      <alignment vertical="top"/>
    </xf>
    <xf numFmtId="0" fontId="0" fillId="0" borderId="96" xfId="114" applyNumberFormat="1" applyFont="1" applyBorder="1" applyAlignment="1">
      <alignment vertical="top" wrapText="1"/>
    </xf>
    <xf numFmtId="0" fontId="0" fillId="0" borderId="96" xfId="0" applyFont="1" applyBorder="1" applyAlignment="1">
      <alignment vertical="center" wrapText="1"/>
    </xf>
    <xf numFmtId="0" fontId="0" fillId="0" borderId="96" xfId="0" applyFont="1" applyBorder="1" applyAlignment="1">
      <alignment vertical="top" wrapText="1"/>
    </xf>
    <xf numFmtId="0" fontId="27" fillId="0" borderId="129" xfId="0" applyFont="1" applyFill="1" applyBorder="1" applyAlignment="1">
      <alignment horizontal="left" vertical="center"/>
    </xf>
    <xf numFmtId="0" fontId="35" fillId="0" borderId="130" xfId="0" applyFont="1" applyBorder="1" applyAlignment="1">
      <alignment horizontal="center" vertical="center"/>
    </xf>
    <xf numFmtId="0" fontId="28" fillId="0" borderId="129" xfId="0" applyFont="1" applyBorder="1" applyAlignment="1">
      <alignment horizontal="center"/>
    </xf>
    <xf numFmtId="0" fontId="27" fillId="0" borderId="59" xfId="0" applyFont="1" applyFill="1" applyBorder="1" applyAlignment="1">
      <alignment horizontal="left" vertical="center"/>
    </xf>
    <xf numFmtId="0" fontId="28" fillId="27" borderId="11" xfId="0" applyFont="1" applyFill="1" applyBorder="1" applyAlignment="1">
      <alignment horizontal="center" vertical="center"/>
    </xf>
    <xf numFmtId="0" fontId="28" fillId="0" borderId="69" xfId="0" applyFont="1" applyBorder="1" applyAlignment="1">
      <alignment horizontal="center"/>
    </xf>
    <xf numFmtId="0" fontId="28" fillId="0" borderId="83" xfId="0" applyFont="1" applyFill="1" applyBorder="1" applyAlignment="1">
      <alignment horizontal="center" vertical="center" wrapText="1"/>
    </xf>
    <xf numFmtId="0" fontId="28" fillId="0" borderId="131" xfId="0" applyFont="1" applyFill="1" applyBorder="1" applyAlignment="1">
      <alignment horizontal="center" vertical="center" wrapText="1"/>
    </xf>
    <xf numFmtId="0" fontId="28" fillId="0" borderId="86"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133" xfId="0" applyFont="1" applyFill="1" applyBorder="1" applyAlignment="1">
      <alignment horizontal="center" vertical="center" wrapText="1"/>
    </xf>
    <xf numFmtId="165" fontId="0" fillId="0" borderId="94" xfId="113" applyNumberFormat="1" applyFont="1" applyFill="1" applyBorder="1" applyAlignment="1">
      <alignment horizontal="center" vertical="center" wrapText="1" shrinkToFit="1"/>
    </xf>
    <xf numFmtId="1" fontId="0" fillId="0" borderId="94" xfId="113" applyNumberFormat="1" applyFont="1" applyFill="1" applyBorder="1" applyAlignment="1">
      <alignment horizontal="center" vertical="center" wrapText="1" shrinkToFit="1"/>
    </xf>
    <xf numFmtId="0" fontId="0" fillId="0" borderId="94" xfId="0" applyFont="1" applyFill="1" applyBorder="1" applyAlignment="1">
      <alignment horizontal="left" vertical="center" wrapText="1"/>
    </xf>
    <xf numFmtId="0" fontId="0" fillId="0" borderId="132" xfId="0" applyFont="1" applyFill="1" applyBorder="1" applyAlignment="1">
      <alignment horizontal="left" vertical="center" wrapText="1"/>
    </xf>
    <xf numFmtId="165" fontId="0" fillId="0" borderId="96" xfId="113" applyNumberFormat="1" applyFont="1" applyFill="1" applyBorder="1" applyAlignment="1">
      <alignment horizontal="center" vertical="center" wrapText="1" shrinkToFit="1"/>
    </xf>
    <xf numFmtId="1" fontId="0" fillId="0" borderId="96" xfId="113" applyNumberFormat="1" applyFont="1" applyFill="1" applyBorder="1" applyAlignment="1">
      <alignment horizontal="center" vertical="center" wrapText="1" shrinkToFit="1"/>
    </xf>
    <xf numFmtId="0" fontId="0" fillId="0" borderId="96" xfId="0" applyFont="1" applyFill="1" applyBorder="1" applyAlignment="1">
      <alignment horizontal="left" vertical="center" wrapText="1"/>
    </xf>
    <xf numFmtId="0" fontId="0" fillId="0" borderId="133" xfId="0" applyFont="1" applyFill="1" applyBorder="1" applyAlignment="1">
      <alignment horizontal="left" vertical="center" wrapText="1"/>
    </xf>
    <xf numFmtId="49" fontId="0" fillId="0" borderId="96" xfId="113" applyNumberFormat="1" applyFont="1" applyFill="1" applyBorder="1" applyAlignment="1">
      <alignment horizontal="center" vertical="center" wrapText="1"/>
    </xf>
    <xf numFmtId="0" fontId="0" fillId="0" borderId="96" xfId="113" applyFont="1" applyFill="1" applyBorder="1" applyAlignment="1">
      <alignment horizontal="center" vertical="center" wrapText="1"/>
    </xf>
    <xf numFmtId="0" fontId="0" fillId="0" borderId="96" xfId="113" applyNumberFormat="1" applyFont="1" applyFill="1" applyBorder="1" applyAlignment="1">
      <alignment horizontal="center" vertical="center" wrapText="1"/>
    </xf>
    <xf numFmtId="165" fontId="0" fillId="0" borderId="96" xfId="109" applyNumberFormat="1" applyFont="1" applyFill="1" applyBorder="1" applyAlignment="1">
      <alignment horizontal="center" vertical="center" wrapText="1" shrinkToFit="1"/>
    </xf>
    <xf numFmtId="0" fontId="0" fillId="0" borderId="133" xfId="0" applyFont="1" applyFill="1" applyBorder="1"/>
    <xf numFmtId="0" fontId="0" fillId="0" borderId="111" xfId="0" applyFont="1" applyFill="1" applyBorder="1" applyAlignment="1">
      <alignment horizontal="center" vertical="center" wrapText="1"/>
    </xf>
    <xf numFmtId="165" fontId="0" fillId="0" borderId="112" xfId="113" applyNumberFormat="1" applyFont="1" applyFill="1" applyBorder="1" applyAlignment="1">
      <alignment horizontal="center" vertical="center" wrapText="1" shrinkToFit="1"/>
    </xf>
    <xf numFmtId="1" fontId="0" fillId="0" borderId="112" xfId="113" applyNumberFormat="1" applyFont="1" applyFill="1" applyBorder="1" applyAlignment="1">
      <alignment horizontal="center" vertical="center" wrapText="1" shrinkToFit="1"/>
    </xf>
    <xf numFmtId="0" fontId="0" fillId="0" borderId="112" xfId="0" applyFont="1" applyFill="1" applyBorder="1"/>
    <xf numFmtId="0" fontId="0" fillId="0" borderId="134" xfId="0" applyFont="1" applyFill="1" applyBorder="1"/>
    <xf numFmtId="0" fontId="27" fillId="0" borderId="131" xfId="0" applyFont="1" applyFill="1" applyBorder="1" applyAlignment="1">
      <alignment horizontal="left" vertical="center"/>
    </xf>
    <xf numFmtId="0" fontId="27" fillId="0" borderId="131" xfId="0" applyFont="1" applyFill="1" applyBorder="1" applyAlignment="1">
      <alignment horizontal="center" vertical="center"/>
    </xf>
    <xf numFmtId="0" fontId="28" fillId="0" borderId="135"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0" fillId="0" borderId="50"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0" xfId="0" applyFont="1" applyAlignment="1">
      <alignment horizontal="center" vertical="top" wrapText="1"/>
    </xf>
    <xf numFmtId="0" fontId="0" fillId="0" borderId="51" xfId="0" applyFont="1" applyFill="1" applyBorder="1" applyAlignment="1">
      <alignment vertical="top" wrapText="1"/>
    </xf>
    <xf numFmtId="0" fontId="52" fillId="0" borderId="52" xfId="0" applyFont="1" applyFill="1" applyBorder="1" applyAlignment="1">
      <alignment vertical="top" wrapText="1"/>
    </xf>
    <xf numFmtId="0" fontId="0" fillId="0" borderId="95" xfId="0" applyFont="1" applyFill="1" applyBorder="1" applyAlignment="1">
      <alignment horizontal="center" vertical="top" wrapText="1"/>
    </xf>
    <xf numFmtId="0" fontId="0" fillId="0" borderId="96" xfId="0" applyFont="1" applyFill="1" applyBorder="1" applyAlignment="1">
      <alignment horizontal="center" vertical="top" wrapText="1"/>
    </xf>
    <xf numFmtId="0" fontId="0" fillId="0" borderId="96" xfId="0" applyFont="1" applyFill="1" applyBorder="1" applyAlignment="1">
      <alignment vertical="top" wrapText="1"/>
    </xf>
    <xf numFmtId="0" fontId="0" fillId="0" borderId="133" xfId="0" applyFont="1" applyFill="1" applyBorder="1" applyAlignment="1">
      <alignment vertical="top" wrapText="1"/>
    </xf>
    <xf numFmtId="0" fontId="0" fillId="0" borderId="111" xfId="0" applyFont="1" applyFill="1" applyBorder="1" applyAlignment="1">
      <alignment horizontal="center" vertical="top" wrapText="1"/>
    </xf>
    <xf numFmtId="0" fontId="0" fillId="0" borderId="112" xfId="0" applyFont="1" applyFill="1" applyBorder="1" applyAlignment="1">
      <alignment horizontal="center" vertical="top" wrapText="1"/>
    </xf>
    <xf numFmtId="0" fontId="0" fillId="0" borderId="112" xfId="0" applyFont="1" applyFill="1" applyBorder="1" applyAlignment="1">
      <alignment vertical="top" wrapText="1"/>
    </xf>
    <xf numFmtId="0" fontId="0" fillId="0" borderId="134" xfId="0" applyFont="1" applyFill="1" applyBorder="1" applyAlignment="1">
      <alignment vertical="top" wrapText="1"/>
    </xf>
    <xf numFmtId="49" fontId="31" fillId="0" borderId="138" xfId="57" applyNumberFormat="1" applyFont="1" applyFill="1" applyBorder="1" applyAlignment="1">
      <alignment horizontal="center" vertical="center"/>
    </xf>
    <xf numFmtId="49" fontId="31" fillId="0" borderId="139" xfId="57" applyNumberFormat="1" applyFont="1" applyFill="1" applyBorder="1" applyAlignment="1">
      <alignment horizontal="center" vertical="center"/>
    </xf>
    <xf numFmtId="49" fontId="30" fillId="0" borderId="20" xfId="57" applyNumberFormat="1" applyFont="1" applyFill="1" applyBorder="1" applyAlignment="1">
      <alignment vertical="center" wrapText="1"/>
    </xf>
    <xf numFmtId="0" fontId="0" fillId="0" borderId="138" xfId="0" applyFont="1" applyBorder="1" applyAlignment="1">
      <alignment horizontal="center"/>
    </xf>
    <xf numFmtId="0" fontId="28" fillId="0" borderId="140" xfId="0" applyFont="1" applyBorder="1" applyAlignment="1">
      <alignment horizontal="center" vertical="center"/>
    </xf>
    <xf numFmtId="49" fontId="28" fillId="0" borderId="141" xfId="57" applyNumberFormat="1" applyFont="1" applyFill="1" applyBorder="1" applyAlignment="1">
      <alignment horizontal="center" vertical="center"/>
    </xf>
    <xf numFmtId="49" fontId="28" fillId="0" borderId="141" xfId="57" applyNumberFormat="1" applyFont="1" applyFill="1" applyBorder="1" applyAlignment="1">
      <alignment horizontal="center" vertical="center" wrapText="1"/>
    </xf>
    <xf numFmtId="49" fontId="28" fillId="0" borderId="142" xfId="57" applyNumberFormat="1" applyFont="1" applyFill="1" applyBorder="1" applyAlignment="1">
      <alignment horizontal="center" vertical="center" wrapText="1"/>
    </xf>
    <xf numFmtId="166" fontId="75" fillId="0" borderId="95" xfId="0" applyNumberFormat="1" applyFont="1" applyFill="1" applyBorder="1" applyAlignment="1">
      <alignment horizontal="left" vertical="center"/>
    </xf>
    <xf numFmtId="166" fontId="76" fillId="0" borderId="96" xfId="0" applyNumberFormat="1" applyFont="1" applyFill="1" applyBorder="1" applyAlignment="1">
      <alignment horizontal="left" vertical="center"/>
    </xf>
    <xf numFmtId="166" fontId="33" fillId="0" borderId="96" xfId="0" applyNumberFormat="1" applyFont="1" applyFill="1" applyBorder="1" applyAlignment="1">
      <alignment horizontal="center" vertical="center" wrapText="1"/>
    </xf>
    <xf numFmtId="2" fontId="75" fillId="0" borderId="133" xfId="0" applyNumberFormat="1" applyFont="1" applyFill="1" applyBorder="1" applyAlignment="1">
      <alignment horizontal="center" vertical="center"/>
    </xf>
    <xf numFmtId="166" fontId="77" fillId="0" borderId="96" xfId="0" applyNumberFormat="1" applyFont="1" applyFill="1" applyBorder="1" applyAlignment="1">
      <alignment horizontal="left" vertical="center"/>
    </xf>
    <xf numFmtId="2" fontId="33" fillId="0" borderId="133" xfId="0" applyNumberFormat="1" applyFont="1" applyFill="1" applyBorder="1" applyAlignment="1">
      <alignment horizontal="center" vertical="center"/>
    </xf>
    <xf numFmtId="166" fontId="75" fillId="0" borderId="111" xfId="0" applyNumberFormat="1" applyFont="1" applyFill="1" applyBorder="1" applyAlignment="1">
      <alignment horizontal="left" vertical="center"/>
    </xf>
    <xf numFmtId="166" fontId="77" fillId="0" borderId="112" xfId="0" applyNumberFormat="1" applyFont="1" applyFill="1" applyBorder="1" applyAlignment="1">
      <alignment horizontal="left" vertical="center"/>
    </xf>
    <xf numFmtId="166" fontId="33" fillId="0" borderId="112" xfId="0" applyNumberFormat="1" applyFont="1" applyFill="1" applyBorder="1" applyAlignment="1">
      <alignment horizontal="center" vertical="center" wrapText="1"/>
    </xf>
    <xf numFmtId="2" fontId="33" fillId="0" borderId="134" xfId="0" applyNumberFormat="1" applyFont="1" applyFill="1" applyBorder="1" applyAlignment="1">
      <alignment horizontal="center" vertical="center"/>
    </xf>
    <xf numFmtId="49" fontId="28" fillId="0" borderId="143" xfId="94" applyNumberFormat="1" applyFont="1" applyFill="1" applyBorder="1" applyAlignment="1">
      <alignment horizontal="center" vertical="center" wrapText="1"/>
    </xf>
    <xf numFmtId="0" fontId="28" fillId="0" borderId="143" xfId="0" applyFont="1" applyBorder="1" applyAlignment="1">
      <alignment horizontal="center" vertical="center" wrapText="1"/>
    </xf>
    <xf numFmtId="49" fontId="28" fillId="0" borderId="135" xfId="94" applyNumberFormat="1" applyFont="1" applyFill="1" applyBorder="1" applyAlignment="1">
      <alignment horizontal="center" vertical="center" wrapText="1"/>
    </xf>
    <xf numFmtId="49" fontId="28" fillId="56" borderId="135" xfId="94" applyNumberFormat="1" applyFont="1" applyFill="1" applyBorder="1" applyAlignment="1">
      <alignment horizontal="center" vertical="center" wrapText="1"/>
    </xf>
    <xf numFmtId="49" fontId="28" fillId="58" borderId="135" xfId="94" applyNumberFormat="1"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71" xfId="0" applyFont="1" applyFill="1" applyBorder="1" applyAlignment="1">
      <alignment horizontal="center" vertical="center" wrapText="1"/>
    </xf>
    <xf numFmtId="0" fontId="8" fillId="0" borderId="13" xfId="0" applyFont="1" applyFill="1" applyBorder="1" applyAlignment="1">
      <alignment horizontal="center" vertical="center"/>
    </xf>
    <xf numFmtId="49" fontId="8" fillId="0" borderId="71" xfId="94" applyNumberFormat="1" applyFont="1" applyFill="1" applyBorder="1" applyAlignment="1">
      <alignment horizontal="center" vertical="center"/>
    </xf>
    <xf numFmtId="49" fontId="8" fillId="0" borderId="71" xfId="103" applyNumberFormat="1" applyFont="1" applyFill="1" applyBorder="1" applyAlignment="1">
      <alignment horizontal="center" vertical="center" wrapText="1"/>
    </xf>
    <xf numFmtId="49" fontId="0" fillId="0" borderId="96" xfId="94" applyNumberFormat="1" applyFont="1" applyFill="1" applyBorder="1" applyAlignment="1">
      <alignment horizontal="center" vertical="center" wrapText="1"/>
    </xf>
    <xf numFmtId="0" fontId="8" fillId="56" borderId="96" xfId="0" applyFont="1" applyFill="1" applyBorder="1" applyAlignment="1">
      <alignment horizontal="center" vertical="center"/>
    </xf>
    <xf numFmtId="10" fontId="0" fillId="56" borderId="96" xfId="0" applyNumberFormat="1" applyFont="1" applyFill="1" applyBorder="1" applyAlignment="1">
      <alignment horizontal="center" vertical="center"/>
    </xf>
    <xf numFmtId="10" fontId="8" fillId="56" borderId="96" xfId="0" applyNumberFormat="1" applyFont="1" applyFill="1" applyBorder="1" applyAlignment="1">
      <alignment horizontal="center" vertical="center"/>
    </xf>
    <xf numFmtId="0" fontId="0" fillId="56" borderId="96" xfId="0" applyFont="1" applyFill="1" applyBorder="1" applyAlignment="1">
      <alignment horizontal="center" vertical="center"/>
    </xf>
    <xf numFmtId="49" fontId="8" fillId="0" borderId="96" xfId="94" applyNumberFormat="1" applyFont="1" applyFill="1" applyBorder="1" applyAlignment="1">
      <alignment horizontal="center" vertical="center" wrapText="1"/>
    </xf>
    <xf numFmtId="49" fontId="8" fillId="56" borderId="96" xfId="94" applyNumberFormat="1" applyFont="1" applyFill="1" applyBorder="1" applyAlignment="1">
      <alignment horizontal="center" vertical="center" wrapText="1"/>
    </xf>
    <xf numFmtId="0" fontId="8" fillId="0" borderId="13" xfId="0" applyFont="1" applyBorder="1" applyAlignment="1">
      <alignment horizontal="center" vertical="center"/>
    </xf>
    <xf numFmtId="49" fontId="8" fillId="0" borderId="96" xfId="103" applyNumberFormat="1" applyFont="1" applyFill="1" applyBorder="1" applyAlignment="1">
      <alignment horizontal="center" vertical="center" wrapText="1"/>
    </xf>
    <xf numFmtId="0" fontId="0" fillId="0" borderId="140" xfId="0" applyFill="1" applyBorder="1" applyAlignment="1">
      <alignment horizontal="center" vertical="center" wrapText="1"/>
    </xf>
    <xf numFmtId="0" fontId="0" fillId="0" borderId="141" xfId="0" applyFont="1" applyFill="1" applyBorder="1" applyAlignment="1">
      <alignment horizontal="center" vertical="center"/>
    </xf>
    <xf numFmtId="0" fontId="0" fillId="0" borderId="141" xfId="0" applyFont="1" applyFill="1" applyBorder="1" applyAlignment="1">
      <alignment horizontal="center"/>
    </xf>
    <xf numFmtId="0" fontId="0" fillId="0" borderId="141" xfId="0" applyBorder="1" applyAlignment="1">
      <alignment horizontal="center"/>
    </xf>
    <xf numFmtId="0" fontId="0" fillId="0" borderId="141" xfId="0" applyBorder="1"/>
    <xf numFmtId="0" fontId="0" fillId="0" borderId="141" xfId="0" applyFont="1" applyBorder="1" applyAlignment="1">
      <alignment horizontal="center"/>
    </xf>
    <xf numFmtId="0" fontId="8" fillId="58" borderId="142" xfId="0" applyFont="1" applyFill="1" applyBorder="1" applyAlignment="1">
      <alignment horizontal="center"/>
    </xf>
    <xf numFmtId="0" fontId="0" fillId="0" borderId="96" xfId="0" applyBorder="1" applyAlignment="1">
      <alignment horizontal="center"/>
    </xf>
    <xf numFmtId="0" fontId="8" fillId="0" borderId="96" xfId="0" applyFont="1" applyBorder="1"/>
    <xf numFmtId="0" fontId="8" fillId="58" borderId="96" xfId="0" applyFont="1" applyFill="1" applyBorder="1" applyAlignment="1">
      <alignment horizontal="center"/>
    </xf>
    <xf numFmtId="0" fontId="0" fillId="57" borderId="96" xfId="0" applyFont="1" applyFill="1" applyBorder="1" applyAlignment="1">
      <alignment horizontal="center"/>
    </xf>
    <xf numFmtId="0" fontId="0" fillId="0" borderId="96" xfId="0" applyFill="1" applyBorder="1"/>
    <xf numFmtId="0" fontId="0" fillId="58" borderId="96" xfId="0" applyFont="1" applyFill="1" applyBorder="1" applyAlignment="1">
      <alignment horizontal="center"/>
    </xf>
    <xf numFmtId="0" fontId="0" fillId="0" borderId="80" xfId="0" applyFont="1" applyFill="1" applyBorder="1" applyAlignment="1">
      <alignment horizontal="center"/>
    </xf>
    <xf numFmtId="0" fontId="28" fillId="0" borderId="30"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146" xfId="0" applyFont="1" applyFill="1" applyBorder="1" applyAlignment="1">
      <alignment horizontal="center" vertical="center" wrapText="1"/>
    </xf>
    <xf numFmtId="0" fontId="28" fillId="0" borderId="147" xfId="0" applyFont="1" applyFill="1" applyBorder="1" applyAlignment="1">
      <alignment horizontal="center" vertical="center" textRotation="90"/>
    </xf>
    <xf numFmtId="0" fontId="28" fillId="0" borderId="29" xfId="0" applyFont="1" applyFill="1" applyBorder="1" applyAlignment="1">
      <alignment horizontal="center" vertical="center" textRotation="90"/>
    </xf>
    <xf numFmtId="0" fontId="28" fillId="0" borderId="148" xfId="0" applyFont="1" applyFill="1" applyBorder="1" applyAlignment="1">
      <alignment horizontal="center" vertical="center" textRotation="90"/>
    </xf>
    <xf numFmtId="0" fontId="28" fillId="0" borderId="30" xfId="0" applyFont="1" applyFill="1" applyBorder="1" applyAlignment="1">
      <alignment horizontal="center" vertical="center" textRotation="90"/>
    </xf>
    <xf numFmtId="0" fontId="28" fillId="0" borderId="146" xfId="0" applyFont="1" applyFill="1" applyBorder="1" applyAlignment="1">
      <alignment horizontal="center" vertical="center" textRotation="90"/>
    </xf>
    <xf numFmtId="0" fontId="28" fillId="0" borderId="38" xfId="0" applyFont="1" applyFill="1" applyBorder="1" applyAlignment="1">
      <alignment horizontal="center" vertical="center" textRotation="90"/>
    </xf>
    <xf numFmtId="0" fontId="28" fillId="0" borderId="149" xfId="0" applyFont="1" applyFill="1" applyBorder="1" applyAlignment="1">
      <alignment horizontal="center" vertical="center" wrapText="1"/>
    </xf>
    <xf numFmtId="0" fontId="0" fillId="0" borderId="42" xfId="0" applyFont="1" applyFill="1" applyBorder="1" applyAlignment="1">
      <alignment horizontal="center"/>
    </xf>
    <xf numFmtId="0" fontId="28" fillId="0" borderId="135" xfId="0" applyFont="1" applyBorder="1" applyAlignment="1">
      <alignment horizontal="center" vertical="center"/>
    </xf>
    <xf numFmtId="0" fontId="28" fillId="0" borderId="135" xfId="0" applyFont="1" applyBorder="1" applyAlignment="1">
      <alignment horizontal="center" vertical="center" wrapText="1"/>
    </xf>
    <xf numFmtId="0" fontId="28" fillId="0" borderId="135" xfId="0" applyFont="1" applyFill="1" applyBorder="1" applyAlignment="1">
      <alignment horizontal="center" vertical="center"/>
    </xf>
    <xf numFmtId="49" fontId="28" fillId="0" borderId="156" xfId="92" applyNumberFormat="1" applyFont="1" applyFill="1" applyBorder="1" applyAlignment="1">
      <alignment horizontal="center" vertical="center" wrapText="1"/>
    </xf>
    <xf numFmtId="0" fontId="0" fillId="0" borderId="155" xfId="0" applyFont="1" applyBorder="1" applyAlignment="1">
      <alignment horizontal="center" vertical="center"/>
    </xf>
    <xf numFmtId="0" fontId="0" fillId="0" borderId="155" xfId="0" applyFont="1" applyFill="1" applyBorder="1" applyAlignment="1">
      <alignment horizontal="center" vertical="center"/>
    </xf>
    <xf numFmtId="0" fontId="0" fillId="0" borderId="155" xfId="0" applyFont="1" applyBorder="1" applyAlignment="1">
      <alignment horizontal="center"/>
    </xf>
    <xf numFmtId="49" fontId="0" fillId="0" borderId="155" xfId="92" applyNumberFormat="1" applyFont="1" applyFill="1" applyBorder="1" applyAlignment="1">
      <alignment horizontal="center" vertical="center" wrapText="1"/>
    </xf>
    <xf numFmtId="0" fontId="0" fillId="0" borderId="155" xfId="0" applyFont="1" applyFill="1" applyBorder="1" applyAlignment="1">
      <alignment horizontal="center"/>
    </xf>
    <xf numFmtId="0" fontId="0" fillId="0" borderId="0" xfId="0" applyFont="1" applyFill="1" applyBorder="1" applyAlignment="1">
      <alignment horizontal="center" vertical="center"/>
    </xf>
    <xf numFmtId="0" fontId="0" fillId="57" borderId="95" xfId="0" applyFont="1" applyFill="1" applyBorder="1" applyAlignment="1">
      <alignment horizontal="center"/>
    </xf>
    <xf numFmtId="0" fontId="0" fillId="57" borderId="155" xfId="0" applyFont="1" applyFill="1" applyBorder="1" applyAlignment="1">
      <alignment horizontal="center"/>
    </xf>
    <xf numFmtId="0" fontId="0" fillId="59" borderId="95" xfId="0" applyFont="1" applyFill="1" applyBorder="1" applyAlignment="1">
      <alignment horizontal="center"/>
    </xf>
    <xf numFmtId="0" fontId="0" fillId="59" borderId="155" xfId="0" applyFont="1" applyFill="1" applyBorder="1" applyAlignment="1">
      <alignment horizontal="center"/>
    </xf>
    <xf numFmtId="0" fontId="0" fillId="0" borderId="95" xfId="0" applyFont="1" applyFill="1" applyBorder="1" applyAlignment="1">
      <alignment horizontal="center"/>
    </xf>
    <xf numFmtId="0" fontId="0" fillId="57" borderId="95" xfId="0" applyFill="1" applyBorder="1" applyAlignment="1">
      <alignment horizontal="center"/>
    </xf>
    <xf numFmtId="0" fontId="0" fillId="57" borderId="155" xfId="0" applyFill="1" applyBorder="1" applyAlignment="1">
      <alignment horizontal="center"/>
    </xf>
    <xf numFmtId="0" fontId="0" fillId="60" borderId="95" xfId="0" applyFont="1" applyFill="1" applyBorder="1" applyAlignment="1">
      <alignment horizontal="center"/>
    </xf>
    <xf numFmtId="0" fontId="0" fillId="60" borderId="155" xfId="0" applyFont="1" applyFill="1" applyBorder="1" applyAlignment="1">
      <alignment horizontal="center"/>
    </xf>
    <xf numFmtId="49" fontId="0" fillId="57" borderId="155" xfId="0" applyNumberFormat="1" applyFont="1" applyFill="1" applyBorder="1" applyAlignment="1">
      <alignment horizontal="center"/>
    </xf>
    <xf numFmtId="0" fontId="0" fillId="59" borderId="95" xfId="0" applyFill="1" applyBorder="1" applyAlignment="1">
      <alignment horizontal="center"/>
    </xf>
    <xf numFmtId="0" fontId="0" fillId="59" borderId="155" xfId="0" applyFill="1" applyBorder="1" applyAlignment="1">
      <alignment horizontal="center"/>
    </xf>
    <xf numFmtId="0" fontId="0" fillId="59" borderId="155" xfId="0" applyFont="1" applyFill="1" applyBorder="1" applyAlignment="1">
      <alignment horizontal="center" wrapText="1"/>
    </xf>
    <xf numFmtId="0" fontId="0" fillId="59" borderId="111" xfId="0" applyFont="1" applyFill="1" applyBorder="1" applyAlignment="1">
      <alignment horizontal="center"/>
    </xf>
    <xf numFmtId="0" fontId="0" fillId="59" borderId="112" xfId="0" applyFont="1" applyFill="1" applyBorder="1" applyAlignment="1">
      <alignment horizontal="center"/>
    </xf>
    <xf numFmtId="3" fontId="0" fillId="57" borderId="155" xfId="0" applyNumberFormat="1" applyFont="1" applyFill="1" applyBorder="1" applyAlignment="1">
      <alignment horizontal="right"/>
    </xf>
    <xf numFmtId="0" fontId="0" fillId="60" borderId="155" xfId="0" applyFill="1" applyBorder="1" applyAlignment="1">
      <alignment horizontal="center"/>
    </xf>
    <xf numFmtId="3" fontId="0" fillId="59" borderId="155" xfId="0" applyNumberFormat="1" applyFont="1" applyFill="1" applyBorder="1" applyAlignment="1">
      <alignment horizontal="right"/>
    </xf>
    <xf numFmtId="0" fontId="0" fillId="61" borderId="155" xfId="0" applyFill="1" applyBorder="1" applyAlignment="1">
      <alignment horizontal="center"/>
    </xf>
    <xf numFmtId="3" fontId="0" fillId="0" borderId="155" xfId="0" applyNumberFormat="1" applyFont="1" applyFill="1" applyBorder="1" applyAlignment="1">
      <alignment horizontal="right"/>
    </xf>
    <xf numFmtId="0" fontId="0" fillId="0" borderId="155" xfId="0" applyFill="1" applyBorder="1" applyAlignment="1">
      <alignment horizontal="center"/>
    </xf>
    <xf numFmtId="3" fontId="0" fillId="57" borderId="155" xfId="0" applyNumberFormat="1" applyFill="1" applyBorder="1" applyAlignment="1">
      <alignment horizontal="right"/>
    </xf>
    <xf numFmtId="3" fontId="0" fillId="60" borderId="155" xfId="0" applyNumberFormat="1" applyFont="1" applyFill="1" applyBorder="1" applyAlignment="1">
      <alignment horizontal="right"/>
    </xf>
    <xf numFmtId="3" fontId="8" fillId="57" borderId="155" xfId="41" applyNumberFormat="1" applyFill="1" applyBorder="1" applyAlignment="1">
      <alignment horizontal="right"/>
    </xf>
    <xf numFmtId="3" fontId="8" fillId="0" borderId="155" xfId="41" applyNumberFormat="1" applyBorder="1" applyAlignment="1">
      <alignment horizontal="right"/>
    </xf>
    <xf numFmtId="1" fontId="0" fillId="57" borderId="155" xfId="0" applyNumberFormat="1" applyFont="1" applyFill="1" applyBorder="1" applyAlignment="1">
      <alignment horizontal="center"/>
    </xf>
    <xf numFmtId="3" fontId="8" fillId="59" borderId="155" xfId="41" applyNumberFormat="1" applyFill="1" applyBorder="1" applyAlignment="1">
      <alignment horizontal="right"/>
    </xf>
    <xf numFmtId="3" fontId="8" fillId="59" borderId="155" xfId="41" applyNumberFormat="1" applyFill="1" applyBorder="1" applyAlignment="1" applyProtection="1">
      <alignment horizontal="right"/>
    </xf>
    <xf numFmtId="3" fontId="0" fillId="59" borderId="112" xfId="0" applyNumberFormat="1" applyFont="1" applyFill="1" applyBorder="1" applyAlignment="1">
      <alignment horizontal="right"/>
    </xf>
    <xf numFmtId="0" fontId="0" fillId="61" borderId="112" xfId="0" applyFill="1" applyBorder="1" applyAlignment="1">
      <alignment horizontal="center"/>
    </xf>
    <xf numFmtId="0" fontId="30" fillId="0" borderId="0" xfId="0" applyFont="1" applyBorder="1" applyAlignment="1">
      <alignment horizontal="left" vertical="center"/>
    </xf>
    <xf numFmtId="0" fontId="28" fillId="0" borderId="138" xfId="0" applyFont="1" applyBorder="1" applyAlignment="1">
      <alignment horizontal="center"/>
    </xf>
    <xf numFmtId="0" fontId="0" fillId="0" borderId="138" xfId="0" applyFont="1" applyFill="1" applyBorder="1" applyAlignment="1">
      <alignment vertical="center"/>
    </xf>
    <xf numFmtId="1" fontId="0" fillId="57" borderId="155" xfId="0" applyNumberFormat="1" applyFill="1" applyBorder="1" applyAlignment="1">
      <alignment horizontal="center"/>
    </xf>
    <xf numFmtId="1" fontId="0" fillId="59" borderId="155" xfId="0" applyNumberFormat="1" applyFill="1" applyBorder="1" applyAlignment="1">
      <alignment horizontal="center"/>
    </xf>
    <xf numFmtId="1" fontId="0" fillId="59" borderId="155" xfId="0" applyNumberFormat="1" applyFont="1" applyFill="1" applyBorder="1" applyAlignment="1">
      <alignment horizontal="center"/>
    </xf>
    <xf numFmtId="1" fontId="0" fillId="0" borderId="155" xfId="0" applyNumberFormat="1" applyFill="1" applyBorder="1" applyAlignment="1">
      <alignment horizontal="center"/>
    </xf>
    <xf numFmtId="0" fontId="28" fillId="0" borderId="141" xfId="0" applyFont="1" applyBorder="1" applyAlignment="1">
      <alignment horizontal="center" vertical="center" wrapText="1"/>
    </xf>
    <xf numFmtId="0" fontId="28" fillId="0" borderId="141" xfId="0" applyFont="1" applyBorder="1" applyAlignment="1">
      <alignment horizontal="left" vertical="center"/>
    </xf>
    <xf numFmtId="0" fontId="28" fillId="0" borderId="141" xfId="0" applyFont="1" applyFill="1" applyBorder="1" applyAlignment="1">
      <alignment horizontal="center" vertical="center"/>
    </xf>
    <xf numFmtId="0" fontId="28" fillId="0" borderId="141" xfId="0" applyFont="1" applyBorder="1" applyAlignment="1">
      <alignment horizontal="center" vertical="center"/>
    </xf>
    <xf numFmtId="0" fontId="28" fillId="0" borderId="141" xfId="0" applyFont="1" applyFill="1" applyBorder="1" applyAlignment="1">
      <alignment horizontal="center" vertical="center" wrapText="1"/>
    </xf>
    <xf numFmtId="0" fontId="28" fillId="0" borderId="142" xfId="0" applyFont="1" applyFill="1" applyBorder="1" applyAlignment="1">
      <alignment horizontal="center" vertical="center" wrapText="1"/>
    </xf>
    <xf numFmtId="0" fontId="0" fillId="57" borderId="155" xfId="0" applyFill="1" applyBorder="1" applyAlignment="1">
      <alignment horizontal="center" vertical="center" wrapText="1"/>
    </xf>
    <xf numFmtId="49" fontId="0" fillId="57" borderId="101" xfId="0" applyNumberFormat="1" applyFont="1" applyFill="1" applyBorder="1" applyAlignment="1">
      <alignment horizontal="center" vertical="center"/>
    </xf>
    <xf numFmtId="49" fontId="0" fillId="57" borderId="94" xfId="0" applyNumberFormat="1" applyFont="1" applyFill="1" applyBorder="1" applyAlignment="1">
      <alignment horizontal="center" vertical="center"/>
    </xf>
    <xf numFmtId="49" fontId="0" fillId="57" borderId="94" xfId="0" applyNumberFormat="1" applyFont="1" applyFill="1" applyBorder="1" applyAlignment="1">
      <alignment horizontal="center"/>
    </xf>
    <xf numFmtId="0" fontId="0" fillId="57" borderId="94" xfId="0" applyNumberFormat="1" applyFont="1" applyFill="1" applyBorder="1" applyAlignment="1">
      <alignment horizontal="center" vertical="center"/>
    </xf>
    <xf numFmtId="49" fontId="0" fillId="57" borderId="94" xfId="0" applyNumberFormat="1" applyFill="1" applyBorder="1" applyAlignment="1">
      <alignment horizontal="center" vertical="center"/>
    </xf>
    <xf numFmtId="49" fontId="0" fillId="57" borderId="157" xfId="0" applyNumberFormat="1" applyFill="1" applyBorder="1" applyAlignment="1">
      <alignment horizontal="center" vertical="center"/>
    </xf>
    <xf numFmtId="0" fontId="51" fillId="0" borderId="132" xfId="112" applyFont="1" applyFill="1" applyBorder="1"/>
    <xf numFmtId="49" fontId="0" fillId="62" borderId="95" xfId="0" applyNumberFormat="1" applyFont="1" applyFill="1" applyBorder="1" applyAlignment="1">
      <alignment horizontal="center" vertical="center"/>
    </xf>
    <xf numFmtId="49" fontId="0" fillId="62" borderId="155" xfId="0" applyNumberFormat="1" applyFont="1" applyFill="1" applyBorder="1" applyAlignment="1">
      <alignment horizontal="center" vertical="center"/>
    </xf>
    <xf numFmtId="49" fontId="0" fillId="62" borderId="155" xfId="0" applyNumberFormat="1" applyFont="1" applyFill="1" applyBorder="1" applyAlignment="1">
      <alignment horizontal="center"/>
    </xf>
    <xf numFmtId="49" fontId="0" fillId="62" borderId="155" xfId="0" applyNumberFormat="1" applyFill="1" applyBorder="1" applyAlignment="1">
      <alignment horizontal="center" vertical="center"/>
    </xf>
    <xf numFmtId="49" fontId="0" fillId="62" borderId="103" xfId="0" applyNumberFormat="1" applyFill="1" applyBorder="1" applyAlignment="1">
      <alignment horizontal="center" vertical="center"/>
    </xf>
    <xf numFmtId="0" fontId="51" fillId="0" borderId="133" xfId="112" applyFont="1" applyFill="1" applyBorder="1"/>
    <xf numFmtId="0" fontId="8" fillId="0" borderId="133" xfId="112" applyFont="1" applyFill="1" applyBorder="1"/>
    <xf numFmtId="49" fontId="0" fillId="57" borderId="95" xfId="0" applyNumberFormat="1" applyFont="1" applyFill="1" applyBorder="1" applyAlignment="1">
      <alignment horizontal="center" vertical="center"/>
    </xf>
    <xf numFmtId="49" fontId="0" fillId="57" borderId="155" xfId="0" applyNumberFormat="1" applyFont="1" applyFill="1" applyBorder="1" applyAlignment="1">
      <alignment horizontal="center" vertical="center"/>
    </xf>
    <xf numFmtId="49" fontId="0" fillId="57" borderId="155" xfId="0" applyNumberFormat="1" applyFill="1" applyBorder="1" applyAlignment="1">
      <alignment horizontal="center"/>
    </xf>
    <xf numFmtId="0" fontId="0" fillId="57" borderId="155" xfId="0" applyNumberFormat="1" applyFont="1" applyFill="1" applyBorder="1" applyAlignment="1">
      <alignment horizontal="center" vertical="center"/>
    </xf>
    <xf numFmtId="49" fontId="0" fillId="57" borderId="155" xfId="0" applyNumberFormat="1" applyFill="1" applyBorder="1" applyAlignment="1">
      <alignment horizontal="center" vertical="center"/>
    </xf>
    <xf numFmtId="49" fontId="0" fillId="57" borderId="103" xfId="0" applyNumberFormat="1" applyFill="1" applyBorder="1" applyAlignment="1">
      <alignment horizontal="center" vertical="center"/>
    </xf>
    <xf numFmtId="0" fontId="0" fillId="62" borderId="155" xfId="0" applyNumberFormat="1" applyFont="1" applyFill="1" applyBorder="1" applyAlignment="1">
      <alignment horizontal="center" vertical="center"/>
    </xf>
    <xf numFmtId="49" fontId="0" fillId="62" borderId="155" xfId="0" applyNumberFormat="1" applyFill="1" applyBorder="1" applyAlignment="1">
      <alignment horizontal="center"/>
    </xf>
    <xf numFmtId="49" fontId="8" fillId="0" borderId="133" xfId="112" applyNumberFormat="1" applyFont="1" applyFill="1" applyBorder="1" applyAlignment="1">
      <alignment horizontal="center" vertical="center"/>
    </xf>
    <xf numFmtId="49" fontId="0" fillId="62" borderId="155" xfId="0" applyNumberFormat="1" applyFont="1" applyFill="1" applyBorder="1" applyAlignment="1" applyProtection="1">
      <alignment horizontal="center" vertical="center"/>
      <protection locked="0"/>
    </xf>
    <xf numFmtId="0" fontId="0" fillId="62" borderId="155" xfId="0" applyFont="1" applyFill="1" applyBorder="1" applyAlignment="1">
      <alignment horizontal="center"/>
    </xf>
    <xf numFmtId="49" fontId="0" fillId="62" borderId="155" xfId="0" applyNumberFormat="1" applyFont="1" applyFill="1" applyBorder="1" applyAlignment="1" applyProtection="1">
      <alignment horizontal="center"/>
      <protection locked="0"/>
    </xf>
    <xf numFmtId="49" fontId="0" fillId="57" borderId="155" xfId="0" applyNumberFormat="1" applyFont="1" applyFill="1" applyBorder="1" applyAlignment="1" applyProtection="1">
      <alignment horizontal="center" vertical="center"/>
      <protection locked="0"/>
    </xf>
    <xf numFmtId="49" fontId="0" fillId="57" borderId="155" xfId="0" applyNumberFormat="1" applyFont="1" applyFill="1" applyBorder="1" applyAlignment="1" applyProtection="1">
      <alignment horizontal="center"/>
      <protection locked="0"/>
    </xf>
    <xf numFmtId="1" fontId="0" fillId="57" borderId="155" xfId="0" applyNumberFormat="1" applyFont="1" applyFill="1" applyBorder="1" applyAlignment="1" applyProtection="1">
      <alignment horizontal="center" vertical="center"/>
      <protection locked="0"/>
    </xf>
    <xf numFmtId="1" fontId="0" fillId="62" borderId="155" xfId="0" applyNumberFormat="1" applyFont="1" applyFill="1" applyBorder="1" applyAlignment="1" applyProtection="1">
      <alignment horizontal="center" vertical="center"/>
      <protection locked="0"/>
    </xf>
    <xf numFmtId="49" fontId="0" fillId="62" borderId="155" xfId="0" applyNumberFormat="1" applyFill="1" applyBorder="1" applyAlignment="1" applyProtection="1">
      <alignment horizontal="center" vertical="center"/>
      <protection locked="0"/>
    </xf>
    <xf numFmtId="0" fontId="0" fillId="62" borderId="155" xfId="0" applyNumberFormat="1" applyFont="1" applyFill="1" applyBorder="1" applyAlignment="1" applyProtection="1">
      <alignment horizontal="center" vertical="center"/>
      <protection locked="0"/>
    </xf>
    <xf numFmtId="49" fontId="0" fillId="57" borderId="37" xfId="0" applyNumberFormat="1" applyFill="1" applyBorder="1" applyAlignment="1">
      <alignment horizontal="center" vertical="center"/>
    </xf>
    <xf numFmtId="49" fontId="0" fillId="57" borderId="10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155" xfId="0" applyNumberFormat="1" applyFont="1" applyFill="1" applyBorder="1" applyAlignment="1">
      <alignment horizontal="center" vertical="center"/>
    </xf>
    <xf numFmtId="49" fontId="0" fillId="0" borderId="155" xfId="0" applyNumberFormat="1" applyFill="1" applyBorder="1" applyAlignment="1">
      <alignment horizontal="center"/>
    </xf>
    <xf numFmtId="49" fontId="0" fillId="0" borderId="155" xfId="0" applyNumberFormat="1" applyFill="1" applyBorder="1" applyAlignment="1">
      <alignment horizontal="center" vertical="center"/>
    </xf>
    <xf numFmtId="49" fontId="0" fillId="0" borderId="103" xfId="0" applyNumberFormat="1" applyFill="1" applyBorder="1" applyAlignment="1">
      <alignment horizontal="center" vertical="center"/>
    </xf>
    <xf numFmtId="49" fontId="0" fillId="62" borderId="111" xfId="0" applyNumberFormat="1" applyFont="1" applyFill="1" applyBorder="1" applyAlignment="1">
      <alignment horizontal="center" vertical="center"/>
    </xf>
    <xf numFmtId="49" fontId="0" fillId="62" borderId="112" xfId="0" applyNumberFormat="1" applyFont="1" applyFill="1" applyBorder="1" applyAlignment="1">
      <alignment horizontal="center" vertical="center"/>
    </xf>
    <xf numFmtId="0" fontId="0" fillId="62" borderId="112" xfId="0" applyFont="1" applyFill="1" applyBorder="1" applyAlignment="1">
      <alignment horizontal="center"/>
    </xf>
    <xf numFmtId="49" fontId="0" fillId="62" borderId="112" xfId="0" applyNumberFormat="1" applyFont="1" applyFill="1" applyBorder="1" applyAlignment="1">
      <alignment horizontal="center"/>
    </xf>
    <xf numFmtId="49" fontId="0" fillId="62" borderId="112" xfId="0" applyNumberFormat="1" applyFill="1" applyBorder="1" applyAlignment="1">
      <alignment horizontal="center" vertical="center"/>
    </xf>
    <xf numFmtId="49" fontId="0" fillId="62" borderId="158" xfId="0" applyNumberFormat="1" applyFill="1" applyBorder="1" applyAlignment="1">
      <alignment horizontal="center" vertical="center"/>
    </xf>
    <xf numFmtId="49" fontId="8" fillId="0" borderId="134" xfId="112" applyNumberFormat="1" applyFont="1" applyFill="1" applyBorder="1" applyAlignment="1">
      <alignment horizontal="center" vertical="center"/>
    </xf>
    <xf numFmtId="49" fontId="0" fillId="57" borderId="0" xfId="0" applyNumberFormat="1" applyFill="1" applyBorder="1" applyAlignment="1">
      <alignment vertical="center"/>
    </xf>
    <xf numFmtId="49" fontId="0" fillId="57" borderId="0" xfId="0" applyNumberFormat="1" applyFill="1" applyAlignment="1" applyProtection="1">
      <alignment vertical="center"/>
      <protection locked="0"/>
    </xf>
    <xf numFmtId="0" fontId="0" fillId="57" borderId="0" xfId="0" applyFill="1" applyAlignment="1"/>
    <xf numFmtId="49" fontId="0" fillId="0" borderId="155" xfId="0" applyNumberFormat="1" applyFont="1" applyFill="1" applyBorder="1" applyAlignment="1">
      <alignment horizontal="center"/>
    </xf>
    <xf numFmtId="0" fontId="0" fillId="0" borderId="155" xfId="0" applyNumberFormat="1" applyFont="1" applyFill="1" applyBorder="1" applyAlignment="1">
      <alignment horizontal="center" vertical="center"/>
    </xf>
    <xf numFmtId="49" fontId="0" fillId="0" borderId="111"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49" fontId="0" fillId="0" borderId="112" xfId="0" applyNumberFormat="1" applyFont="1" applyFill="1" applyBorder="1" applyAlignment="1">
      <alignment horizontal="center"/>
    </xf>
    <xf numFmtId="49" fontId="0" fillId="0" borderId="112" xfId="0" applyNumberFormat="1" applyFill="1" applyBorder="1" applyAlignment="1">
      <alignment horizontal="center" vertical="center"/>
    </xf>
    <xf numFmtId="49" fontId="0" fillId="57" borderId="133" xfId="0" applyNumberFormat="1" applyFont="1" applyFill="1" applyBorder="1" applyAlignment="1">
      <alignment horizontal="center" vertical="center"/>
    </xf>
    <xf numFmtId="0" fontId="28" fillId="0" borderId="164" xfId="112" applyFont="1" applyFill="1" applyBorder="1" applyAlignment="1">
      <alignment horizontal="center" vertical="center"/>
    </xf>
    <xf numFmtId="49" fontId="28" fillId="0" borderId="165" xfId="112" applyNumberFormat="1" applyFont="1" applyFill="1" applyBorder="1" applyAlignment="1">
      <alignment horizontal="center" vertical="center" wrapText="1"/>
    </xf>
    <xf numFmtId="0" fontId="28" fillId="0" borderId="167" xfId="112" applyFont="1" applyFill="1" applyBorder="1" applyAlignment="1">
      <alignment horizontal="center" vertical="center" wrapText="1"/>
    </xf>
    <xf numFmtId="49" fontId="28" fillId="0" borderId="168" xfId="112" applyNumberFormat="1" applyFont="1" applyFill="1" applyBorder="1" applyAlignment="1">
      <alignment horizontal="center" vertical="center" wrapText="1"/>
    </xf>
    <xf numFmtId="0" fontId="28" fillId="0" borderId="169" xfId="112" applyFont="1" applyFill="1" applyBorder="1" applyAlignment="1">
      <alignment horizontal="center" vertical="center" textRotation="90"/>
    </xf>
    <xf numFmtId="0" fontId="28" fillId="0" borderId="170" xfId="112" applyFont="1" applyFill="1" applyBorder="1" applyAlignment="1">
      <alignment horizontal="center" vertical="center" textRotation="90"/>
    </xf>
    <xf numFmtId="0" fontId="28" fillId="0" borderId="171" xfId="112" applyFont="1" applyFill="1" applyBorder="1" applyAlignment="1">
      <alignment horizontal="center" vertical="center" textRotation="90"/>
    </xf>
    <xf numFmtId="0" fontId="51" fillId="0" borderId="172" xfId="112" applyFont="1" applyFill="1" applyBorder="1"/>
    <xf numFmtId="49" fontId="0" fillId="57" borderId="173" xfId="0" applyNumberFormat="1" applyFont="1" applyFill="1" applyBorder="1" applyAlignment="1">
      <alignment horizontal="center" vertical="center"/>
    </xf>
    <xf numFmtId="49" fontId="0" fillId="57" borderId="105" xfId="0" applyNumberFormat="1" applyFont="1" applyFill="1" applyBorder="1" applyAlignment="1">
      <alignment horizontal="center" vertical="center"/>
    </xf>
    <xf numFmtId="49" fontId="0" fillId="57" borderId="105" xfId="0" applyNumberFormat="1" applyFont="1" applyFill="1" applyBorder="1" applyAlignment="1" applyProtection="1">
      <alignment horizontal="center" vertical="center"/>
      <protection locked="0"/>
    </xf>
    <xf numFmtId="49" fontId="0" fillId="0" borderId="105" xfId="0" applyNumberFormat="1" applyFont="1" applyFill="1" applyBorder="1" applyAlignment="1">
      <alignment horizontal="center" vertical="center"/>
    </xf>
    <xf numFmtId="49" fontId="0" fillId="0" borderId="174" xfId="0" applyNumberFormat="1" applyFont="1" applyFill="1" applyBorder="1" applyAlignment="1">
      <alignment horizontal="center" vertical="center"/>
    </xf>
    <xf numFmtId="49" fontId="0" fillId="57" borderId="175" xfId="0" applyNumberFormat="1" applyFont="1" applyFill="1" applyBorder="1" applyAlignment="1">
      <alignment horizontal="center" vertical="center"/>
    </xf>
    <xf numFmtId="49" fontId="0" fillId="0" borderId="175" xfId="0" applyNumberFormat="1" applyFont="1" applyFill="1" applyBorder="1" applyAlignment="1">
      <alignment horizontal="center" vertical="center"/>
    </xf>
    <xf numFmtId="49" fontId="0" fillId="0" borderId="176" xfId="0" applyNumberFormat="1" applyFont="1" applyFill="1" applyBorder="1" applyAlignment="1">
      <alignment horizontal="center" vertical="center"/>
    </xf>
    <xf numFmtId="0" fontId="28" fillId="0" borderId="177" xfId="112" applyFont="1" applyFill="1" applyBorder="1" applyAlignment="1">
      <alignment horizontal="center" vertical="center"/>
    </xf>
    <xf numFmtId="0" fontId="28" fillId="0" borderId="178" xfId="112" applyFont="1" applyFill="1" applyBorder="1" applyAlignment="1">
      <alignment horizontal="center" vertical="center"/>
    </xf>
    <xf numFmtId="49" fontId="0" fillId="57" borderId="179" xfId="0" applyNumberFormat="1" applyFont="1" applyFill="1" applyBorder="1" applyAlignment="1">
      <alignment horizontal="center" vertical="center"/>
    </xf>
    <xf numFmtId="49" fontId="0" fillId="57" borderId="180" xfId="0" applyNumberFormat="1" applyFont="1" applyFill="1" applyBorder="1" applyAlignment="1">
      <alignment horizontal="center" vertical="center"/>
    </xf>
    <xf numFmtId="49" fontId="0" fillId="0" borderId="180" xfId="0" applyNumberFormat="1" applyFont="1" applyFill="1" applyBorder="1" applyAlignment="1">
      <alignment horizontal="center" vertical="center"/>
    </xf>
    <xf numFmtId="49" fontId="0" fillId="0" borderId="181" xfId="0" applyNumberFormat="1" applyFont="1" applyFill="1" applyBorder="1" applyAlignment="1">
      <alignment horizontal="center" vertical="center"/>
    </xf>
    <xf numFmtId="49" fontId="28" fillId="0" borderId="183" xfId="112" applyNumberFormat="1" applyFont="1" applyFill="1" applyBorder="1" applyAlignment="1">
      <alignment horizontal="center" vertical="center"/>
    </xf>
    <xf numFmtId="49" fontId="28" fillId="0" borderId="184" xfId="112" applyNumberFormat="1" applyFont="1" applyFill="1" applyBorder="1" applyAlignment="1">
      <alignment horizontal="center" vertical="center"/>
    </xf>
    <xf numFmtId="49" fontId="0" fillId="57" borderId="185" xfId="0" applyNumberFormat="1" applyFont="1" applyFill="1" applyBorder="1" applyAlignment="1">
      <alignment horizontal="center" vertical="center"/>
    </xf>
    <xf numFmtId="49" fontId="0" fillId="57" borderId="175" xfId="0" applyNumberFormat="1" applyFont="1" applyFill="1" applyBorder="1" applyAlignment="1" applyProtection="1">
      <alignment horizontal="center" vertical="center"/>
      <protection locked="0"/>
    </xf>
    <xf numFmtId="49" fontId="28" fillId="0" borderId="186" xfId="112" applyNumberFormat="1" applyFont="1" applyFill="1" applyBorder="1" applyAlignment="1">
      <alignment horizontal="center" vertical="center"/>
    </xf>
    <xf numFmtId="0" fontId="28" fillId="0" borderId="187" xfId="112" applyFont="1" applyFill="1" applyBorder="1" applyAlignment="1">
      <alignment horizontal="center" vertical="center"/>
    </xf>
    <xf numFmtId="0" fontId="28" fillId="0" borderId="131" xfId="112" applyFont="1" applyFill="1" applyBorder="1" applyAlignment="1">
      <alignment horizontal="center" vertical="center"/>
    </xf>
    <xf numFmtId="0" fontId="0" fillId="57" borderId="175" xfId="0" applyFont="1" applyFill="1" applyBorder="1" applyAlignment="1">
      <alignment horizontal="center"/>
    </xf>
    <xf numFmtId="0" fontId="0" fillId="0" borderId="175" xfId="0" applyFont="1" applyFill="1" applyBorder="1" applyAlignment="1">
      <alignment horizontal="center"/>
    </xf>
    <xf numFmtId="0" fontId="0" fillId="0" borderId="176" xfId="0" applyFont="1" applyFill="1" applyBorder="1" applyAlignment="1">
      <alignment horizontal="center"/>
    </xf>
    <xf numFmtId="49" fontId="28" fillId="0" borderId="188" xfId="112" applyNumberFormat="1" applyFont="1" applyFill="1" applyBorder="1" applyAlignment="1">
      <alignment horizontal="center" vertical="center" wrapText="1"/>
    </xf>
    <xf numFmtId="49" fontId="28" fillId="0" borderId="189" xfId="112" applyNumberFormat="1" applyFont="1" applyFill="1" applyBorder="1" applyAlignment="1">
      <alignment horizontal="center" vertical="center" wrapText="1"/>
    </xf>
    <xf numFmtId="49" fontId="0" fillId="57" borderId="157" xfId="0" applyNumberFormat="1" applyFont="1" applyFill="1" applyBorder="1" applyAlignment="1">
      <alignment horizontal="center" vertical="center"/>
    </xf>
    <xf numFmtId="49" fontId="0" fillId="57" borderId="103" xfId="0" applyNumberFormat="1" applyFont="1" applyFill="1" applyBorder="1" applyAlignment="1" applyProtection="1">
      <alignment horizontal="center" vertical="center"/>
      <protection locked="0"/>
    </xf>
    <xf numFmtId="49" fontId="0" fillId="0" borderId="103" xfId="0" applyNumberFormat="1" applyFont="1" applyFill="1" applyBorder="1" applyAlignment="1">
      <alignment horizontal="center" vertical="center"/>
    </xf>
    <xf numFmtId="49" fontId="0" fillId="0" borderId="158" xfId="0" applyNumberFormat="1" applyFont="1" applyFill="1" applyBorder="1" applyAlignment="1">
      <alignment horizontal="center" vertical="center"/>
    </xf>
    <xf numFmtId="0" fontId="28" fillId="0" borderId="190" xfId="112" applyFont="1" applyFill="1" applyBorder="1" applyAlignment="1">
      <alignment horizontal="center" vertical="center" textRotation="90"/>
    </xf>
    <xf numFmtId="49" fontId="0" fillId="57" borderId="173" xfId="0" applyNumberFormat="1" applyFill="1" applyBorder="1" applyAlignment="1">
      <alignment horizontal="center" vertical="center"/>
    </xf>
    <xf numFmtId="49" fontId="0" fillId="57" borderId="105" xfId="0" applyNumberFormat="1" applyFill="1" applyBorder="1" applyAlignment="1">
      <alignment horizontal="center" vertical="center"/>
    </xf>
    <xf numFmtId="49" fontId="0" fillId="0" borderId="105" xfId="0" applyNumberFormat="1" applyFill="1" applyBorder="1" applyAlignment="1">
      <alignment horizontal="center" vertical="center"/>
    </xf>
    <xf numFmtId="49" fontId="0" fillId="0" borderId="174" xfId="0" applyNumberFormat="1" applyFill="1" applyBorder="1" applyAlignment="1">
      <alignment horizontal="center" vertical="center"/>
    </xf>
    <xf numFmtId="0" fontId="28" fillId="0" borderId="192" xfId="112" applyFont="1" applyFill="1" applyBorder="1" applyAlignment="1">
      <alignment horizontal="center" vertical="center" textRotation="90"/>
    </xf>
    <xf numFmtId="0" fontId="28" fillId="0" borderId="113" xfId="112" applyFont="1" applyFill="1" applyBorder="1" applyAlignment="1">
      <alignment horizontal="center" vertical="center" textRotation="90"/>
    </xf>
    <xf numFmtId="0" fontId="0" fillId="57" borderId="101" xfId="0" applyNumberFormat="1" applyFont="1" applyFill="1" applyBorder="1" applyAlignment="1">
      <alignment horizontal="center" vertical="center"/>
    </xf>
    <xf numFmtId="0" fontId="0" fillId="57" borderId="132" xfId="0" applyNumberFormat="1" applyFont="1" applyFill="1" applyBorder="1" applyAlignment="1">
      <alignment horizontal="center" vertical="center"/>
    </xf>
    <xf numFmtId="0" fontId="0" fillId="57" borderId="95" xfId="0" applyNumberFormat="1" applyFont="1" applyFill="1" applyBorder="1" applyAlignment="1">
      <alignment horizontal="center" vertical="center"/>
    </xf>
    <xf numFmtId="0" fontId="0" fillId="57" borderId="133" xfId="0" applyNumberFormat="1" applyFont="1" applyFill="1" applyBorder="1" applyAlignment="1">
      <alignment horizontal="center" vertical="center"/>
    </xf>
    <xf numFmtId="49" fontId="0" fillId="57" borderId="95" xfId="0" applyNumberFormat="1" applyFill="1" applyBorder="1" applyAlignment="1">
      <alignment horizontal="center" vertical="center"/>
    </xf>
    <xf numFmtId="49" fontId="0" fillId="57" borderId="133" xfId="0" applyNumberForma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49" fontId="0" fillId="0" borderId="133" xfId="0" applyNumberFormat="1" applyFont="1" applyFill="1" applyBorder="1" applyAlignment="1">
      <alignment horizontal="center" vertical="center"/>
    </xf>
    <xf numFmtId="49" fontId="0" fillId="0" borderId="134" xfId="0" applyNumberFormat="1" applyFont="1" applyFill="1" applyBorder="1" applyAlignment="1">
      <alignment horizontal="center" vertical="center"/>
    </xf>
    <xf numFmtId="0" fontId="28" fillId="0" borderId="123" xfId="112" applyFont="1" applyFill="1" applyBorder="1" applyAlignment="1">
      <alignment horizontal="center" vertical="center" textRotation="90"/>
    </xf>
    <xf numFmtId="49" fontId="0" fillId="0" borderId="158" xfId="0" applyNumberFormat="1" applyFill="1" applyBorder="1" applyAlignment="1">
      <alignment horizontal="center" vertical="center"/>
    </xf>
    <xf numFmtId="49" fontId="0" fillId="57" borderId="101" xfId="0" applyNumberFormat="1" applyFill="1" applyBorder="1" applyAlignment="1">
      <alignment horizontal="center" vertical="center"/>
    </xf>
    <xf numFmtId="49" fontId="0" fillId="57" borderId="132" xfId="0" applyNumberFormat="1" applyFill="1" applyBorder="1" applyAlignment="1">
      <alignment horizontal="center" vertical="center"/>
    </xf>
    <xf numFmtId="49" fontId="0" fillId="0" borderId="95" xfId="0" applyNumberFormat="1" applyFill="1" applyBorder="1" applyAlignment="1">
      <alignment horizontal="center" vertical="center"/>
    </xf>
    <xf numFmtId="49" fontId="0" fillId="0" borderId="133" xfId="0" applyNumberFormat="1" applyFill="1" applyBorder="1" applyAlignment="1">
      <alignment horizontal="center" vertical="center"/>
    </xf>
    <xf numFmtId="49" fontId="0" fillId="0" borderId="111" xfId="0" applyNumberFormat="1" applyFill="1" applyBorder="1" applyAlignment="1">
      <alignment horizontal="center" vertical="center"/>
    </xf>
    <xf numFmtId="49" fontId="0" fillId="0" borderId="134" xfId="0" applyNumberFormat="1" applyFill="1" applyBorder="1" applyAlignment="1">
      <alignment horizontal="center" vertical="center"/>
    </xf>
    <xf numFmtId="0" fontId="51" fillId="0" borderId="199" xfId="112" applyFont="1" applyFill="1" applyBorder="1"/>
    <xf numFmtId="0" fontId="51" fillId="0" borderId="200" xfId="112" applyFont="1" applyFill="1" applyBorder="1"/>
    <xf numFmtId="0" fontId="8" fillId="0" borderId="200" xfId="112" applyFont="1" applyFill="1" applyBorder="1"/>
    <xf numFmtId="49" fontId="8" fillId="0" borderId="200" xfId="112" applyNumberFormat="1" applyFont="1" applyFill="1" applyBorder="1" applyAlignment="1">
      <alignment vertical="center"/>
    </xf>
    <xf numFmtId="49" fontId="8" fillId="0" borderId="201" xfId="112" applyNumberFormat="1" applyFont="1" applyFill="1" applyBorder="1" applyAlignment="1">
      <alignment vertical="center"/>
    </xf>
    <xf numFmtId="0" fontId="33" fillId="0" borderId="161" xfId="0" applyFont="1" applyFill="1" applyBorder="1" applyAlignment="1">
      <alignment horizontal="center" vertical="center"/>
    </xf>
    <xf numFmtId="49" fontId="33" fillId="0" borderId="161" xfId="0" applyNumberFormat="1" applyFont="1" applyFill="1" applyBorder="1" applyAlignment="1">
      <alignment horizontal="center" vertical="center"/>
    </xf>
    <xf numFmtId="0" fontId="33" fillId="0" borderId="161" xfId="115" applyFont="1" applyFill="1" applyBorder="1" applyAlignment="1">
      <alignment horizontal="center" vertical="center"/>
    </xf>
    <xf numFmtId="0" fontId="33" fillId="0" borderId="161" xfId="112" applyFont="1" applyFill="1" applyBorder="1" applyAlignment="1">
      <alignment horizontal="center" vertical="center"/>
    </xf>
    <xf numFmtId="0" fontId="33" fillId="0" borderId="161" xfId="0" applyFont="1" applyFill="1" applyBorder="1" applyAlignment="1">
      <alignment horizontal="center" vertical="center" wrapText="1"/>
    </xf>
    <xf numFmtId="10" fontId="33" fillId="0" borderId="161" xfId="0" applyNumberFormat="1" applyFont="1" applyFill="1" applyBorder="1" applyAlignment="1">
      <alignment horizontal="center" vertical="center"/>
    </xf>
    <xf numFmtId="0" fontId="8" fillId="0" borderId="161" xfId="112" applyBorder="1"/>
    <xf numFmtId="0" fontId="33" fillId="0" borderId="37" xfId="0" applyFont="1" applyFill="1" applyBorder="1" applyAlignment="1">
      <alignment horizontal="center" vertical="center"/>
    </xf>
    <xf numFmtId="0" fontId="8" fillId="0" borderId="37" xfId="112" applyBorder="1"/>
    <xf numFmtId="0" fontId="33" fillId="0" borderId="0" xfId="112" applyFont="1" applyFill="1" applyAlignment="1">
      <alignment horizontal="center" vertical="center"/>
    </xf>
    <xf numFmtId="0" fontId="74" fillId="0" borderId="96" xfId="0" applyFont="1" applyFill="1" applyBorder="1" applyAlignment="1">
      <alignment horizontal="center" vertical="center"/>
    </xf>
    <xf numFmtId="49" fontId="74" fillId="0" borderId="96" xfId="0" applyNumberFormat="1" applyFont="1" applyFill="1" applyBorder="1" applyAlignment="1">
      <alignment horizontal="center" vertical="center"/>
    </xf>
    <xf numFmtId="0" fontId="28" fillId="0" borderId="7" xfId="0" applyFont="1" applyFill="1" applyBorder="1" applyAlignment="1">
      <alignment horizontal="center" vertical="center" wrapText="1"/>
    </xf>
    <xf numFmtId="49" fontId="30" fillId="0" borderId="0" xfId="103" applyNumberFormat="1" applyFont="1" applyFill="1" applyBorder="1" applyAlignment="1">
      <alignment vertical="center"/>
    </xf>
    <xf numFmtId="49" fontId="30" fillId="0" borderId="209" xfId="103" applyNumberFormat="1" applyFont="1" applyFill="1" applyBorder="1" applyAlignment="1">
      <alignment vertical="center"/>
    </xf>
    <xf numFmtId="49" fontId="28" fillId="0" borderId="143" xfId="103" applyNumberFormat="1" applyFont="1" applyFill="1" applyBorder="1" applyAlignment="1">
      <alignment horizontal="center" vertical="center" wrapText="1"/>
    </xf>
    <xf numFmtId="49" fontId="33" fillId="0" borderId="0" xfId="103" applyNumberFormat="1" applyFont="1" applyFill="1" applyBorder="1" applyAlignment="1">
      <alignment vertical="center"/>
    </xf>
    <xf numFmtId="49" fontId="31" fillId="0" borderId="139" xfId="103" applyNumberFormat="1" applyFont="1" applyFill="1" applyBorder="1" applyAlignment="1">
      <alignment horizontal="center" vertical="center"/>
    </xf>
    <xf numFmtId="0" fontId="33" fillId="0" borderId="0" xfId="0" applyFont="1"/>
    <xf numFmtId="49" fontId="82" fillId="8" borderId="143" xfId="103" applyNumberFormat="1" applyFont="1" applyFill="1" applyBorder="1" applyAlignment="1">
      <alignment vertical="center" wrapText="1"/>
    </xf>
    <xf numFmtId="0" fontId="32" fillId="0" borderId="202" xfId="0" applyFont="1" applyBorder="1"/>
    <xf numFmtId="9" fontId="0" fillId="8" borderId="202" xfId="103" applyNumberFormat="1" applyFont="1" applyFill="1" applyBorder="1" applyAlignment="1">
      <alignment horizontal="center" vertical="center" wrapText="1"/>
    </xf>
    <xf numFmtId="0" fontId="28" fillId="0" borderId="0" xfId="0" applyFont="1"/>
    <xf numFmtId="0" fontId="0" fillId="0" borderId="0" xfId="0"/>
    <xf numFmtId="0" fontId="0" fillId="0" borderId="0" xfId="0" applyFont="1"/>
    <xf numFmtId="0" fontId="0" fillId="0" borderId="202" xfId="0" applyFont="1" applyBorder="1"/>
    <xf numFmtId="49" fontId="30" fillId="0" borderId="0" xfId="92" applyNumberFormat="1" applyFont="1" applyFill="1" applyBorder="1" applyAlignment="1">
      <alignment vertical="center"/>
    </xf>
    <xf numFmtId="0" fontId="0" fillId="0" borderId="0" xfId="0" applyFont="1" applyBorder="1"/>
    <xf numFmtId="49" fontId="30" fillId="0" borderId="209" xfId="92" applyNumberFormat="1" applyFont="1" applyFill="1" applyBorder="1" applyAlignment="1">
      <alignment vertical="center"/>
    </xf>
    <xf numFmtId="49" fontId="28" fillId="0" borderId="143" xfId="92" applyNumberFormat="1" applyFont="1" applyFill="1" applyBorder="1" applyAlignment="1">
      <alignment horizontal="center" vertical="center" wrapText="1"/>
    </xf>
    <xf numFmtId="49" fontId="0" fillId="0" borderId="210" xfId="92" applyNumberFormat="1" applyFont="1" applyFill="1" applyBorder="1" applyAlignment="1">
      <alignment vertical="center"/>
    </xf>
    <xf numFmtId="49" fontId="33" fillId="0" borderId="0" xfId="92" applyNumberFormat="1" applyFont="1" applyFill="1" applyBorder="1" applyAlignment="1">
      <alignment horizontal="left" vertical="center"/>
    </xf>
    <xf numFmtId="0" fontId="0" fillId="0" borderId="202" xfId="0" applyFont="1" applyFill="1" applyBorder="1" applyAlignment="1">
      <alignment horizontal="center"/>
    </xf>
    <xf numFmtId="49" fontId="28" fillId="0" borderId="153" xfId="92" applyNumberFormat="1" applyFont="1" applyFill="1" applyBorder="1" applyAlignment="1">
      <alignment vertical="center"/>
    </xf>
    <xf numFmtId="49" fontId="28" fillId="0" borderId="212" xfId="92" applyNumberFormat="1" applyFont="1" applyFill="1" applyBorder="1" applyAlignment="1">
      <alignment horizontal="center" vertical="center" wrapText="1"/>
    </xf>
    <xf numFmtId="49" fontId="0" fillId="0" borderId="214" xfId="92" applyNumberFormat="1" applyFont="1" applyFill="1" applyBorder="1" applyAlignment="1">
      <alignment vertical="center"/>
    </xf>
    <xf numFmtId="0" fontId="0" fillId="0" borderId="211" xfId="92" applyNumberFormat="1" applyFont="1" applyFill="1" applyBorder="1" applyAlignment="1">
      <alignment horizontal="center" vertical="center" wrapText="1"/>
    </xf>
    <xf numFmtId="0" fontId="0" fillId="0" borderId="203" xfId="0" applyFont="1" applyBorder="1"/>
    <xf numFmtId="0" fontId="0" fillId="0" borderId="215" xfId="92" applyNumberFormat="1" applyFont="1" applyFill="1" applyBorder="1" applyAlignment="1">
      <alignment horizontal="center" vertical="center" wrapText="1"/>
    </xf>
    <xf numFmtId="0" fontId="0" fillId="0" borderId="216" xfId="0" applyFont="1" applyBorder="1"/>
    <xf numFmtId="49" fontId="8" fillId="0" borderId="0" xfId="92" applyNumberFormat="1" applyFont="1" applyFill="1" applyBorder="1" applyAlignment="1">
      <alignment horizontal="left" vertical="center"/>
    </xf>
    <xf numFmtId="49" fontId="28" fillId="0" borderId="143" xfId="94" applyNumberFormat="1" applyFont="1" applyFill="1" applyBorder="1" applyAlignment="1">
      <alignment horizontal="center" vertical="center" wrapText="1"/>
    </xf>
    <xf numFmtId="0" fontId="31" fillId="0" borderId="152" xfId="92" applyFont="1" applyFill="1" applyBorder="1" applyAlignment="1">
      <alignment horizontal="left" vertical="center"/>
    </xf>
    <xf numFmtId="0" fontId="0" fillId="27" borderId="202" xfId="0" applyFont="1" applyFill="1" applyBorder="1"/>
    <xf numFmtId="0" fontId="42" fillId="0" borderId="202" xfId="0" applyFont="1" applyFill="1" applyBorder="1"/>
    <xf numFmtId="0" fontId="42" fillId="0" borderId="202" xfId="92" applyNumberFormat="1" applyFont="1" applyFill="1" applyBorder="1" applyAlignment="1">
      <alignment horizontal="center" vertical="center"/>
    </xf>
    <xf numFmtId="0" fontId="42" fillId="0" borderId="202" xfId="92" applyNumberFormat="1" applyFont="1" applyFill="1" applyBorder="1" applyAlignment="1">
      <alignment horizontal="center" vertical="center" wrapText="1"/>
    </xf>
    <xf numFmtId="0" fontId="42" fillId="0" borderId="216" xfId="0" applyFont="1" applyBorder="1"/>
    <xf numFmtId="0" fontId="42" fillId="27" borderId="202" xfId="0" applyFont="1" applyFill="1" applyBorder="1"/>
    <xf numFmtId="9" fontId="42" fillId="27" borderId="202" xfId="0" applyNumberFormat="1" applyFont="1" applyFill="1" applyBorder="1"/>
    <xf numFmtId="9" fontId="0" fillId="27" borderId="202" xfId="0" applyNumberFormat="1" applyFont="1" applyFill="1" applyBorder="1"/>
    <xf numFmtId="49" fontId="42" fillId="0" borderId="208" xfId="92" applyNumberFormat="1" applyFont="1" applyFill="1" applyBorder="1" applyAlignment="1">
      <alignment vertical="center" wrapText="1"/>
    </xf>
    <xf numFmtId="49" fontId="42" fillId="0" borderId="202" xfId="103" applyNumberFormat="1" applyFont="1" applyFill="1" applyBorder="1" applyAlignment="1">
      <alignment horizontal="center" vertical="center" wrapText="1"/>
    </xf>
    <xf numFmtId="0" fontId="28" fillId="27" borderId="213" xfId="0" applyFont="1" applyFill="1" applyBorder="1" applyAlignment="1">
      <alignment horizontal="center" vertical="center" wrapText="1"/>
    </xf>
    <xf numFmtId="9" fontId="0" fillId="27" borderId="203" xfId="0" applyNumberFormat="1" applyFont="1" applyFill="1" applyBorder="1"/>
    <xf numFmtId="49" fontId="28" fillId="27" borderId="143" xfId="92" applyNumberFormat="1" applyFont="1" applyFill="1" applyBorder="1" applyAlignment="1">
      <alignment horizontal="center" vertical="center" wrapText="1"/>
    </xf>
    <xf numFmtId="0" fontId="0" fillId="27" borderId="203" xfId="0" applyFont="1" applyFill="1" applyBorder="1"/>
    <xf numFmtId="49" fontId="28" fillId="0" borderId="139" xfId="92" applyNumberFormat="1" applyFont="1" applyFill="1" applyBorder="1" applyAlignment="1">
      <alignment horizontal="center" vertical="center"/>
    </xf>
    <xf numFmtId="0" fontId="28" fillId="8" borderId="139" xfId="92" applyNumberFormat="1" applyFont="1" applyFill="1" applyBorder="1" applyAlignment="1">
      <alignment horizontal="center" vertical="center"/>
    </xf>
    <xf numFmtId="0" fontId="42" fillId="0" borderId="202" xfId="103" applyNumberFormat="1" applyFont="1" applyFill="1" applyBorder="1" applyAlignment="1">
      <alignment horizontal="center" vertical="center"/>
    </xf>
    <xf numFmtId="49" fontId="42" fillId="27" borderId="202" xfId="0" applyNumberFormat="1" applyFont="1" applyFill="1" applyBorder="1" applyAlignment="1">
      <alignment horizontal="right"/>
    </xf>
    <xf numFmtId="9" fontId="42" fillId="27" borderId="202" xfId="0" applyNumberFormat="1" applyFont="1" applyFill="1" applyBorder="1" applyAlignment="1">
      <alignment horizontal="right"/>
    </xf>
    <xf numFmtId="0" fontId="31" fillId="0" borderId="152" xfId="92" applyFont="1" applyFill="1" applyBorder="1" applyAlignment="1">
      <alignment horizontal="center" vertical="center"/>
    </xf>
    <xf numFmtId="0" fontId="0" fillId="0" borderId="216" xfId="0" applyBorder="1"/>
    <xf numFmtId="0" fontId="59" fillId="0" borderId="0" xfId="0" applyFont="1"/>
    <xf numFmtId="0" fontId="42" fillId="0" borderId="202" xfId="0" applyNumberFormat="1" applyFont="1" applyFill="1" applyBorder="1" applyAlignment="1">
      <alignment horizontal="center"/>
    </xf>
    <xf numFmtId="49" fontId="42" fillId="0" borderId="202" xfId="0" quotePrefix="1" applyNumberFormat="1" applyFont="1" applyFill="1" applyBorder="1" applyAlignment="1">
      <alignment horizontal="center"/>
    </xf>
    <xf numFmtId="49" fontId="42" fillId="0" borderId="202" xfId="0" applyNumberFormat="1" applyFont="1" applyFill="1" applyBorder="1" applyAlignment="1">
      <alignment horizontal="center"/>
    </xf>
    <xf numFmtId="0" fontId="42" fillId="0" borderId="202" xfId="0" applyFont="1" applyFill="1" applyBorder="1" applyAlignment="1">
      <alignment horizontal="center"/>
    </xf>
    <xf numFmtId="0" fontId="0" fillId="0" borderId="203" xfId="0" applyFont="1" applyFill="1" applyBorder="1" applyAlignment="1">
      <alignment horizontal="center"/>
    </xf>
    <xf numFmtId="49" fontId="30" fillId="0" borderId="0" xfId="133" applyNumberFormat="1" applyFont="1" applyFill="1" applyBorder="1" applyAlignment="1">
      <alignment vertical="center"/>
    </xf>
    <xf numFmtId="0" fontId="31" fillId="0" borderId="139" xfId="133" applyFont="1" applyFill="1" applyBorder="1" applyAlignment="1">
      <alignment horizontal="left" vertical="center"/>
    </xf>
    <xf numFmtId="49" fontId="28" fillId="0" borderId="139" xfId="133" applyNumberFormat="1" applyFont="1" applyFill="1" applyBorder="1" applyAlignment="1">
      <alignment horizontal="center" vertical="center"/>
    </xf>
    <xf numFmtId="49" fontId="30" fillId="0" borderId="209" xfId="133" applyNumberFormat="1" applyFont="1" applyFill="1" applyBorder="1" applyAlignment="1">
      <alignment vertical="center"/>
    </xf>
    <xf numFmtId="0" fontId="0" fillId="0" borderId="209" xfId="0" applyFont="1" applyBorder="1"/>
    <xf numFmtId="0" fontId="28" fillId="0" borderId="139" xfId="0" applyFont="1" applyBorder="1" applyAlignment="1">
      <alignment horizontal="center" vertical="center"/>
    </xf>
    <xf numFmtId="0" fontId="28" fillId="8" borderId="139" xfId="133" applyNumberFormat="1" applyFont="1" applyFill="1" applyBorder="1" applyAlignment="1">
      <alignment horizontal="center" vertical="center"/>
    </xf>
    <xf numFmtId="49" fontId="28" fillId="0" borderId="143" xfId="133" applyNumberFormat="1" applyFont="1" applyFill="1" applyBorder="1" applyAlignment="1">
      <alignment horizontal="center" vertical="center"/>
    </xf>
    <xf numFmtId="49" fontId="28" fillId="0" borderId="143" xfId="133" applyNumberFormat="1" applyFont="1" applyFill="1" applyBorder="1" applyAlignment="1">
      <alignment vertical="center"/>
    </xf>
    <xf numFmtId="49" fontId="28" fillId="0" borderId="136" xfId="133" applyNumberFormat="1" applyFont="1" applyFill="1" applyBorder="1" applyAlignment="1">
      <alignment vertical="center"/>
    </xf>
    <xf numFmtId="49" fontId="28" fillId="0" borderId="143" xfId="133" applyNumberFormat="1" applyFont="1" applyFill="1" applyBorder="1" applyAlignment="1">
      <alignment horizontal="center" vertical="center" wrapText="1"/>
    </xf>
    <xf numFmtId="0" fontId="28" fillId="27" borderId="143" xfId="0" applyFont="1" applyFill="1" applyBorder="1" applyAlignment="1">
      <alignment horizontal="center" vertical="center" wrapText="1"/>
    </xf>
    <xf numFmtId="0" fontId="28" fillId="27" borderId="212" xfId="0" applyFont="1" applyFill="1" applyBorder="1" applyAlignment="1">
      <alignment horizontal="center" vertical="center" wrapText="1"/>
    </xf>
    <xf numFmtId="0" fontId="28" fillId="0" borderId="216" xfId="0" applyFont="1" applyFill="1" applyBorder="1" applyAlignment="1">
      <alignment horizontal="center" vertical="center" wrapText="1"/>
    </xf>
    <xf numFmtId="0" fontId="32" fillId="0" borderId="202" xfId="0" applyFont="1" applyFill="1" applyBorder="1" applyAlignment="1">
      <alignment horizontal="center" vertical="center"/>
    </xf>
    <xf numFmtId="49" fontId="32" fillId="0" borderId="214" xfId="133" applyNumberFormat="1" applyFont="1" applyFill="1" applyBorder="1" applyAlignment="1">
      <alignment vertical="center" wrapText="1"/>
    </xf>
    <xf numFmtId="49" fontId="32" fillId="0" borderId="161" xfId="133" applyNumberFormat="1" applyFont="1" applyFill="1" applyBorder="1" applyAlignment="1">
      <alignment vertical="center"/>
    </xf>
    <xf numFmtId="49" fontId="32" fillId="0" borderId="208" xfId="133" applyNumberFormat="1" applyFont="1" applyFill="1" applyBorder="1" applyAlignment="1">
      <alignment vertical="center"/>
    </xf>
    <xf numFmtId="0" fontId="32" fillId="0" borderId="202" xfId="133" applyNumberFormat="1" applyFont="1" applyFill="1" applyBorder="1" applyAlignment="1">
      <alignment horizontal="center" vertical="center"/>
    </xf>
    <xf numFmtId="0" fontId="42" fillId="0" borderId="202" xfId="133" applyNumberFormat="1" applyFont="1" applyFill="1" applyBorder="1" applyAlignment="1">
      <alignment horizontal="center" vertical="center"/>
    </xf>
    <xf numFmtId="0" fontId="42" fillId="0" borderId="211" xfId="133" applyNumberFormat="1" applyFont="1" applyFill="1" applyBorder="1" applyAlignment="1">
      <alignment horizontal="center" vertical="center"/>
    </xf>
    <xf numFmtId="9" fontId="32" fillId="0" borderId="202" xfId="133" applyNumberFormat="1" applyFont="1" applyFill="1" applyBorder="1" applyAlignment="1">
      <alignment horizontal="center" vertical="center" wrapText="1"/>
    </xf>
    <xf numFmtId="49" fontId="32" fillId="0" borderId="211" xfId="133" applyNumberFormat="1" applyFont="1" applyFill="1" applyBorder="1" applyAlignment="1">
      <alignment horizontal="center" vertical="center" wrapText="1"/>
    </xf>
    <xf numFmtId="0" fontId="0" fillId="58" borderId="202" xfId="0" applyFont="1" applyFill="1" applyBorder="1" applyAlignment="1">
      <alignment horizontal="center" vertical="center"/>
    </xf>
    <xf numFmtId="9" fontId="0" fillId="27" borderId="202" xfId="0" applyNumberFormat="1" applyFont="1" applyFill="1" applyBorder="1" applyAlignment="1">
      <alignment horizontal="center" vertical="center"/>
    </xf>
    <xf numFmtId="9" fontId="0" fillId="27" borderId="211" xfId="0" applyNumberFormat="1" applyFont="1" applyFill="1" applyBorder="1" applyAlignment="1">
      <alignment horizontal="center" vertical="center"/>
    </xf>
    <xf numFmtId="49" fontId="32" fillId="0" borderId="216" xfId="133" applyNumberFormat="1" applyFont="1" applyFill="1" applyBorder="1" applyAlignment="1">
      <alignment vertical="center"/>
    </xf>
    <xf numFmtId="9" fontId="0" fillId="58" borderId="202" xfId="0" applyNumberFormat="1" applyFont="1" applyFill="1" applyBorder="1" applyAlignment="1">
      <alignment horizontal="center" vertical="center"/>
    </xf>
    <xf numFmtId="1" fontId="42" fillId="0" borderId="211" xfId="133" applyNumberFormat="1" applyFont="1" applyFill="1" applyBorder="1" applyAlignment="1">
      <alignment horizontal="center" vertical="center"/>
    </xf>
    <xf numFmtId="0" fontId="8" fillId="26" borderId="202" xfId="133" applyNumberFormat="1" applyFont="1" applyFill="1" applyBorder="1" applyAlignment="1">
      <alignment horizontal="center" vertical="center"/>
    </xf>
    <xf numFmtId="0" fontId="8" fillId="0" borderId="202" xfId="133" applyNumberFormat="1" applyFont="1" applyFill="1" applyBorder="1" applyAlignment="1">
      <alignment horizontal="center" vertical="center"/>
    </xf>
    <xf numFmtId="0" fontId="0" fillId="0" borderId="202" xfId="0" applyFont="1" applyBorder="1" applyAlignment="1">
      <alignment horizontal="center" vertical="center"/>
    </xf>
    <xf numFmtId="0" fontId="0" fillId="0" borderId="202" xfId="0" applyFont="1" applyFill="1" applyBorder="1" applyAlignment="1">
      <alignment horizontal="center" vertical="center"/>
    </xf>
    <xf numFmtId="9" fontId="0" fillId="0" borderId="202" xfId="0" applyNumberFormat="1" applyFont="1" applyFill="1" applyBorder="1" applyAlignment="1">
      <alignment horizontal="center" vertical="center"/>
    </xf>
    <xf numFmtId="9" fontId="0" fillId="0" borderId="211" xfId="0" applyNumberFormat="1" applyFont="1" applyFill="1" applyBorder="1" applyAlignment="1">
      <alignment horizontal="center" vertical="center"/>
    </xf>
    <xf numFmtId="49" fontId="33" fillId="0" borderId="0" xfId="133" applyNumberFormat="1" applyFont="1" applyFill="1" applyBorder="1" applyAlignment="1">
      <alignment horizontal="left" vertical="center"/>
    </xf>
    <xf numFmtId="49" fontId="8" fillId="0" borderId="0" xfId="133" applyNumberFormat="1" applyFont="1" applyFill="1" applyBorder="1" applyAlignment="1">
      <alignment horizontal="left" vertical="center"/>
    </xf>
    <xf numFmtId="49" fontId="32" fillId="0" borderId="0" xfId="133" applyNumberFormat="1" applyFont="1" applyFill="1" applyBorder="1" applyAlignment="1">
      <alignment vertical="center"/>
    </xf>
    <xf numFmtId="0" fontId="0" fillId="0" borderId="20" xfId="0" applyBorder="1"/>
    <xf numFmtId="0" fontId="31" fillId="0" borderId="139" xfId="92" applyFont="1" applyFill="1" applyBorder="1" applyAlignment="1">
      <alignment horizontal="center" vertical="center"/>
    </xf>
    <xf numFmtId="0" fontId="28" fillId="0" borderId="139" xfId="92" applyNumberFormat="1" applyFont="1" applyFill="1" applyBorder="1" applyAlignment="1">
      <alignment horizontal="center" vertical="center"/>
    </xf>
    <xf numFmtId="0" fontId="0" fillId="0" borderId="217" xfId="0" applyBorder="1"/>
    <xf numFmtId="0" fontId="28" fillId="0" borderId="143" xfId="0" applyFont="1" applyBorder="1" applyAlignment="1">
      <alignment horizontal="center" vertical="center"/>
    </xf>
    <xf numFmtId="0" fontId="0" fillId="0" borderId="202" xfId="0" applyFont="1" applyBorder="1" applyAlignment="1">
      <alignment vertical="center"/>
    </xf>
    <xf numFmtId="0" fontId="0" fillId="8" borderId="216" xfId="0" applyFont="1" applyFill="1" applyBorder="1" applyAlignment="1">
      <alignment horizontal="center" vertical="center"/>
    </xf>
    <xf numFmtId="0" fontId="0" fillId="0" borderId="202" xfId="0" applyFont="1" applyBorder="1" applyAlignment="1">
      <alignment vertical="center" wrapText="1"/>
    </xf>
    <xf numFmtId="0" fontId="0" fillId="27" borderId="8" xfId="0" applyFont="1" applyFill="1" applyBorder="1"/>
    <xf numFmtId="0" fontId="0" fillId="27" borderId="219" xfId="0" applyFont="1" applyFill="1" applyBorder="1"/>
    <xf numFmtId="49" fontId="30" fillId="0" borderId="209" xfId="94" applyNumberFormat="1" applyFont="1" applyFill="1" applyBorder="1" applyAlignment="1">
      <alignment vertical="center"/>
    </xf>
    <xf numFmtId="0" fontId="28" fillId="0" borderId="138" xfId="0" applyFont="1" applyBorder="1" applyAlignment="1">
      <alignment horizontal="center" vertical="center"/>
    </xf>
    <xf numFmtId="49" fontId="28" fillId="0" borderId="143" xfId="94" applyNumberFormat="1" applyFont="1" applyFill="1" applyBorder="1" applyAlignment="1">
      <alignment horizontal="left" vertical="center" wrapText="1"/>
    </xf>
    <xf numFmtId="49" fontId="8" fillId="0" borderId="202" xfId="94" applyNumberFormat="1" applyFont="1" applyFill="1" applyBorder="1" applyAlignment="1">
      <alignment vertical="center"/>
    </xf>
    <xf numFmtId="49" fontId="8" fillId="0" borderId="202" xfId="94" applyNumberFormat="1" applyFont="1" applyFill="1" applyBorder="1" applyAlignment="1">
      <alignment horizontal="center" vertical="center" wrapText="1"/>
    </xf>
    <xf numFmtId="0" fontId="8" fillId="0" borderId="202" xfId="94" applyNumberFormat="1" applyFont="1" applyFill="1" applyBorder="1" applyAlignment="1">
      <alignment horizontal="center" vertical="center"/>
    </xf>
    <xf numFmtId="49" fontId="8" fillId="0" borderId="208" xfId="94" applyNumberFormat="1" applyFont="1" applyFill="1" applyBorder="1" applyAlignment="1">
      <alignment horizontal="center" vertical="center" wrapText="1"/>
    </xf>
    <xf numFmtId="49" fontId="8" fillId="0" borderId="214" xfId="94" applyNumberFormat="1" applyFont="1" applyFill="1" applyBorder="1" applyAlignment="1">
      <alignment horizontal="center" vertical="center" wrapText="1"/>
    </xf>
    <xf numFmtId="49" fontId="8" fillId="0" borderId="211" xfId="94" applyNumberFormat="1" applyFont="1" applyFill="1" applyBorder="1" applyAlignment="1">
      <alignment horizontal="center" vertical="center" wrapText="1"/>
    </xf>
    <xf numFmtId="0" fontId="0" fillId="0" borderId="216" xfId="0" applyBorder="1" applyAlignment="1">
      <alignment horizontal="center" vertical="center"/>
    </xf>
    <xf numFmtId="9" fontId="8" fillId="0" borderId="216" xfId="0" applyNumberFormat="1" applyFont="1" applyFill="1" applyBorder="1" applyAlignment="1">
      <alignment horizontal="center" vertical="center"/>
    </xf>
    <xf numFmtId="167" fontId="8" fillId="0" borderId="0" xfId="0" applyNumberFormat="1" applyFont="1"/>
    <xf numFmtId="49" fontId="8" fillId="0" borderId="202" xfId="94" applyNumberFormat="1" applyFont="1" applyFill="1" applyBorder="1" applyAlignment="1">
      <alignment horizontal="left" vertical="center"/>
    </xf>
    <xf numFmtId="0" fontId="8" fillId="0" borderId="202" xfId="0" applyFont="1" applyBorder="1"/>
    <xf numFmtId="49" fontId="8" fillId="0" borderId="202" xfId="94" applyNumberFormat="1" applyFont="1" applyFill="1" applyBorder="1" applyAlignment="1">
      <alignment vertical="center" wrapText="1"/>
    </xf>
    <xf numFmtId="49" fontId="8" fillId="0" borderId="208" xfId="94" applyNumberFormat="1" applyFont="1" applyFill="1" applyBorder="1" applyAlignment="1">
      <alignment horizontal="left" vertical="center" wrapText="1"/>
    </xf>
    <xf numFmtId="49" fontId="8" fillId="0" borderId="214" xfId="94" applyNumberFormat="1" applyFont="1" applyFill="1" applyBorder="1" applyAlignment="1">
      <alignment horizontal="left" vertical="center" wrapText="1"/>
    </xf>
    <xf numFmtId="49" fontId="8" fillId="0" borderId="211" xfId="94" applyNumberFormat="1" applyFont="1" applyFill="1" applyBorder="1" applyAlignment="1">
      <alignment vertical="center" wrapText="1"/>
    </xf>
    <xf numFmtId="0" fontId="8" fillId="0" borderId="216" xfId="0" applyFont="1" applyFill="1" applyBorder="1"/>
    <xf numFmtId="0" fontId="8" fillId="0" borderId="220" xfId="0" applyFont="1" applyFill="1" applyBorder="1"/>
    <xf numFmtId="0" fontId="31" fillId="0" borderId="139" xfId="0" applyFont="1" applyBorder="1" applyAlignment="1">
      <alignment horizontal="center" vertical="center"/>
    </xf>
    <xf numFmtId="0" fontId="30" fillId="0" borderId="209" xfId="0" applyFont="1" applyBorder="1" applyAlignment="1">
      <alignment vertical="center"/>
    </xf>
    <xf numFmtId="0" fontId="30" fillId="0" borderId="217" xfId="0" applyFont="1" applyBorder="1" applyAlignment="1">
      <alignment vertical="center"/>
    </xf>
    <xf numFmtId="0" fontId="0" fillId="0" borderId="139" xfId="0" applyFont="1" applyBorder="1"/>
    <xf numFmtId="0" fontId="28" fillId="0" borderId="202" xfId="0" applyFont="1" applyFill="1" applyBorder="1" applyAlignment="1">
      <alignment horizontal="center" vertical="top" wrapText="1"/>
    </xf>
    <xf numFmtId="0" fontId="28" fillId="0" borderId="213" xfId="0" applyFont="1" applyBorder="1" applyAlignment="1">
      <alignment horizontal="center" vertical="center"/>
    </xf>
    <xf numFmtId="0" fontId="28" fillId="0" borderId="222" xfId="0" applyFont="1" applyFill="1" applyBorder="1" applyAlignment="1">
      <alignment horizontal="center" vertical="top" wrapText="1"/>
    </xf>
    <xf numFmtId="0" fontId="0" fillId="0" borderId="202" xfId="0" applyFont="1" applyFill="1" applyBorder="1" applyAlignment="1">
      <alignment horizontal="justify" vertical="top" wrapText="1"/>
    </xf>
    <xf numFmtId="0" fontId="9" fillId="0" borderId="202" xfId="0" applyFont="1" applyFill="1" applyBorder="1" applyAlignment="1">
      <alignment horizontal="justify" vertical="top" wrapText="1"/>
    </xf>
    <xf numFmtId="0" fontId="9" fillId="0" borderId="211" xfId="0" applyFont="1" applyFill="1" applyBorder="1" applyAlignment="1">
      <alignment horizontal="justify" vertical="top" wrapText="1"/>
    </xf>
    <xf numFmtId="0" fontId="9" fillId="0" borderId="202" xfId="0" applyFont="1" applyBorder="1"/>
    <xf numFmtId="0" fontId="9" fillId="0" borderId="211" xfId="0" applyFont="1" applyBorder="1"/>
    <xf numFmtId="0" fontId="0" fillId="0" borderId="202" xfId="0" applyFont="1" applyFill="1" applyBorder="1" applyAlignment="1">
      <alignment horizontal="center" vertical="top" wrapText="1"/>
    </xf>
    <xf numFmtId="49" fontId="32" fillId="0" borderId="223" xfId="103" applyNumberFormat="1" applyFont="1" applyFill="1" applyBorder="1" applyAlignment="1">
      <alignment vertical="center"/>
    </xf>
    <xf numFmtId="0" fontId="32" fillId="0" borderId="218" xfId="103" applyNumberFormat="1" applyFont="1" applyFill="1" applyBorder="1" applyAlignment="1">
      <alignment horizontal="center" vertical="center"/>
    </xf>
    <xf numFmtId="49" fontId="32" fillId="0" borderId="218" xfId="103" applyNumberFormat="1" applyFont="1" applyFill="1" applyBorder="1" applyAlignment="1">
      <alignment horizontal="center" vertical="center"/>
    </xf>
    <xf numFmtId="49" fontId="32" fillId="0" borderId="218" xfId="103" applyNumberFormat="1" applyFont="1" applyFill="1" applyBorder="1" applyAlignment="1">
      <alignment horizontal="center" vertical="center" wrapText="1"/>
    </xf>
    <xf numFmtId="9" fontId="0" fillId="8" borderId="218" xfId="103" applyNumberFormat="1" applyFont="1" applyFill="1" applyBorder="1" applyAlignment="1">
      <alignment horizontal="center" vertical="center" wrapText="1"/>
    </xf>
    <xf numFmtId="9" fontId="0" fillId="8" borderId="224" xfId="103" applyNumberFormat="1" applyFont="1" applyFill="1" applyBorder="1" applyAlignment="1">
      <alignment vertical="center" wrapText="1"/>
    </xf>
    <xf numFmtId="49" fontId="0" fillId="0" borderId="216" xfId="0" applyNumberFormat="1" applyFont="1" applyFill="1" applyBorder="1" applyAlignment="1">
      <alignment horizontal="center" vertical="center"/>
    </xf>
    <xf numFmtId="49" fontId="74" fillId="0" borderId="216" xfId="0" applyNumberFormat="1" applyFont="1" applyFill="1" applyBorder="1" applyAlignment="1">
      <alignment horizontal="center" vertical="center"/>
    </xf>
    <xf numFmtId="0" fontId="28" fillId="58" borderId="38" xfId="0" applyFont="1" applyFill="1" applyBorder="1" applyAlignment="1">
      <alignment horizontal="center" vertical="center" textRotation="90"/>
    </xf>
    <xf numFmtId="49" fontId="38" fillId="0" borderId="0" xfId="0" applyNumberFormat="1" applyFont="1" applyFill="1" applyBorder="1" applyAlignment="1">
      <alignment horizontal="center" vertical="center"/>
    </xf>
    <xf numFmtId="49" fontId="38" fillId="0" borderId="15"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38" fillId="0" borderId="20" xfId="0" applyNumberFormat="1" applyFont="1" applyFill="1" applyBorder="1" applyAlignment="1">
      <alignment horizontal="center" vertical="center"/>
    </xf>
    <xf numFmtId="49" fontId="38" fillId="0" borderId="16" xfId="0" applyNumberFormat="1" applyFont="1" applyFill="1" applyBorder="1" applyAlignment="1">
      <alignment horizontal="center" vertical="center"/>
    </xf>
    <xf numFmtId="0" fontId="0" fillId="0" borderId="0" xfId="0" applyFill="1" applyAlignment="1">
      <alignment horizontal="center"/>
    </xf>
    <xf numFmtId="0" fontId="30" fillId="0" borderId="15" xfId="0" applyFont="1" applyFill="1" applyBorder="1" applyAlignment="1">
      <alignment horizontal="center" vertical="center"/>
    </xf>
    <xf numFmtId="0" fontId="0" fillId="0" borderId="216" xfId="0" applyFont="1" applyFill="1" applyBorder="1" applyAlignment="1">
      <alignment horizontal="center"/>
    </xf>
    <xf numFmtId="0" fontId="0" fillId="0" borderId="0" xfId="0" applyFont="1" applyFill="1" applyBorder="1" applyAlignment="1">
      <alignment horizontal="center"/>
    </xf>
    <xf numFmtId="0" fontId="0" fillId="0" borderId="216" xfId="0" applyFont="1" applyFill="1" applyBorder="1" applyAlignment="1">
      <alignment horizontal="center" vertical="center"/>
    </xf>
    <xf numFmtId="0" fontId="28" fillId="0" borderId="143" xfId="0" applyFont="1" applyFill="1" applyBorder="1" applyAlignment="1">
      <alignment horizontal="center" vertical="center" wrapText="1"/>
    </xf>
    <xf numFmtId="0" fontId="0" fillId="0" borderId="203" xfId="0" applyFont="1" applyFill="1" applyBorder="1" applyAlignment="1">
      <alignment horizontal="center" vertical="center" wrapText="1"/>
    </xf>
    <xf numFmtId="0" fontId="0" fillId="0" borderId="203" xfId="0" applyFont="1" applyFill="1" applyBorder="1" applyAlignment="1">
      <alignment horizontal="center" vertical="center"/>
    </xf>
    <xf numFmtId="0" fontId="0" fillId="0" borderId="215" xfId="0" applyFont="1" applyFill="1" applyBorder="1" applyAlignment="1">
      <alignment horizontal="center" vertical="center"/>
    </xf>
    <xf numFmtId="0" fontId="0" fillId="0" borderId="226" xfId="0" applyFont="1" applyFill="1" applyBorder="1" applyAlignment="1">
      <alignment horizontal="center"/>
    </xf>
    <xf numFmtId="0" fontId="0" fillId="0" borderId="37" xfId="0" applyFont="1" applyFill="1" applyBorder="1" applyAlignment="1">
      <alignment horizontal="center"/>
    </xf>
    <xf numFmtId="49" fontId="0" fillId="0" borderId="227" xfId="0" applyNumberFormat="1" applyFont="1" applyFill="1" applyBorder="1" applyAlignment="1">
      <alignment horizontal="center" vertical="center" wrapText="1"/>
    </xf>
    <xf numFmtId="49" fontId="0" fillId="0" borderId="216" xfId="0" applyNumberFormat="1" applyFont="1" applyFill="1" applyBorder="1" applyAlignment="1">
      <alignment horizontal="center" vertical="center" wrapText="1"/>
    </xf>
    <xf numFmtId="0" fontId="0" fillId="0" borderId="216" xfId="0" applyFont="1" applyFill="1" applyBorder="1" applyAlignment="1">
      <alignment horizontal="center" vertical="center" wrapText="1"/>
    </xf>
    <xf numFmtId="1" fontId="0" fillId="0" borderId="216" xfId="0" applyNumberFormat="1" applyFont="1" applyFill="1" applyBorder="1" applyAlignment="1">
      <alignment horizontal="center" vertical="center" wrapText="1"/>
    </xf>
    <xf numFmtId="1" fontId="67" fillId="0" borderId="216" xfId="0" applyNumberFormat="1" applyFont="1" applyFill="1" applyBorder="1" applyAlignment="1">
      <alignment horizontal="center" vertical="center" wrapText="1"/>
    </xf>
    <xf numFmtId="49" fontId="0" fillId="0" borderId="228" xfId="0" applyNumberFormat="1" applyFont="1" applyFill="1" applyBorder="1" applyAlignment="1">
      <alignment horizontal="center" vertical="center"/>
    </xf>
    <xf numFmtId="49" fontId="0" fillId="0" borderId="229" xfId="0" applyNumberFormat="1" applyFont="1" applyFill="1" applyBorder="1" applyAlignment="1">
      <alignment horizontal="center" vertical="center"/>
    </xf>
    <xf numFmtId="9" fontId="0" fillId="0" borderId="229" xfId="0" applyNumberFormat="1" applyFont="1" applyFill="1" applyBorder="1" applyAlignment="1">
      <alignment horizontal="center" vertical="center" wrapText="1"/>
    </xf>
    <xf numFmtId="9" fontId="0" fillId="0" borderId="230" xfId="0" applyNumberFormat="1" applyFont="1" applyFill="1" applyBorder="1" applyAlignment="1">
      <alignment horizontal="center" vertical="center" wrapText="1"/>
    </xf>
    <xf numFmtId="0" fontId="0" fillId="0" borderId="231" xfId="0" applyFont="1" applyFill="1" applyBorder="1" applyAlignment="1">
      <alignment horizontal="center" vertical="center"/>
    </xf>
    <xf numFmtId="49" fontId="0" fillId="0" borderId="231" xfId="0" applyNumberFormat="1" applyFont="1" applyFill="1" applyBorder="1" applyAlignment="1">
      <alignment horizontal="center" vertical="center" wrapText="1"/>
    </xf>
    <xf numFmtId="0" fontId="0" fillId="0" borderId="231" xfId="0" applyFont="1" applyFill="1" applyBorder="1" applyAlignment="1">
      <alignment horizontal="center" vertical="center" wrapText="1"/>
    </xf>
    <xf numFmtId="1" fontId="0" fillId="0" borderId="231" xfId="0" applyNumberFormat="1" applyFont="1" applyFill="1" applyBorder="1" applyAlignment="1">
      <alignment horizontal="center" vertical="center" wrapText="1"/>
    </xf>
    <xf numFmtId="1" fontId="67" fillId="0" borderId="231" xfId="0" applyNumberFormat="1" applyFont="1" applyFill="1" applyBorder="1" applyAlignment="1">
      <alignment horizontal="center" vertical="center" wrapText="1"/>
    </xf>
    <xf numFmtId="49" fontId="0" fillId="0" borderId="231" xfId="0" applyNumberFormat="1" applyFont="1" applyFill="1" applyBorder="1" applyAlignment="1">
      <alignment horizontal="center" vertical="center"/>
    </xf>
    <xf numFmtId="0" fontId="31" fillId="0" borderId="152" xfId="0" applyFont="1" applyFill="1" applyBorder="1" applyAlignment="1">
      <alignment horizontal="center" vertical="center"/>
    </xf>
    <xf numFmtId="0" fontId="31" fillId="0" borderId="129" xfId="0" applyFont="1" applyFill="1" applyBorder="1" applyAlignment="1">
      <alignment horizontal="center" vertical="center"/>
    </xf>
    <xf numFmtId="0" fontId="28" fillId="0" borderId="139" xfId="0" applyFont="1" applyBorder="1" applyAlignment="1">
      <alignment horizontal="center"/>
    </xf>
    <xf numFmtId="0" fontId="31" fillId="0" borderId="232" xfId="0" applyFont="1" applyBorder="1" applyAlignment="1">
      <alignment horizontal="center" vertical="center"/>
    </xf>
    <xf numFmtId="0" fontId="28" fillId="0" borderId="212" xfId="0" applyFont="1" applyBorder="1" applyAlignment="1">
      <alignment horizontal="center" vertical="center"/>
    </xf>
    <xf numFmtId="0" fontId="28" fillId="0" borderId="233" xfId="0" applyFont="1" applyBorder="1" applyAlignment="1">
      <alignment horizontal="center" vertical="center"/>
    </xf>
    <xf numFmtId="0" fontId="28" fillId="0" borderId="233" xfId="0" applyFont="1" applyFill="1" applyBorder="1" applyAlignment="1">
      <alignment horizontal="center" vertical="center" wrapText="1"/>
    </xf>
    <xf numFmtId="0" fontId="33" fillId="0" borderId="234" xfId="112" applyFont="1" applyFill="1" applyBorder="1" applyAlignment="1">
      <alignment horizontal="center" vertical="center"/>
    </xf>
    <xf numFmtId="9" fontId="8" fillId="0" borderId="234" xfId="112" applyNumberFormat="1" applyFont="1" applyFill="1" applyBorder="1" applyAlignment="1">
      <alignment horizontal="center" vertical="center"/>
    </xf>
    <xf numFmtId="0" fontId="33" fillId="0" borderId="231" xfId="0" applyFont="1" applyFill="1" applyBorder="1" applyAlignment="1">
      <alignment horizontal="center" vertical="center"/>
    </xf>
    <xf numFmtId="49" fontId="33" fillId="0" borderId="231" xfId="0" applyNumberFormat="1" applyFont="1" applyFill="1" applyBorder="1" applyAlignment="1">
      <alignment horizontal="center" vertical="center"/>
    </xf>
    <xf numFmtId="0" fontId="33" fillId="0" borderId="231" xfId="115" applyFont="1" applyFill="1" applyBorder="1" applyAlignment="1">
      <alignment horizontal="center" vertical="center"/>
    </xf>
    <xf numFmtId="0" fontId="33" fillId="0" borderId="231" xfId="112" applyFont="1" applyFill="1" applyBorder="1" applyAlignment="1">
      <alignment horizontal="center" vertical="center"/>
    </xf>
    <xf numFmtId="0" fontId="33" fillId="0" borderId="231" xfId="0" applyFont="1" applyFill="1" applyBorder="1" applyAlignment="1">
      <alignment horizontal="center" vertical="center" wrapText="1"/>
    </xf>
    <xf numFmtId="10" fontId="33" fillId="0" borderId="231" xfId="0" applyNumberFormat="1" applyFont="1" applyFill="1" applyBorder="1" applyAlignment="1">
      <alignment horizontal="center" vertical="center"/>
    </xf>
    <xf numFmtId="0" fontId="33" fillId="0" borderId="235" xfId="112" applyFont="1" applyFill="1" applyBorder="1" applyAlignment="1">
      <alignment horizontal="center" vertical="center"/>
    </xf>
    <xf numFmtId="9" fontId="8" fillId="0" borderId="235" xfId="112" applyNumberFormat="1" applyFont="1" applyFill="1" applyBorder="1" applyAlignment="1">
      <alignment horizontal="center" vertical="center"/>
    </xf>
    <xf numFmtId="0" fontId="8" fillId="0" borderId="231" xfId="112" applyBorder="1"/>
    <xf numFmtId="0" fontId="33" fillId="0" borderId="236" xfId="112" applyFont="1" applyFill="1" applyBorder="1" applyAlignment="1">
      <alignment horizontal="center" vertical="center"/>
    </xf>
    <xf numFmtId="9" fontId="8" fillId="0" borderId="236" xfId="112" applyNumberFormat="1" applyFont="1" applyFill="1" applyBorder="1" applyAlignment="1">
      <alignment horizontal="center" vertical="center"/>
    </xf>
    <xf numFmtId="9" fontId="8" fillId="0" borderId="231" xfId="112" applyNumberFormat="1" applyFont="1" applyFill="1" applyBorder="1" applyAlignment="1">
      <alignment horizontal="center" vertical="center"/>
    </xf>
    <xf numFmtId="9" fontId="0" fillId="0" borderId="231" xfId="112" applyNumberFormat="1" applyFont="1" applyFill="1" applyBorder="1" applyAlignment="1">
      <alignment horizontal="center" vertical="center"/>
    </xf>
    <xf numFmtId="0" fontId="0" fillId="0" borderId="231" xfId="112" applyFont="1" applyFill="1" applyBorder="1"/>
    <xf numFmtId="0" fontId="0" fillId="0" borderId="0" xfId="0" applyFont="1" applyBorder="1" applyAlignment="1">
      <alignment horizontal="center" vertical="center"/>
    </xf>
    <xf numFmtId="0" fontId="33" fillId="0" borderId="231" xfId="0" applyNumberFormat="1" applyFont="1" applyFill="1" applyBorder="1" applyAlignment="1">
      <alignment horizontal="center" vertical="center"/>
    </xf>
    <xf numFmtId="0" fontId="33" fillId="0" borderId="231" xfId="114" applyFont="1" applyFill="1" applyBorder="1" applyAlignment="1">
      <alignment horizontal="center" vertical="center"/>
    </xf>
    <xf numFmtId="49" fontId="33" fillId="0" borderId="231" xfId="0" applyNumberFormat="1" applyFont="1" applyFill="1" applyBorder="1" applyAlignment="1" applyProtection="1">
      <alignment horizontal="center" vertical="center"/>
      <protection locked="0"/>
    </xf>
    <xf numFmtId="0" fontId="52" fillId="0" borderId="231" xfId="112" applyFont="1" applyFill="1" applyBorder="1"/>
    <xf numFmtId="0" fontId="8" fillId="0" borderId="231" xfId="112" applyFill="1" applyBorder="1"/>
    <xf numFmtId="49" fontId="33" fillId="0" borderId="231" xfId="0" applyNumberFormat="1" applyFont="1" applyFill="1" applyBorder="1" applyAlignment="1">
      <alignment horizontal="center" vertical="center" wrapText="1"/>
    </xf>
    <xf numFmtId="0" fontId="0" fillId="0" borderId="0" xfId="0" applyFont="1" applyFill="1" applyAlignment="1">
      <alignment vertical="top" wrapText="1"/>
    </xf>
    <xf numFmtId="49" fontId="0" fillId="0" borderId="237" xfId="55" applyNumberFormat="1" applyFont="1" applyFill="1" applyBorder="1" applyAlignment="1">
      <alignment horizontal="center" vertical="center" wrapText="1"/>
    </xf>
    <xf numFmtId="49" fontId="28" fillId="0" borderId="136" xfId="55" applyNumberFormat="1" applyFont="1" applyFill="1" applyBorder="1" applyAlignment="1">
      <alignment horizontal="left" vertical="center" wrapText="1"/>
    </xf>
    <xf numFmtId="49" fontId="28" fillId="0" borderId="136" xfId="55" applyNumberFormat="1"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4" xfId="0" applyFont="1" applyFill="1" applyBorder="1" applyAlignment="1">
      <alignment horizontal="center" wrapText="1"/>
    </xf>
    <xf numFmtId="0" fontId="0" fillId="0" borderId="34" xfId="0" applyFont="1" applyFill="1" applyBorder="1" applyAlignment="1">
      <alignment horizontal="center" vertical="center"/>
    </xf>
    <xf numFmtId="0" fontId="51" fillId="0" borderId="3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57" borderId="96" xfId="0" applyFont="1" applyFill="1" applyBorder="1" applyAlignment="1">
      <alignment vertical="top" wrapText="1"/>
    </xf>
    <xf numFmtId="49" fontId="31" fillId="0" borderId="22" xfId="56" applyNumberFormat="1" applyFont="1" applyFill="1" applyBorder="1" applyAlignment="1">
      <alignment horizontal="center" vertical="center"/>
    </xf>
    <xf numFmtId="49" fontId="31" fillId="0" borderId="12" xfId="56" applyNumberFormat="1" applyFont="1" applyFill="1" applyBorder="1" applyAlignment="1">
      <alignment horizontal="center" vertical="center"/>
    </xf>
    <xf numFmtId="49" fontId="38" fillId="0" borderId="0" xfId="0" applyNumberFormat="1" applyFont="1" applyFill="1" applyBorder="1" applyAlignment="1">
      <alignment horizontal="left" vertical="center"/>
    </xf>
    <xf numFmtId="49" fontId="28" fillId="0" borderId="21"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28" fillId="0" borderId="7" xfId="0" applyFont="1" applyFill="1" applyBorder="1" applyAlignment="1">
      <alignment horizontal="center" vertical="center"/>
    </xf>
    <xf numFmtId="49" fontId="28" fillId="0" borderId="7" xfId="0" applyNumberFormat="1" applyFont="1" applyFill="1" applyBorder="1" applyAlignment="1">
      <alignment horizontal="center" vertical="center"/>
    </xf>
    <xf numFmtId="0" fontId="32" fillId="0" borderId="203" xfId="0" applyFont="1" applyFill="1" applyBorder="1" applyAlignment="1">
      <alignment horizontal="center" vertical="center"/>
    </xf>
    <xf numFmtId="0" fontId="32" fillId="0" borderId="30" xfId="0" applyFont="1" applyFill="1" applyBorder="1" applyAlignment="1">
      <alignment horizontal="center" vertical="center"/>
    </xf>
    <xf numFmtId="49" fontId="32" fillId="0" borderId="203" xfId="92" applyNumberFormat="1" applyFont="1" applyFill="1" applyBorder="1" applyAlignment="1">
      <alignment horizontal="center" vertical="center" wrapText="1"/>
    </xf>
    <xf numFmtId="49" fontId="32" fillId="0" borderId="30" xfId="92" applyNumberFormat="1" applyFont="1" applyFill="1" applyBorder="1" applyAlignment="1">
      <alignment horizontal="center" vertical="center" wrapText="1"/>
    </xf>
    <xf numFmtId="0" fontId="0" fillId="0" borderId="203" xfId="0" applyFont="1" applyBorder="1" applyAlignment="1">
      <alignment horizontal="center" vertical="center"/>
    </xf>
    <xf numFmtId="0" fontId="0" fillId="0" borderId="30" xfId="0" applyFont="1" applyBorder="1" applyAlignment="1">
      <alignment horizontal="center" vertical="center"/>
    </xf>
    <xf numFmtId="0" fontId="32" fillId="0" borderId="203"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0" fillId="8" borderId="203" xfId="0" applyFont="1" applyFill="1" applyBorder="1" applyAlignment="1">
      <alignment horizontal="center" vertical="center"/>
    </xf>
    <xf numFmtId="0" fontId="0" fillId="8" borderId="218" xfId="0" applyFont="1" applyFill="1" applyBorder="1" applyAlignment="1">
      <alignment horizontal="center" vertical="center"/>
    </xf>
    <xf numFmtId="0" fontId="32" fillId="0" borderId="203" xfId="0" applyFont="1" applyFill="1" applyBorder="1" applyAlignment="1">
      <alignment vertical="center"/>
    </xf>
    <xf numFmtId="0" fontId="32" fillId="0" borderId="218" xfId="0" applyFont="1" applyFill="1" applyBorder="1" applyAlignment="1">
      <alignment vertical="center"/>
    </xf>
    <xf numFmtId="49" fontId="32" fillId="0" borderId="218" xfId="92" applyNumberFormat="1" applyFont="1" applyFill="1" applyBorder="1" applyAlignment="1">
      <alignment horizontal="center" vertical="center" wrapText="1"/>
    </xf>
    <xf numFmtId="0" fontId="0" fillId="0" borderId="218" xfId="0" applyFont="1" applyBorder="1" applyAlignment="1">
      <alignment horizontal="center" vertical="center"/>
    </xf>
    <xf numFmtId="0" fontId="32" fillId="0" borderId="218"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63" xfId="0" applyFont="1" applyFill="1" applyBorder="1" applyAlignment="1">
      <alignment horizontal="center" vertical="center" wrapText="1"/>
    </xf>
    <xf numFmtId="49" fontId="28" fillId="0" borderId="64" xfId="0" applyNumberFormat="1" applyFont="1" applyFill="1" applyBorder="1" applyAlignment="1">
      <alignment horizontal="center" vertical="center"/>
    </xf>
    <xf numFmtId="49" fontId="28" fillId="0" borderId="66" xfId="0" applyNumberFormat="1" applyFont="1" applyFill="1" applyBorder="1" applyAlignment="1">
      <alignment horizontal="center" vertical="center"/>
    </xf>
    <xf numFmtId="0" fontId="0" fillId="0" borderId="0" xfId="0" applyAlignment="1">
      <alignment horizontal="left" wrapText="1"/>
    </xf>
    <xf numFmtId="0" fontId="39" fillId="0" borderId="0" xfId="0" applyFont="1" applyAlignment="1">
      <alignment horizontal="left" wrapText="1"/>
    </xf>
    <xf numFmtId="49" fontId="28" fillId="0" borderId="162" xfId="112" applyNumberFormat="1" applyFont="1" applyFill="1" applyBorder="1" applyAlignment="1">
      <alignment horizontal="center" vertical="center" wrapText="1"/>
    </xf>
    <xf numFmtId="49" fontId="28" fillId="0" borderId="163" xfId="112" applyNumberFormat="1" applyFont="1" applyFill="1" applyBorder="1" applyAlignment="1">
      <alignment horizontal="center" vertical="center" wrapText="1"/>
    </xf>
    <xf numFmtId="49" fontId="28" fillId="0" borderId="191" xfId="112" applyNumberFormat="1" applyFont="1" applyFill="1" applyBorder="1" applyAlignment="1">
      <alignment horizontal="center" vertical="center" wrapText="1"/>
    </xf>
    <xf numFmtId="0" fontId="28" fillId="0" borderId="182" xfId="112" applyFont="1" applyFill="1" applyBorder="1" applyAlignment="1">
      <alignment horizontal="center" vertical="center"/>
    </xf>
    <xf numFmtId="0" fontId="28" fillId="0" borderId="163" xfId="112" applyFont="1" applyFill="1" applyBorder="1" applyAlignment="1">
      <alignment horizontal="center" vertical="center"/>
    </xf>
    <xf numFmtId="0" fontId="28" fillId="0" borderId="193" xfId="112" applyFont="1" applyFill="1" applyBorder="1" applyAlignment="1">
      <alignment horizontal="center" vertical="center"/>
    </xf>
    <xf numFmtId="0" fontId="28" fillId="0" borderId="162" xfId="112" applyFont="1" applyFill="1" applyBorder="1" applyAlignment="1">
      <alignment horizontal="center" vertical="center"/>
    </xf>
    <xf numFmtId="0" fontId="28" fillId="0" borderId="191" xfId="112" applyFont="1" applyFill="1" applyBorder="1" applyAlignment="1">
      <alignment horizontal="center" vertical="center"/>
    </xf>
    <xf numFmtId="0" fontId="28" fillId="0" borderId="166" xfId="112" applyFont="1" applyFill="1" applyBorder="1" applyAlignment="1">
      <alignment horizontal="center" vertical="center"/>
    </xf>
    <xf numFmtId="49" fontId="0" fillId="0" borderId="177" xfId="112" applyNumberFormat="1" applyFont="1" applyFill="1" applyBorder="1" applyAlignment="1">
      <alignment horizontal="center" vertical="center"/>
    </xf>
    <xf numFmtId="49" fontId="42" fillId="0" borderId="194" xfId="112" applyNumberFormat="1" applyFont="1" applyFill="1" applyBorder="1" applyAlignment="1">
      <alignment horizontal="center" vertical="center"/>
    </xf>
    <xf numFmtId="0" fontId="31" fillId="0" borderId="120" xfId="112" applyFont="1" applyFill="1" applyBorder="1" applyAlignment="1">
      <alignment horizontal="center" vertical="center"/>
    </xf>
    <xf numFmtId="49" fontId="28" fillId="0" borderId="120" xfId="112" applyNumberFormat="1" applyFont="1" applyFill="1" applyBorder="1" applyAlignment="1">
      <alignment horizontal="center" vertical="center"/>
    </xf>
    <xf numFmtId="0" fontId="8" fillId="0" borderId="138" xfId="112" applyFont="1" applyBorder="1"/>
    <xf numFmtId="49" fontId="36" fillId="0" borderId="138" xfId="112" applyNumberFormat="1" applyFont="1" applyFill="1" applyBorder="1" applyAlignment="1">
      <alignment horizontal="center" vertical="center"/>
    </xf>
    <xf numFmtId="49" fontId="0" fillId="0" borderId="195" xfId="112" applyNumberFormat="1" applyFont="1" applyFill="1" applyBorder="1" applyAlignment="1">
      <alignment horizontal="center" vertical="center"/>
    </xf>
    <xf numFmtId="49" fontId="0" fillId="0" borderId="160" xfId="112" applyNumberFormat="1" applyFont="1" applyFill="1" applyBorder="1" applyAlignment="1">
      <alignment horizontal="center" vertical="center"/>
    </xf>
    <xf numFmtId="49" fontId="42" fillId="0" borderId="159" xfId="112" applyNumberFormat="1" applyFont="1" applyFill="1" applyBorder="1" applyAlignment="1">
      <alignment horizontal="center" vertical="center"/>
    </xf>
    <xf numFmtId="49" fontId="0" fillId="0" borderId="196" xfId="112" applyNumberFormat="1" applyFont="1" applyFill="1" applyBorder="1" applyAlignment="1">
      <alignment horizontal="center" vertical="center"/>
    </xf>
    <xf numFmtId="49" fontId="0" fillId="0" borderId="197" xfId="112" applyNumberFormat="1" applyFont="1" applyFill="1" applyBorder="1" applyAlignment="1">
      <alignment horizontal="center" vertical="center"/>
    </xf>
    <xf numFmtId="49" fontId="42" fillId="0" borderId="198" xfId="112" applyNumberFormat="1" applyFont="1" applyFill="1" applyBorder="1" applyAlignment="1">
      <alignment horizontal="center" vertical="center"/>
    </xf>
    <xf numFmtId="0" fontId="0" fillId="0" borderId="0" xfId="0" applyFont="1" applyBorder="1" applyAlignment="1">
      <alignment vertical="center"/>
    </xf>
    <xf numFmtId="0" fontId="28" fillId="0" borderId="0" xfId="0" applyFont="1" applyBorder="1" applyAlignment="1">
      <alignment horizontal="center" vertical="center"/>
    </xf>
    <xf numFmtId="49" fontId="0" fillId="0" borderId="90" xfId="0" applyNumberFormat="1" applyFont="1" applyFill="1" applyBorder="1" applyAlignment="1">
      <alignment horizontal="center" vertical="center" wrapText="1"/>
    </xf>
    <xf numFmtId="49" fontId="0" fillId="0" borderId="94"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0" fillId="0" borderId="98" xfId="0" applyNumberFormat="1" applyFont="1" applyFill="1" applyBorder="1" applyAlignment="1">
      <alignment horizontal="center" vertical="center" wrapText="1"/>
    </xf>
    <xf numFmtId="49" fontId="0" fillId="0" borderId="101"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94" xfId="0" applyFont="1" applyFill="1" applyBorder="1" applyAlignment="1">
      <alignment horizontal="center" vertical="center" wrapText="1"/>
    </xf>
    <xf numFmtId="1" fontId="65" fillId="0" borderId="37" xfId="0" applyNumberFormat="1" applyFont="1" applyFill="1" applyBorder="1" applyAlignment="1">
      <alignment horizontal="center" vertical="center" wrapText="1"/>
    </xf>
    <xf numFmtId="1" fontId="65" fillId="0" borderId="94" xfId="0" applyNumberFormat="1" applyFont="1" applyFill="1" applyBorder="1" applyAlignment="1">
      <alignment horizontal="center" vertical="center" wrapText="1"/>
    </xf>
    <xf numFmtId="1" fontId="67" fillId="0" borderId="37" xfId="0" applyNumberFormat="1" applyFont="1" applyFill="1" applyBorder="1" applyAlignment="1">
      <alignment horizontal="center" vertical="center" wrapText="1"/>
    </xf>
    <xf numFmtId="1" fontId="67" fillId="0" borderId="94" xfId="0" applyNumberFormat="1" applyFont="1" applyFill="1" applyBorder="1" applyAlignment="1">
      <alignment horizontal="center" vertical="center" wrapText="1"/>
    </xf>
    <xf numFmtId="1" fontId="0" fillId="0" borderId="37" xfId="0" applyNumberFormat="1" applyFont="1" applyFill="1" applyBorder="1" applyAlignment="1">
      <alignment horizontal="center" vertical="center" wrapText="1"/>
    </xf>
    <xf numFmtId="1" fontId="0" fillId="0" borderId="94" xfId="0" applyNumberFormat="1" applyFont="1" applyFill="1" applyBorder="1" applyAlignment="1">
      <alignment horizontal="center" vertical="center" wrapText="1"/>
    </xf>
    <xf numFmtId="49" fontId="0" fillId="0" borderId="37" xfId="0" applyNumberFormat="1" applyFill="1" applyBorder="1" applyAlignment="1">
      <alignment horizontal="center" vertical="center" wrapText="1"/>
    </xf>
    <xf numFmtId="49" fontId="0" fillId="0" borderId="94" xfId="0" applyNumberFormat="1" applyFill="1" applyBorder="1" applyAlignment="1">
      <alignment horizontal="center" vertical="center" wrapText="1"/>
    </xf>
    <xf numFmtId="49" fontId="0" fillId="0" borderId="99" xfId="0" applyNumberFormat="1" applyFont="1" applyFill="1" applyBorder="1" applyAlignment="1">
      <alignment horizontal="center" vertical="center" wrapText="1"/>
    </xf>
    <xf numFmtId="49" fontId="0" fillId="0" borderId="102" xfId="0" applyNumberFormat="1" applyFont="1" applyFill="1" applyBorder="1" applyAlignment="1">
      <alignment horizontal="center" vertical="center" wrapText="1"/>
    </xf>
    <xf numFmtId="9" fontId="0" fillId="0" borderId="99" xfId="0" applyNumberFormat="1" applyFont="1" applyFill="1" applyBorder="1" applyAlignment="1">
      <alignment horizontal="center" vertical="center" wrapText="1"/>
    </xf>
    <xf numFmtId="9" fontId="0" fillId="0" borderId="102" xfId="0" applyNumberFormat="1" applyFont="1" applyFill="1" applyBorder="1" applyAlignment="1">
      <alignment horizontal="center" vertical="center" wrapText="1"/>
    </xf>
    <xf numFmtId="1" fontId="67" fillId="0" borderId="103" xfId="0" applyNumberFormat="1" applyFont="1" applyFill="1" applyBorder="1" applyAlignment="1">
      <alignment horizontal="center" vertical="center" wrapText="1"/>
    </xf>
    <xf numFmtId="1" fontId="67" fillId="0" borderId="104" xfId="0" applyNumberFormat="1" applyFont="1" applyFill="1" applyBorder="1" applyAlignment="1">
      <alignment horizontal="center" vertical="center" wrapText="1"/>
    </xf>
    <xf numFmtId="1" fontId="67" fillId="0" borderId="105" xfId="0" applyNumberFormat="1" applyFont="1" applyFill="1" applyBorder="1" applyAlignment="1">
      <alignment horizontal="center" vertical="center" wrapText="1"/>
    </xf>
    <xf numFmtId="1" fontId="67" fillId="0" borderId="96" xfId="0" applyNumberFormat="1" applyFont="1" applyFill="1" applyBorder="1" applyAlignment="1">
      <alignment horizontal="center" vertical="center" wrapText="1"/>
    </xf>
    <xf numFmtId="0" fontId="28" fillId="0" borderId="143" xfId="0" applyFont="1" applyFill="1" applyBorder="1" applyAlignment="1">
      <alignment horizontal="center" vertical="center" wrapText="1"/>
    </xf>
    <xf numFmtId="0" fontId="28" fillId="0" borderId="221" xfId="0" applyFont="1" applyFill="1" applyBorder="1" applyAlignment="1">
      <alignment horizontal="center" vertical="top" wrapText="1"/>
    </xf>
    <xf numFmtId="0" fontId="28" fillId="0" borderId="202" xfId="0" applyFont="1" applyFill="1" applyBorder="1" applyAlignment="1">
      <alignment horizontal="center" vertical="top" wrapText="1"/>
    </xf>
    <xf numFmtId="0" fontId="0" fillId="0" borderId="70" xfId="0" applyFont="1" applyFill="1" applyBorder="1" applyAlignment="1">
      <alignment horizontal="center"/>
    </xf>
    <xf numFmtId="0" fontId="0" fillId="0" borderId="67" xfId="0" applyFont="1" applyFill="1" applyBorder="1" applyAlignment="1">
      <alignment horizontal="center"/>
    </xf>
    <xf numFmtId="0" fontId="0" fillId="0" borderId="77" xfId="0" applyFont="1" applyFill="1" applyBorder="1" applyAlignment="1">
      <alignment horizontal="center"/>
    </xf>
    <xf numFmtId="0" fontId="0" fillId="0" borderId="49" xfId="0" applyFont="1" applyFill="1" applyBorder="1" applyAlignment="1">
      <alignment horizontal="center"/>
    </xf>
    <xf numFmtId="49" fontId="58" fillId="0" borderId="0" xfId="0" applyNumberFormat="1" applyFont="1" applyFill="1" applyBorder="1" applyAlignment="1">
      <alignment horizontal="left" vertical="center" wrapText="1"/>
    </xf>
    <xf numFmtId="49" fontId="0" fillId="0" borderId="220" xfId="0" applyNumberFormat="1" applyFont="1" applyFill="1" applyBorder="1" applyAlignment="1">
      <alignment horizontal="center" vertical="center"/>
    </xf>
    <xf numFmtId="49" fontId="0" fillId="0" borderId="225" xfId="0" applyNumberFormat="1" applyFont="1" applyFill="1" applyBorder="1" applyAlignment="1">
      <alignment horizontal="center" vertical="center"/>
    </xf>
    <xf numFmtId="49" fontId="74" fillId="0" borderId="96" xfId="0" applyNumberFormat="1" applyFont="1" applyFill="1" applyBorder="1" applyAlignment="1">
      <alignment horizontal="center" vertical="center" wrapText="1"/>
    </xf>
    <xf numFmtId="49" fontId="0" fillId="0" borderId="96" xfId="0" applyNumberFormat="1" applyFont="1" applyFill="1" applyBorder="1" applyAlignment="1">
      <alignment horizontal="center" vertical="center" wrapText="1"/>
    </xf>
    <xf numFmtId="0" fontId="31" fillId="0" borderId="12"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9" xfId="0"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9" xfId="0" applyNumberFormat="1" applyFont="1" applyFill="1" applyBorder="1" applyAlignment="1">
      <alignment horizontal="center" vertical="center"/>
    </xf>
    <xf numFmtId="0" fontId="28" fillId="0" borderId="150" xfId="0" applyFont="1" applyFill="1" applyBorder="1" applyAlignment="1">
      <alignment horizontal="center" vertical="center" textRotation="90"/>
    </xf>
    <xf numFmtId="0" fontId="28" fillId="0" borderId="151" xfId="0" applyFont="1" applyFill="1" applyBorder="1" applyAlignment="1">
      <alignment horizontal="center" vertical="center" textRotation="90"/>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28" fillId="0" borderId="152" xfId="0" applyFont="1" applyFill="1" applyBorder="1" applyAlignment="1">
      <alignment horizontal="center" vertical="center"/>
    </xf>
    <xf numFmtId="0" fontId="28" fillId="0" borderId="153" xfId="0" applyFont="1" applyFill="1" applyBorder="1" applyAlignment="1">
      <alignment horizontal="center" vertical="center"/>
    </xf>
    <xf numFmtId="0" fontId="28" fillId="0" borderId="154" xfId="0" applyFont="1" applyFill="1" applyBorder="1" applyAlignment="1">
      <alignment horizontal="center" vertical="center"/>
    </xf>
    <xf numFmtId="0" fontId="1" fillId="0" borderId="0" xfId="106" applyFont="1"/>
    <xf numFmtId="0" fontId="83" fillId="0" borderId="0" xfId="106" applyFont="1"/>
  </cellXfs>
  <cellStyles count="134">
    <cellStyle name="20 % - Markeringsfarve1" xfId="69" builtinId="30" hidden="1"/>
    <cellStyle name="20 % - Markeringsfarve2" xfId="73" builtinId="34" hidden="1"/>
    <cellStyle name="20 % - Markeringsfarve3" xfId="77" builtinId="38" hidden="1"/>
    <cellStyle name="20 % - Markeringsfarve4" xfId="81" builtinId="42" hidden="1"/>
    <cellStyle name="20 % - Markeringsfarve5" xfId="85" builtinId="46" hidden="1"/>
    <cellStyle name="20 % - Markeringsfarve6" xfId="89" builtinId="50" hidden="1"/>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Markeringsfarve1" xfId="70" builtinId="31" hidden="1"/>
    <cellStyle name="40 % - Markeringsfarve2" xfId="74" builtinId="35" hidden="1"/>
    <cellStyle name="40 % - Markeringsfarve3" xfId="78" builtinId="39" hidden="1"/>
    <cellStyle name="40 % - Markeringsfarve4" xfId="82" builtinId="43" hidden="1"/>
    <cellStyle name="40 % - Markeringsfarve5" xfId="86" builtinId="47" hidden="1"/>
    <cellStyle name="40 % - Markeringsfarve6" xfId="90" builtinId="51"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 Markeringsfarve1" xfId="71" builtinId="32" hidden="1"/>
    <cellStyle name="60 % - Markeringsfarve2" xfId="75" builtinId="36" hidden="1"/>
    <cellStyle name="60 % - Markeringsfarve3" xfId="79" builtinId="40" hidden="1"/>
    <cellStyle name="60 % - Markeringsfarve4" xfId="83" builtinId="44" hidden="1"/>
    <cellStyle name="60 % - Markeringsfarve5" xfId="87" builtinId="48" hidden="1"/>
    <cellStyle name="60 % - Markeringsfarve6" xfId="91" builtinId="52"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zent1" xfId="68" hidden="1"/>
    <cellStyle name="Akzent1" xfId="95"/>
    <cellStyle name="Akzent2" xfId="72" hidden="1"/>
    <cellStyle name="Akzent2" xfId="96"/>
    <cellStyle name="Akzent3" xfId="76" hidden="1"/>
    <cellStyle name="Akzent3" xfId="97"/>
    <cellStyle name="Akzent4" xfId="80" hidden="1"/>
    <cellStyle name="Akzent4" xfId="98"/>
    <cellStyle name="Akzent5" xfId="84" hidden="1"/>
    <cellStyle name="Akzent5" xfId="99"/>
    <cellStyle name="Akzent6" xfId="88" hidden="1"/>
    <cellStyle name="Akzent6" xfId="100"/>
    <cellStyle name="Ausgabe" xfId="65" hidden="1"/>
    <cellStyle name="Ausgabe" xfId="116"/>
    <cellStyle name="Berechnung" xfId="66" hidden="1"/>
    <cellStyle name="Berechnung" xfId="117"/>
    <cellStyle name="Besøgt link" xfId="105" builtinId="9" hidden="1"/>
    <cellStyle name="Besøgt link" xfId="108" builtinId="9" hidden="1"/>
    <cellStyle name="Besøgt link" xfId="111" builtinId="9" hidden="1"/>
    <cellStyle name="Buena" xfId="37"/>
    <cellStyle name="Cálculo" xfId="38"/>
    <cellStyle name="Cálculo 2" xfId="118"/>
    <cellStyle name="Celda de comprobación" xfId="39"/>
    <cellStyle name="Celda vinculada" xfId="40"/>
    <cellStyle name="Eingabe" xfId="42"/>
    <cellStyle name="Eingabe 2" xfId="119"/>
    <cellStyle name="Encabezado 4" xfId="43"/>
    <cellStyle name="Énfasis1" xfId="44"/>
    <cellStyle name="Énfasis2" xfId="45"/>
    <cellStyle name="Énfasis3" xfId="46"/>
    <cellStyle name="Énfasis4" xfId="47"/>
    <cellStyle name="Énfasis5" xfId="48"/>
    <cellStyle name="Énfasis6" xfId="49"/>
    <cellStyle name="Entrada" xfId="64" hidden="1"/>
    <cellStyle name="Entrada" xfId="101"/>
    <cellStyle name="Entrada 2" xfId="120"/>
    <cellStyle name="Ergebnis" xfId="50"/>
    <cellStyle name="Ergebnis 2" xfId="121"/>
    <cellStyle name="Erklärender Text" xfId="67" hidden="1"/>
    <cellStyle name="Erklärender Text" xfId="122"/>
    <cellStyle name="God" xfId="62" builtinId="26" hidden="1"/>
    <cellStyle name="Gut" xfId="51"/>
    <cellStyle name="Incorrecto" xfId="52"/>
    <cellStyle name="Komma" xfId="41" builtinId="3"/>
    <cellStyle name="Link" xfId="104" builtinId="8" hidden="1"/>
    <cellStyle name="Link" xfId="107" builtinId="8" hidden="1"/>
    <cellStyle name="Link" xfId="110" builtinId="8" hidden="1"/>
    <cellStyle name="Neutral" xfId="53"/>
    <cellStyle name="Normal" xfId="0" builtinId="0"/>
    <cellStyle name="Normal 2" xfId="109"/>
    <cellStyle name="Normal 2 2" xfId="112"/>
    <cellStyle name="Normal 2 2 2" xfId="128"/>
    <cellStyle name="Normal 2 3" xfId="125"/>
    <cellStyle name="Normal 3" xfId="114"/>
    <cellStyle name="Normal 3 2" xfId="129"/>
    <cellStyle name="Normal 3 3" xfId="127"/>
    <cellStyle name="Normal 5" xfId="115"/>
    <cellStyle name="Normal 5 2" xfId="130"/>
    <cellStyle name="Normal 5 3" xfId="126"/>
    <cellStyle name="Normale 2" xfId="54"/>
    <cellStyle name="Normale 2 2" xfId="103"/>
    <cellStyle name="Normale 2 9" xfId="124"/>
    <cellStyle name="Normale 2 9 2" xfId="131"/>
    <cellStyle name="Normale 2_DCF_Guidelines_Standard-Tables_Version-2009" xfId="55"/>
    <cellStyle name="Normale 2_DCF_Guidelines_Standard-Tables_Version-2009 2" xfId="94"/>
    <cellStyle name="Normale 3" xfId="56"/>
    <cellStyle name="Normale 3 2" xfId="92"/>
    <cellStyle name="Normale 3 2 2" xfId="133"/>
    <cellStyle name="Normale 3 3" xfId="132"/>
    <cellStyle name="Normale_Guidelines_NP-Proposals_Standard-Tables_Version-2006_Final" xfId="57"/>
    <cellStyle name="Overskrift 3" xfId="113" builtinId="18"/>
    <cellStyle name="Percentuale 2" xfId="58"/>
    <cellStyle name="Percentuale 2 2" xfId="102"/>
    <cellStyle name="Procent" xfId="93" builtinId="5"/>
    <cellStyle name="Schlecht" xfId="59"/>
    <cellStyle name="Standard 2" xfId="106"/>
    <cellStyle name="Texto explicativo" xfId="60"/>
    <cellStyle name="Total" xfId="61"/>
    <cellStyle name="Total 2" xfId="123"/>
    <cellStyle name="Ugyldig" xfId="63" builtinId="27"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 val="Custom_lists"/>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 sheetId="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3"/>
  <sheetViews>
    <sheetView tabSelected="1" workbookViewId="0">
      <selection activeCell="B10" sqref="B10"/>
    </sheetView>
  </sheetViews>
  <sheetFormatPr defaultColWidth="10.85546875" defaultRowHeight="15"/>
  <cols>
    <col min="1" max="1" width="38.28515625" style="131" customWidth="1"/>
    <col min="2" max="2" width="16.42578125" style="131" customWidth="1"/>
    <col min="3" max="16384" width="10.85546875" style="131"/>
  </cols>
  <sheetData>
    <row r="1" spans="1:4" ht="17.25">
      <c r="A1" s="1035" t="s">
        <v>1636</v>
      </c>
    </row>
    <row r="3" spans="1:4">
      <c r="A3" s="1034" t="s">
        <v>1637</v>
      </c>
    </row>
    <row r="5" spans="1:4" ht="34.5" customHeight="1">
      <c r="A5" s="130" t="s">
        <v>373</v>
      </c>
      <c r="B5" s="130" t="s">
        <v>374</v>
      </c>
      <c r="D5" s="190" t="s">
        <v>375</v>
      </c>
    </row>
    <row r="6" spans="1:4" ht="15" customHeight="1">
      <c r="A6" s="132" t="s">
        <v>376</v>
      </c>
      <c r="B6" s="132" t="s">
        <v>377</v>
      </c>
    </row>
    <row r="7" spans="1:4">
      <c r="A7" s="132" t="s">
        <v>378</v>
      </c>
      <c r="B7" s="132" t="s">
        <v>379</v>
      </c>
    </row>
    <row r="8" spans="1:4">
      <c r="A8" s="132" t="s">
        <v>380</v>
      </c>
      <c r="B8" s="132" t="s">
        <v>381</v>
      </c>
    </row>
    <row r="9" spans="1:4">
      <c r="A9" s="132" t="s">
        <v>382</v>
      </c>
      <c r="B9" s="132" t="s">
        <v>383</v>
      </c>
    </row>
    <row r="10" spans="1:4">
      <c r="A10" s="132" t="s">
        <v>384</v>
      </c>
      <c r="B10" s="132" t="s">
        <v>385</v>
      </c>
    </row>
    <row r="11" spans="1:4" ht="15.75" customHeight="1">
      <c r="A11" s="132" t="s">
        <v>386</v>
      </c>
      <c r="B11" s="132" t="s">
        <v>387</v>
      </c>
    </row>
    <row r="12" spans="1:4">
      <c r="A12" s="132" t="s">
        <v>388</v>
      </c>
      <c r="B12" s="132" t="s">
        <v>368</v>
      </c>
    </row>
    <row r="13" spans="1:4">
      <c r="A13" s="132" t="s">
        <v>389</v>
      </c>
      <c r="B13" s="132" t="s">
        <v>390</v>
      </c>
    </row>
    <row r="14" spans="1:4">
      <c r="A14" s="132" t="s">
        <v>391</v>
      </c>
      <c r="B14" s="132" t="s">
        <v>144</v>
      </c>
    </row>
    <row r="15" spans="1:4">
      <c r="A15" s="132" t="s">
        <v>392</v>
      </c>
      <c r="B15" s="132" t="s">
        <v>51</v>
      </c>
    </row>
    <row r="16" spans="1:4">
      <c r="A16" s="132" t="s">
        <v>393</v>
      </c>
      <c r="B16" s="132" t="s">
        <v>372</v>
      </c>
    </row>
    <row r="17" spans="1:2">
      <c r="A17" s="132" t="s">
        <v>394</v>
      </c>
      <c r="B17" s="132" t="s">
        <v>395</v>
      </c>
    </row>
    <row r="18" spans="1:2">
      <c r="A18" s="132" t="s">
        <v>396</v>
      </c>
      <c r="B18" s="132" t="s">
        <v>397</v>
      </c>
    </row>
    <row r="19" spans="1:2">
      <c r="A19" s="132" t="s">
        <v>398</v>
      </c>
      <c r="B19" s="132" t="s">
        <v>399</v>
      </c>
    </row>
    <row r="20" spans="1:2">
      <c r="A20" s="132" t="s">
        <v>400</v>
      </c>
      <c r="B20" s="132" t="s">
        <v>99</v>
      </c>
    </row>
    <row r="21" spans="1:2">
      <c r="A21" s="132" t="s">
        <v>401</v>
      </c>
      <c r="B21" s="132" t="s">
        <v>367</v>
      </c>
    </row>
    <row r="22" spans="1:2">
      <c r="A22" s="132" t="s">
        <v>402</v>
      </c>
      <c r="B22" s="132" t="s">
        <v>371</v>
      </c>
    </row>
    <row r="23" spans="1:2" ht="15" customHeight="1">
      <c r="A23" s="132" t="s">
        <v>403</v>
      </c>
      <c r="B23" s="132" t="s">
        <v>404</v>
      </c>
    </row>
    <row r="24" spans="1:2" ht="15" customHeight="1">
      <c r="A24" s="132" t="s">
        <v>405</v>
      </c>
      <c r="B24" s="132" t="s">
        <v>406</v>
      </c>
    </row>
    <row r="25" spans="1:2" ht="15" customHeight="1">
      <c r="A25" s="132" t="s">
        <v>407</v>
      </c>
      <c r="B25" s="132" t="s">
        <v>370</v>
      </c>
    </row>
    <row r="26" spans="1:2">
      <c r="A26" s="132" t="s">
        <v>408</v>
      </c>
      <c r="B26" s="132" t="s">
        <v>409</v>
      </c>
    </row>
    <row r="27" spans="1:2">
      <c r="A27" s="132" t="s">
        <v>410</v>
      </c>
      <c r="B27" s="132" t="s">
        <v>411</v>
      </c>
    </row>
    <row r="28" spans="1:2">
      <c r="A28" s="132" t="s">
        <v>412</v>
      </c>
      <c r="B28" s="132" t="s">
        <v>413</v>
      </c>
    </row>
    <row r="29" spans="1:2">
      <c r="A29" s="132" t="s">
        <v>414</v>
      </c>
      <c r="B29" s="132" t="s">
        <v>415</v>
      </c>
    </row>
    <row r="30" spans="1:2">
      <c r="A30" s="132" t="s">
        <v>416</v>
      </c>
      <c r="B30" s="132" t="s">
        <v>417</v>
      </c>
    </row>
    <row r="31" spans="1:2">
      <c r="A31" s="132" t="s">
        <v>418</v>
      </c>
      <c r="B31" s="132" t="s">
        <v>39</v>
      </c>
    </row>
    <row r="32" spans="1:2">
      <c r="A32" s="132" t="s">
        <v>419</v>
      </c>
      <c r="B32" s="132" t="s">
        <v>4</v>
      </c>
    </row>
    <row r="33" spans="1:2" ht="30">
      <c r="A33" s="132" t="s">
        <v>420</v>
      </c>
      <c r="B33" s="132" t="s">
        <v>369</v>
      </c>
    </row>
  </sheetData>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Q1048576"/>
  <sheetViews>
    <sheetView zoomScale="70" zoomScaleNormal="70" zoomScaleSheetLayoutView="85" zoomScalePageLayoutView="70" workbookViewId="0">
      <selection sqref="A1:XFD1048576"/>
    </sheetView>
  </sheetViews>
  <sheetFormatPr defaultColWidth="11.42578125" defaultRowHeight="12.75"/>
  <cols>
    <col min="1" max="1" width="10.42578125" style="1" customWidth="1"/>
    <col min="2" max="2" width="15.140625" style="1" customWidth="1"/>
    <col min="3" max="3" width="25.85546875" style="69" customWidth="1"/>
    <col min="4" max="4" width="25.85546875" style="40" customWidth="1"/>
    <col min="5" max="5" width="23.42578125" style="1" customWidth="1"/>
    <col min="6" max="6" width="21.7109375" style="1" customWidth="1"/>
    <col min="7" max="7" width="14" style="1" customWidth="1"/>
    <col min="8" max="8" width="15" style="1" customWidth="1"/>
    <col min="9" max="9" width="11.85546875" style="1" customWidth="1"/>
    <col min="10" max="10" width="18.42578125" style="1" bestFit="1" customWidth="1"/>
    <col min="11" max="11" width="21.42578125" style="1" bestFit="1" customWidth="1"/>
    <col min="12" max="12" width="17.85546875" style="1" bestFit="1" customWidth="1"/>
    <col min="13" max="13" width="21.140625" style="1" bestFit="1" customWidth="1"/>
    <col min="14" max="14" width="21.42578125" style="1" bestFit="1" customWidth="1"/>
    <col min="15" max="16" width="21.7109375" style="45" customWidth="1"/>
    <col min="17" max="17" width="17.42578125" style="1" customWidth="1"/>
    <col min="18" max="16384" width="11.42578125" style="1"/>
  </cols>
  <sheetData>
    <row r="1" spans="1:17" s="36" customFormat="1" ht="22.35" customHeight="1" thickBot="1">
      <c r="A1" s="43" t="s">
        <v>59</v>
      </c>
      <c r="B1" s="43"/>
      <c r="C1" s="144"/>
      <c r="D1" s="104"/>
      <c r="E1" s="33"/>
      <c r="F1" s="33"/>
      <c r="G1" s="33"/>
      <c r="H1" s="33"/>
      <c r="I1" s="33"/>
      <c r="J1" s="33"/>
      <c r="K1" s="33"/>
      <c r="L1" s="33"/>
      <c r="M1" s="33"/>
      <c r="P1" s="34" t="s">
        <v>0</v>
      </c>
      <c r="Q1" s="35" t="s">
        <v>542</v>
      </c>
    </row>
    <row r="2" spans="1:17" s="36" customFormat="1" ht="20.100000000000001" customHeight="1" thickBot="1">
      <c r="A2" s="33"/>
      <c r="B2" s="33"/>
      <c r="C2" s="567"/>
      <c r="D2" s="104"/>
      <c r="E2" s="33"/>
      <c r="F2" s="33"/>
      <c r="G2" s="33"/>
      <c r="H2" s="33"/>
      <c r="I2" s="33"/>
      <c r="J2" s="33"/>
      <c r="K2" s="33"/>
      <c r="L2" s="33"/>
      <c r="M2" s="33"/>
      <c r="P2" s="568"/>
      <c r="Q2" s="569"/>
    </row>
    <row r="3" spans="1:17" s="38" customFormat="1" ht="43.7" customHeight="1">
      <c r="A3" s="469" t="s">
        <v>1</v>
      </c>
      <c r="B3" s="574" t="s">
        <v>361</v>
      </c>
      <c r="C3" s="575" t="s">
        <v>9</v>
      </c>
      <c r="D3" s="576" t="s">
        <v>349</v>
      </c>
      <c r="E3" s="574" t="s">
        <v>60</v>
      </c>
      <c r="F3" s="577" t="s">
        <v>61</v>
      </c>
      <c r="G3" s="577" t="s">
        <v>62</v>
      </c>
      <c r="H3" s="574" t="s">
        <v>63</v>
      </c>
      <c r="I3" s="574" t="s">
        <v>64</v>
      </c>
      <c r="J3" s="576" t="s">
        <v>344</v>
      </c>
      <c r="K3" s="576" t="s">
        <v>345</v>
      </c>
      <c r="L3" s="576" t="s">
        <v>346</v>
      </c>
      <c r="M3" s="576" t="s">
        <v>347</v>
      </c>
      <c r="N3" s="576" t="s">
        <v>348</v>
      </c>
      <c r="O3" s="578" t="s">
        <v>350</v>
      </c>
      <c r="P3" s="578" t="s">
        <v>422</v>
      </c>
      <c r="Q3" s="579" t="s">
        <v>352</v>
      </c>
    </row>
    <row r="4" spans="1:17" s="67" customFormat="1" ht="13.35" customHeight="1">
      <c r="A4" s="539" t="s">
        <v>368</v>
      </c>
      <c r="B4" s="540" t="s">
        <v>995</v>
      </c>
      <c r="C4" s="540" t="s">
        <v>18</v>
      </c>
      <c r="D4" s="540" t="s">
        <v>7</v>
      </c>
      <c r="E4" s="540" t="s">
        <v>543</v>
      </c>
      <c r="F4" s="540" t="s">
        <v>1009</v>
      </c>
      <c r="G4" s="554">
        <v>36</v>
      </c>
      <c r="H4" s="554">
        <v>0.77763000000000004</v>
      </c>
      <c r="I4" s="554">
        <v>1935.8521353900001</v>
      </c>
      <c r="J4" s="540" t="s">
        <v>519</v>
      </c>
      <c r="K4" s="540" t="s">
        <v>519</v>
      </c>
      <c r="L4" s="540" t="s">
        <v>519</v>
      </c>
      <c r="M4" s="548" t="s">
        <v>519</v>
      </c>
      <c r="N4" s="571" t="s">
        <v>519</v>
      </c>
      <c r="O4" s="571"/>
      <c r="P4" s="571"/>
      <c r="Q4" s="571"/>
    </row>
    <row r="5" spans="1:17" s="67" customFormat="1" ht="13.35" customHeight="1">
      <c r="A5" s="537" t="s">
        <v>368</v>
      </c>
      <c r="B5" s="538" t="s">
        <v>995</v>
      </c>
      <c r="C5" s="538" t="s">
        <v>18</v>
      </c>
      <c r="D5" s="538" t="s">
        <v>7</v>
      </c>
      <c r="E5" s="538" t="s">
        <v>543</v>
      </c>
      <c r="F5" s="538" t="s">
        <v>996</v>
      </c>
      <c r="G5" s="552">
        <v>607</v>
      </c>
      <c r="H5" s="552">
        <v>252.10308499999999</v>
      </c>
      <c r="I5" s="552">
        <v>1296090.36855</v>
      </c>
      <c r="J5" s="538" t="s">
        <v>66</v>
      </c>
      <c r="K5" s="538" t="s">
        <v>519</v>
      </c>
      <c r="L5" s="538" t="s">
        <v>66</v>
      </c>
      <c r="M5" s="543" t="s">
        <v>519</v>
      </c>
      <c r="N5" s="570" t="s">
        <v>519</v>
      </c>
      <c r="O5" s="570" t="s">
        <v>66</v>
      </c>
      <c r="P5" s="570" t="s">
        <v>1050</v>
      </c>
      <c r="Q5" s="570"/>
    </row>
    <row r="6" spans="1:17" s="66" customFormat="1">
      <c r="A6" s="537" t="s">
        <v>368</v>
      </c>
      <c r="B6" s="538" t="s">
        <v>995</v>
      </c>
      <c r="C6" s="538" t="s">
        <v>18</v>
      </c>
      <c r="D6" s="538" t="s">
        <v>7</v>
      </c>
      <c r="E6" s="538" t="s">
        <v>543</v>
      </c>
      <c r="F6" s="538" t="s">
        <v>997</v>
      </c>
      <c r="G6" s="552">
        <v>535</v>
      </c>
      <c r="H6" s="552">
        <v>83.569744999999998</v>
      </c>
      <c r="I6" s="552">
        <v>98312.709627999997</v>
      </c>
      <c r="J6" s="538" t="s">
        <v>66</v>
      </c>
      <c r="K6" s="543" t="s">
        <v>519</v>
      </c>
      <c r="L6" s="538" t="s">
        <v>519</v>
      </c>
      <c r="M6" s="543" t="s">
        <v>519</v>
      </c>
      <c r="N6" s="570" t="s">
        <v>519</v>
      </c>
      <c r="O6" s="570" t="s">
        <v>66</v>
      </c>
      <c r="P6" s="570" t="s">
        <v>1050</v>
      </c>
      <c r="Q6" s="570"/>
    </row>
    <row r="7" spans="1:17" s="67" customFormat="1">
      <c r="A7" s="539" t="s">
        <v>368</v>
      </c>
      <c r="B7" s="540" t="s">
        <v>995</v>
      </c>
      <c r="C7" s="540" t="s">
        <v>18</v>
      </c>
      <c r="D7" s="540" t="s">
        <v>7</v>
      </c>
      <c r="E7" s="540" t="s">
        <v>543</v>
      </c>
      <c r="F7" s="540" t="s">
        <v>1010</v>
      </c>
      <c r="G7" s="554">
        <v>9</v>
      </c>
      <c r="H7" s="554">
        <v>0.76590000000000003</v>
      </c>
      <c r="I7" s="554">
        <v>1206.6075745000001</v>
      </c>
      <c r="J7" s="540" t="s">
        <v>519</v>
      </c>
      <c r="K7" s="540" t="s">
        <v>519</v>
      </c>
      <c r="L7" s="540" t="s">
        <v>519</v>
      </c>
      <c r="M7" s="548" t="s">
        <v>519</v>
      </c>
      <c r="N7" s="571" t="s">
        <v>519</v>
      </c>
      <c r="O7" s="571"/>
      <c r="P7" s="571"/>
      <c r="Q7" s="571"/>
    </row>
    <row r="8" spans="1:17" s="68" customFormat="1">
      <c r="A8" s="539" t="s">
        <v>368</v>
      </c>
      <c r="B8" s="540" t="s">
        <v>995</v>
      </c>
      <c r="C8" s="540" t="s">
        <v>18</v>
      </c>
      <c r="D8" s="540" t="s">
        <v>7</v>
      </c>
      <c r="E8" s="540" t="s">
        <v>543</v>
      </c>
      <c r="F8" s="540" t="s">
        <v>1011</v>
      </c>
      <c r="G8" s="554">
        <v>240</v>
      </c>
      <c r="H8" s="554">
        <v>314.74116500000002</v>
      </c>
      <c r="I8" s="554">
        <v>166415.59628999999</v>
      </c>
      <c r="J8" s="540" t="s">
        <v>519</v>
      </c>
      <c r="K8" s="540" t="s">
        <v>519</v>
      </c>
      <c r="L8" s="540" t="s">
        <v>519</v>
      </c>
      <c r="M8" s="540" t="s">
        <v>519</v>
      </c>
      <c r="N8" s="540" t="s">
        <v>519</v>
      </c>
      <c r="O8" s="540"/>
      <c r="P8" s="540"/>
      <c r="Q8" s="540"/>
    </row>
    <row r="9" spans="1:17" s="39" customFormat="1" ht="13.35" customHeight="1">
      <c r="A9" s="539" t="s">
        <v>368</v>
      </c>
      <c r="B9" s="540" t="s">
        <v>995</v>
      </c>
      <c r="C9" s="540" t="s">
        <v>18</v>
      </c>
      <c r="D9" s="540" t="s">
        <v>7</v>
      </c>
      <c r="E9" s="540" t="s">
        <v>543</v>
      </c>
      <c r="F9" s="540" t="s">
        <v>1012</v>
      </c>
      <c r="G9" s="554">
        <v>31.5</v>
      </c>
      <c r="H9" s="554">
        <v>4.7680499999999997</v>
      </c>
      <c r="I9" s="554">
        <v>20467.542976000001</v>
      </c>
      <c r="J9" s="540" t="s">
        <v>519</v>
      </c>
      <c r="K9" s="540" t="s">
        <v>519</v>
      </c>
      <c r="L9" s="540" t="s">
        <v>519</v>
      </c>
      <c r="M9" s="548" t="s">
        <v>519</v>
      </c>
      <c r="N9" s="571" t="s">
        <v>519</v>
      </c>
      <c r="O9" s="571"/>
      <c r="P9" s="571"/>
      <c r="Q9" s="571"/>
    </row>
    <row r="10" spans="1:17" s="39" customFormat="1" ht="13.35" customHeight="1">
      <c r="A10" s="539" t="s">
        <v>368</v>
      </c>
      <c r="B10" s="540" t="s">
        <v>995</v>
      </c>
      <c r="C10" s="540" t="s">
        <v>18</v>
      </c>
      <c r="D10" s="540" t="s">
        <v>7</v>
      </c>
      <c r="E10" s="540" t="s">
        <v>543</v>
      </c>
      <c r="F10" s="540" t="s">
        <v>1013</v>
      </c>
      <c r="G10" s="554">
        <v>7.5</v>
      </c>
      <c r="H10" s="554">
        <v>0.28739500000000001</v>
      </c>
      <c r="I10" s="554">
        <v>1895.40692988</v>
      </c>
      <c r="J10" s="540" t="s">
        <v>519</v>
      </c>
      <c r="K10" s="540" t="s">
        <v>519</v>
      </c>
      <c r="L10" s="540" t="s">
        <v>519</v>
      </c>
      <c r="M10" s="540" t="s">
        <v>519</v>
      </c>
      <c r="N10" s="540" t="s">
        <v>519</v>
      </c>
      <c r="O10" s="540"/>
      <c r="P10" s="540"/>
      <c r="Q10" s="540"/>
    </row>
    <row r="11" spans="1:17" s="39" customFormat="1" ht="13.35" customHeight="1">
      <c r="A11" s="537" t="s">
        <v>368</v>
      </c>
      <c r="B11" s="538" t="s">
        <v>995</v>
      </c>
      <c r="C11" s="538" t="s">
        <v>18</v>
      </c>
      <c r="D11" s="538" t="s">
        <v>7</v>
      </c>
      <c r="E11" s="538" t="s">
        <v>543</v>
      </c>
      <c r="F11" s="538" t="s">
        <v>998</v>
      </c>
      <c r="G11" s="552">
        <v>3495.25</v>
      </c>
      <c r="H11" s="552">
        <v>973.810473</v>
      </c>
      <c r="I11" s="552">
        <v>2031330.2257999999</v>
      </c>
      <c r="J11" s="553" t="s">
        <v>66</v>
      </c>
      <c r="K11" s="553" t="s">
        <v>66</v>
      </c>
      <c r="L11" s="553" t="s">
        <v>66</v>
      </c>
      <c r="M11" s="538" t="s">
        <v>519</v>
      </c>
      <c r="N11" s="538" t="s">
        <v>519</v>
      </c>
      <c r="O11" s="538" t="s">
        <v>66</v>
      </c>
      <c r="P11" s="538" t="s">
        <v>552</v>
      </c>
      <c r="Q11" s="538"/>
    </row>
    <row r="12" spans="1:17" s="39" customFormat="1" ht="18" customHeight="1">
      <c r="A12" s="537" t="s">
        <v>368</v>
      </c>
      <c r="B12" s="538" t="s">
        <v>995</v>
      </c>
      <c r="C12" s="538" t="s">
        <v>18</v>
      </c>
      <c r="D12" s="538" t="s">
        <v>7</v>
      </c>
      <c r="E12" s="538" t="s">
        <v>543</v>
      </c>
      <c r="F12" s="538" t="s">
        <v>552</v>
      </c>
      <c r="G12" s="552">
        <v>9488.75</v>
      </c>
      <c r="H12" s="552">
        <v>1893.7105230499999</v>
      </c>
      <c r="I12" s="552">
        <v>3447813.6242999998</v>
      </c>
      <c r="J12" s="538" t="s">
        <v>66</v>
      </c>
      <c r="K12" s="538" t="s">
        <v>66</v>
      </c>
      <c r="L12" s="538" t="s">
        <v>66</v>
      </c>
      <c r="M12" s="538" t="s">
        <v>519</v>
      </c>
      <c r="N12" s="538" t="s">
        <v>519</v>
      </c>
      <c r="O12" s="538" t="s">
        <v>66</v>
      </c>
      <c r="P12" s="538" t="s">
        <v>552</v>
      </c>
      <c r="Q12" s="538"/>
    </row>
    <row r="13" spans="1:17" s="40" customFormat="1" ht="18" customHeight="1">
      <c r="A13" s="539" t="s">
        <v>368</v>
      </c>
      <c r="B13" s="540" t="s">
        <v>995</v>
      </c>
      <c r="C13" s="540" t="s">
        <v>18</v>
      </c>
      <c r="D13" s="540" t="s">
        <v>7</v>
      </c>
      <c r="E13" s="540" t="s">
        <v>543</v>
      </c>
      <c r="F13" s="540" t="s">
        <v>1014</v>
      </c>
      <c r="G13" s="554">
        <v>88</v>
      </c>
      <c r="H13" s="554">
        <v>11.16549</v>
      </c>
      <c r="I13" s="554">
        <v>35805.4456555</v>
      </c>
      <c r="J13" s="540" t="s">
        <v>519</v>
      </c>
      <c r="K13" s="540" t="s">
        <v>519</v>
      </c>
      <c r="L13" s="540" t="s">
        <v>519</v>
      </c>
      <c r="M13" s="540" t="s">
        <v>519</v>
      </c>
      <c r="N13" s="540" t="s">
        <v>519</v>
      </c>
      <c r="O13" s="540"/>
      <c r="P13" s="540"/>
      <c r="Q13" s="540"/>
    </row>
    <row r="14" spans="1:17" ht="18" customHeight="1">
      <c r="A14" s="539" t="s">
        <v>368</v>
      </c>
      <c r="B14" s="540" t="s">
        <v>995</v>
      </c>
      <c r="C14" s="540" t="s">
        <v>18</v>
      </c>
      <c r="D14" s="540" t="s">
        <v>7</v>
      </c>
      <c r="E14" s="540" t="s">
        <v>543</v>
      </c>
      <c r="F14" s="540" t="s">
        <v>1015</v>
      </c>
      <c r="G14" s="554">
        <v>35</v>
      </c>
      <c r="H14" s="554">
        <v>2.80694</v>
      </c>
      <c r="I14" s="554">
        <v>6704.1753962000003</v>
      </c>
      <c r="J14" s="540" t="s">
        <v>519</v>
      </c>
      <c r="K14" s="540" t="s">
        <v>519</v>
      </c>
      <c r="L14" s="540" t="s">
        <v>519</v>
      </c>
      <c r="M14" s="540" t="s">
        <v>519</v>
      </c>
      <c r="N14" s="540" t="s">
        <v>519</v>
      </c>
      <c r="O14" s="540"/>
      <c r="P14" s="540"/>
      <c r="Q14" s="540"/>
    </row>
    <row r="15" spans="1:17" ht="18" customHeight="1">
      <c r="A15" s="539" t="s">
        <v>368</v>
      </c>
      <c r="B15" s="540" t="s">
        <v>995</v>
      </c>
      <c r="C15" s="540" t="s">
        <v>18</v>
      </c>
      <c r="D15" s="540" t="s">
        <v>7</v>
      </c>
      <c r="E15" s="540" t="s">
        <v>543</v>
      </c>
      <c r="F15" s="540" t="s">
        <v>1016</v>
      </c>
      <c r="G15" s="554">
        <v>43.5</v>
      </c>
      <c r="H15" s="554">
        <v>10.548005</v>
      </c>
      <c r="I15" s="554">
        <v>25154.914719500001</v>
      </c>
      <c r="J15" s="555" t="s">
        <v>519</v>
      </c>
      <c r="K15" s="555" t="s">
        <v>519</v>
      </c>
      <c r="L15" s="555" t="s">
        <v>519</v>
      </c>
      <c r="M15" s="540" t="s">
        <v>519</v>
      </c>
      <c r="N15" s="540" t="s">
        <v>519</v>
      </c>
      <c r="O15" s="540"/>
      <c r="P15" s="540"/>
      <c r="Q15" s="540"/>
    </row>
    <row r="16" spans="1:17" ht="18" customHeight="1">
      <c r="A16" s="539" t="s">
        <v>368</v>
      </c>
      <c r="B16" s="540" t="s">
        <v>995</v>
      </c>
      <c r="C16" s="540" t="s">
        <v>18</v>
      </c>
      <c r="D16" s="540" t="s">
        <v>7</v>
      </c>
      <c r="E16" s="540" t="s">
        <v>543</v>
      </c>
      <c r="F16" s="540" t="s">
        <v>1017</v>
      </c>
      <c r="G16" s="554">
        <v>23.5</v>
      </c>
      <c r="H16" s="554">
        <v>11.765985000000001</v>
      </c>
      <c r="I16" s="554">
        <v>6039.4936878500002</v>
      </c>
      <c r="J16" s="540" t="s">
        <v>519</v>
      </c>
      <c r="K16" s="548" t="s">
        <v>519</v>
      </c>
      <c r="L16" s="540" t="s">
        <v>519</v>
      </c>
      <c r="M16" s="548" t="s">
        <v>519</v>
      </c>
      <c r="N16" s="571" t="s">
        <v>519</v>
      </c>
      <c r="O16" s="571"/>
      <c r="P16" s="571"/>
      <c r="Q16" s="571"/>
    </row>
    <row r="17" spans="1:17" ht="18" customHeight="1">
      <c r="A17" s="539" t="s">
        <v>368</v>
      </c>
      <c r="B17" s="540" t="s">
        <v>995</v>
      </c>
      <c r="C17" s="540" t="s">
        <v>18</v>
      </c>
      <c r="D17" s="540" t="s">
        <v>7</v>
      </c>
      <c r="E17" s="540" t="s">
        <v>543</v>
      </c>
      <c r="F17" s="540" t="s">
        <v>1018</v>
      </c>
      <c r="G17" s="554">
        <v>49</v>
      </c>
      <c r="H17" s="554">
        <v>6.2891349999499999</v>
      </c>
      <c r="I17" s="554">
        <v>9352.2873917500001</v>
      </c>
      <c r="J17" s="555" t="s">
        <v>519</v>
      </c>
      <c r="K17" s="555" t="s">
        <v>519</v>
      </c>
      <c r="L17" s="555" t="s">
        <v>519</v>
      </c>
      <c r="M17" s="540" t="s">
        <v>519</v>
      </c>
      <c r="N17" s="540" t="s">
        <v>519</v>
      </c>
      <c r="O17" s="540"/>
      <c r="P17" s="540"/>
      <c r="Q17" s="540"/>
    </row>
    <row r="18" spans="1:17" ht="18" customHeight="1">
      <c r="A18" s="539" t="s">
        <v>368</v>
      </c>
      <c r="B18" s="540" t="s">
        <v>995</v>
      </c>
      <c r="C18" s="540" t="s">
        <v>18</v>
      </c>
      <c r="D18" s="540" t="s">
        <v>7</v>
      </c>
      <c r="E18" s="540" t="s">
        <v>543</v>
      </c>
      <c r="F18" s="540" t="s">
        <v>553</v>
      </c>
      <c r="G18" s="554">
        <v>138.5</v>
      </c>
      <c r="H18" s="554">
        <v>29.804965060499999</v>
      </c>
      <c r="I18" s="554">
        <v>113752.7626145</v>
      </c>
      <c r="J18" s="548" t="s">
        <v>519</v>
      </c>
      <c r="K18" s="540" t="s">
        <v>519</v>
      </c>
      <c r="L18" s="540" t="s">
        <v>519</v>
      </c>
      <c r="M18" s="548" t="s">
        <v>519</v>
      </c>
      <c r="N18" s="571" t="s">
        <v>519</v>
      </c>
      <c r="O18" s="571"/>
      <c r="P18" s="571"/>
      <c r="Q18" s="571"/>
    </row>
    <row r="19" spans="1:17" ht="18" customHeight="1">
      <c r="A19" s="539" t="s">
        <v>368</v>
      </c>
      <c r="B19" s="540" t="s">
        <v>995</v>
      </c>
      <c r="C19" s="540" t="s">
        <v>18</v>
      </c>
      <c r="D19" s="540" t="s">
        <v>7</v>
      </c>
      <c r="E19" s="540" t="s">
        <v>543</v>
      </c>
      <c r="F19" s="540" t="s">
        <v>1019</v>
      </c>
      <c r="G19" s="554">
        <v>32.5</v>
      </c>
      <c r="H19" s="554">
        <v>0.96206999999999998</v>
      </c>
      <c r="I19" s="554">
        <v>5447.1528337500004</v>
      </c>
      <c r="J19" s="555" t="s">
        <v>519</v>
      </c>
      <c r="K19" s="555" t="s">
        <v>519</v>
      </c>
      <c r="L19" s="555" t="s">
        <v>519</v>
      </c>
      <c r="M19" s="540" t="s">
        <v>519</v>
      </c>
      <c r="N19" s="540" t="s">
        <v>519</v>
      </c>
      <c r="O19" s="540"/>
      <c r="P19" s="540"/>
      <c r="Q19" s="540"/>
    </row>
    <row r="20" spans="1:17" ht="18" customHeight="1">
      <c r="A20" s="539" t="s">
        <v>368</v>
      </c>
      <c r="B20" s="540" t="s">
        <v>995</v>
      </c>
      <c r="C20" s="540" t="s">
        <v>18</v>
      </c>
      <c r="D20" s="540" t="s">
        <v>7</v>
      </c>
      <c r="E20" s="540" t="s">
        <v>543</v>
      </c>
      <c r="F20" s="540" t="s">
        <v>318</v>
      </c>
      <c r="G20" s="554">
        <v>381.5</v>
      </c>
      <c r="H20" s="554">
        <v>144.41824</v>
      </c>
      <c r="I20" s="554">
        <v>159814.77067999999</v>
      </c>
      <c r="J20" s="540" t="s">
        <v>519</v>
      </c>
      <c r="K20" s="548" t="s">
        <v>519</v>
      </c>
      <c r="L20" s="540" t="s">
        <v>519</v>
      </c>
      <c r="M20" s="548" t="s">
        <v>519</v>
      </c>
      <c r="N20" s="571" t="s">
        <v>519</v>
      </c>
      <c r="O20" s="571"/>
      <c r="P20" s="571"/>
      <c r="Q20" s="571"/>
    </row>
    <row r="21" spans="1:17" ht="18" customHeight="1">
      <c r="A21" s="539" t="s">
        <v>368</v>
      </c>
      <c r="B21" s="540" t="s">
        <v>995</v>
      </c>
      <c r="C21" s="540" t="s">
        <v>18</v>
      </c>
      <c r="D21" s="540" t="s">
        <v>7</v>
      </c>
      <c r="E21" s="540" t="s">
        <v>543</v>
      </c>
      <c r="F21" s="540" t="s">
        <v>1020</v>
      </c>
      <c r="G21" s="554">
        <v>76</v>
      </c>
      <c r="H21" s="554">
        <v>13.18473</v>
      </c>
      <c r="I21" s="554">
        <v>85609.380204500005</v>
      </c>
      <c r="J21" s="555" t="s">
        <v>519</v>
      </c>
      <c r="K21" s="555" t="s">
        <v>519</v>
      </c>
      <c r="L21" s="555" t="s">
        <v>519</v>
      </c>
      <c r="M21" s="540" t="s">
        <v>519</v>
      </c>
      <c r="N21" s="540" t="s">
        <v>519</v>
      </c>
      <c r="O21" s="540"/>
      <c r="P21" s="540"/>
      <c r="Q21" s="540"/>
    </row>
    <row r="22" spans="1:17" ht="18" customHeight="1">
      <c r="A22" s="541" t="s">
        <v>368</v>
      </c>
      <c r="B22" s="535" t="s">
        <v>995</v>
      </c>
      <c r="C22" s="535" t="s">
        <v>18</v>
      </c>
      <c r="D22" s="535" t="s">
        <v>7</v>
      </c>
      <c r="E22" s="535" t="s">
        <v>543</v>
      </c>
      <c r="F22" s="535" t="s">
        <v>566</v>
      </c>
      <c r="G22" s="556">
        <v>14</v>
      </c>
      <c r="H22" s="556">
        <v>137.34979999999999</v>
      </c>
      <c r="I22" s="556">
        <v>12011.214075</v>
      </c>
      <c r="J22" s="557" t="s">
        <v>519</v>
      </c>
      <c r="K22" s="557" t="s">
        <v>519</v>
      </c>
      <c r="L22" s="557" t="s">
        <v>519</v>
      </c>
      <c r="M22" s="535" t="s">
        <v>66</v>
      </c>
      <c r="N22" s="535" t="s">
        <v>519</v>
      </c>
      <c r="O22" s="535"/>
      <c r="P22" s="535"/>
      <c r="Q22" s="535"/>
    </row>
    <row r="23" spans="1:17" ht="18" customHeight="1">
      <c r="A23" s="537" t="s">
        <v>368</v>
      </c>
      <c r="B23" s="538" t="s">
        <v>995</v>
      </c>
      <c r="C23" s="538" t="s">
        <v>18</v>
      </c>
      <c r="D23" s="538" t="s">
        <v>7</v>
      </c>
      <c r="E23" s="538" t="s">
        <v>543</v>
      </c>
      <c r="F23" s="538" t="s">
        <v>554</v>
      </c>
      <c r="G23" s="552">
        <f>3552+5292</f>
        <v>8844</v>
      </c>
      <c r="H23" s="552">
        <f>3721+5405</f>
        <v>9126</v>
      </c>
      <c r="I23" s="552">
        <f>4284315+6124472</f>
        <v>10408787</v>
      </c>
      <c r="J23" s="553" t="s">
        <v>66</v>
      </c>
      <c r="K23" s="553" t="s">
        <v>66</v>
      </c>
      <c r="L23" s="553" t="s">
        <v>66</v>
      </c>
      <c r="M23" s="538" t="s">
        <v>519</v>
      </c>
      <c r="N23" s="538" t="s">
        <v>519</v>
      </c>
      <c r="O23" s="538" t="s">
        <v>66</v>
      </c>
      <c r="P23" s="538" t="s">
        <v>554</v>
      </c>
      <c r="Q23" s="538"/>
    </row>
    <row r="24" spans="1:17" ht="18" customHeight="1">
      <c r="A24" s="537" t="s">
        <v>368</v>
      </c>
      <c r="B24" s="538" t="s">
        <v>995</v>
      </c>
      <c r="C24" s="538" t="s">
        <v>18</v>
      </c>
      <c r="D24" s="538" t="s">
        <v>7</v>
      </c>
      <c r="E24" s="538" t="s">
        <v>543</v>
      </c>
      <c r="F24" s="538" t="s">
        <v>555</v>
      </c>
      <c r="G24" s="552">
        <v>603.375</v>
      </c>
      <c r="H24" s="552">
        <v>173.37315595499999</v>
      </c>
      <c r="I24" s="552">
        <v>600037.07642499998</v>
      </c>
      <c r="J24" s="553" t="s">
        <v>66</v>
      </c>
      <c r="K24" s="553" t="s">
        <v>519</v>
      </c>
      <c r="L24" s="553" t="s">
        <v>66</v>
      </c>
      <c r="M24" s="538" t="s">
        <v>519</v>
      </c>
      <c r="N24" s="538" t="s">
        <v>519</v>
      </c>
      <c r="O24" s="538" t="s">
        <v>519</v>
      </c>
      <c r="P24" s="538" t="s">
        <v>555</v>
      </c>
      <c r="Q24" s="538"/>
    </row>
    <row r="25" spans="1:17" ht="18" customHeight="1">
      <c r="A25" s="537" t="s">
        <v>368</v>
      </c>
      <c r="B25" s="538" t="s">
        <v>995</v>
      </c>
      <c r="C25" s="538" t="s">
        <v>18</v>
      </c>
      <c r="D25" s="538" t="s">
        <v>7</v>
      </c>
      <c r="E25" s="538" t="s">
        <v>543</v>
      </c>
      <c r="F25" s="538" t="s">
        <v>999</v>
      </c>
      <c r="G25" s="552">
        <v>15</v>
      </c>
      <c r="H25" s="552">
        <v>160.37988000000001</v>
      </c>
      <c r="I25" s="552">
        <v>55572.840450999996</v>
      </c>
      <c r="J25" s="553" t="s">
        <v>519</v>
      </c>
      <c r="K25" s="553" t="s">
        <v>519</v>
      </c>
      <c r="L25" s="553" t="s">
        <v>519</v>
      </c>
      <c r="M25" s="538" t="s">
        <v>66</v>
      </c>
      <c r="N25" s="538" t="s">
        <v>519</v>
      </c>
      <c r="O25" s="538" t="s">
        <v>66</v>
      </c>
      <c r="P25" s="538" t="s">
        <v>559</v>
      </c>
      <c r="Q25" s="538"/>
    </row>
    <row r="26" spans="1:17" ht="18" customHeight="1">
      <c r="A26" s="537" t="s">
        <v>368</v>
      </c>
      <c r="B26" s="538" t="s">
        <v>995</v>
      </c>
      <c r="C26" s="538" t="s">
        <v>18</v>
      </c>
      <c r="D26" s="538" t="s">
        <v>7</v>
      </c>
      <c r="E26" s="538" t="s">
        <v>543</v>
      </c>
      <c r="F26" s="538" t="s">
        <v>1000</v>
      </c>
      <c r="G26" s="552">
        <v>33.5</v>
      </c>
      <c r="H26" s="552">
        <v>626.82293500000003</v>
      </c>
      <c r="I26" s="552">
        <v>226420.52309500001</v>
      </c>
      <c r="J26" s="553" t="s">
        <v>519</v>
      </c>
      <c r="K26" s="553" t="s">
        <v>66</v>
      </c>
      <c r="L26" s="553" t="s">
        <v>519</v>
      </c>
      <c r="M26" s="538" t="s">
        <v>519</v>
      </c>
      <c r="N26" s="538" t="s">
        <v>519</v>
      </c>
      <c r="O26" s="538" t="s">
        <v>66</v>
      </c>
      <c r="P26" s="538" t="s">
        <v>559</v>
      </c>
      <c r="Q26" s="538"/>
    </row>
    <row r="27" spans="1:17" ht="18" customHeight="1">
      <c r="A27" s="537" t="s">
        <v>368</v>
      </c>
      <c r="B27" s="538" t="s">
        <v>995</v>
      </c>
      <c r="C27" s="538" t="s">
        <v>18</v>
      </c>
      <c r="D27" s="538" t="s">
        <v>7</v>
      </c>
      <c r="E27" s="538" t="s">
        <v>543</v>
      </c>
      <c r="F27" s="538" t="s">
        <v>1001</v>
      </c>
      <c r="G27" s="552">
        <f>11+14</f>
        <v>25</v>
      </c>
      <c r="H27" s="552">
        <f>26+38</f>
        <v>64</v>
      </c>
      <c r="I27" s="552">
        <f>24295+36370</f>
        <v>60665</v>
      </c>
      <c r="J27" s="543" t="s">
        <v>519</v>
      </c>
      <c r="K27" s="538" t="s">
        <v>519</v>
      </c>
      <c r="L27" s="538" t="s">
        <v>519</v>
      </c>
      <c r="M27" s="543" t="s">
        <v>66</v>
      </c>
      <c r="N27" s="570" t="s">
        <v>519</v>
      </c>
      <c r="O27" s="570" t="s">
        <v>66</v>
      </c>
      <c r="P27" s="570" t="s">
        <v>554</v>
      </c>
      <c r="Q27" s="570"/>
    </row>
    <row r="28" spans="1:17" ht="18" customHeight="1">
      <c r="A28" s="537" t="s">
        <v>368</v>
      </c>
      <c r="B28" s="538" t="s">
        <v>995</v>
      </c>
      <c r="C28" s="538" t="s">
        <v>18</v>
      </c>
      <c r="D28" s="538" t="s">
        <v>7</v>
      </c>
      <c r="E28" s="538" t="s">
        <v>543</v>
      </c>
      <c r="F28" s="538" t="s">
        <v>573</v>
      </c>
      <c r="G28" s="552">
        <v>20.5</v>
      </c>
      <c r="H28" s="552">
        <v>175.31688668499999</v>
      </c>
      <c r="I28" s="552">
        <v>25049.090832499998</v>
      </c>
      <c r="J28" s="553" t="s">
        <v>519</v>
      </c>
      <c r="K28" s="553" t="s">
        <v>519</v>
      </c>
      <c r="L28" s="553" t="s">
        <v>519</v>
      </c>
      <c r="M28" s="538" t="s">
        <v>66</v>
      </c>
      <c r="N28" s="538" t="s">
        <v>519</v>
      </c>
      <c r="O28" s="538" t="s">
        <v>66</v>
      </c>
      <c r="P28" s="538" t="s">
        <v>558</v>
      </c>
      <c r="Q28" s="538"/>
    </row>
    <row r="29" spans="1:17" ht="18" customHeight="1">
      <c r="A29" s="537" t="s">
        <v>368</v>
      </c>
      <c r="B29" s="538" t="s">
        <v>995</v>
      </c>
      <c r="C29" s="538" t="s">
        <v>18</v>
      </c>
      <c r="D29" s="538" t="s">
        <v>7</v>
      </c>
      <c r="E29" s="538" t="s">
        <v>543</v>
      </c>
      <c r="F29" s="538" t="s">
        <v>1002</v>
      </c>
      <c r="G29" s="552">
        <v>15</v>
      </c>
      <c r="H29" s="552">
        <v>208.38265000000001</v>
      </c>
      <c r="I29" s="552">
        <v>16938.188289000002</v>
      </c>
      <c r="J29" s="553" t="s">
        <v>519</v>
      </c>
      <c r="K29" s="553" t="s">
        <v>519</v>
      </c>
      <c r="L29" s="553" t="s">
        <v>519</v>
      </c>
      <c r="M29" s="538" t="s">
        <v>66</v>
      </c>
      <c r="N29" s="538" t="s">
        <v>519</v>
      </c>
      <c r="O29" s="538" t="s">
        <v>66</v>
      </c>
      <c r="P29" s="538" t="s">
        <v>556</v>
      </c>
      <c r="Q29" s="538"/>
    </row>
    <row r="30" spans="1:17" ht="18" customHeight="1">
      <c r="A30" s="537" t="s">
        <v>368</v>
      </c>
      <c r="B30" s="538" t="s">
        <v>995</v>
      </c>
      <c r="C30" s="538" t="s">
        <v>18</v>
      </c>
      <c r="D30" s="538" t="s">
        <v>7</v>
      </c>
      <c r="E30" s="538" t="s">
        <v>543</v>
      </c>
      <c r="F30" s="538" t="s">
        <v>1003</v>
      </c>
      <c r="G30" s="552">
        <f>41+214</f>
        <v>255</v>
      </c>
      <c r="H30" s="552">
        <f>32+171</f>
        <v>203</v>
      </c>
      <c r="I30" s="552">
        <f>38648+191272</f>
        <v>229920</v>
      </c>
      <c r="J30" s="553" t="s">
        <v>519</v>
      </c>
      <c r="K30" s="553" t="s">
        <v>519</v>
      </c>
      <c r="L30" s="553" t="s">
        <v>519</v>
      </c>
      <c r="M30" s="538" t="s">
        <v>66</v>
      </c>
      <c r="N30" s="538" t="s">
        <v>519</v>
      </c>
      <c r="O30" s="538" t="s">
        <v>66</v>
      </c>
      <c r="P30" s="538" t="s">
        <v>554</v>
      </c>
      <c r="Q30" s="538"/>
    </row>
    <row r="31" spans="1:17" ht="18" customHeight="1">
      <c r="A31" s="537" t="s">
        <v>368</v>
      </c>
      <c r="B31" s="538" t="s">
        <v>995</v>
      </c>
      <c r="C31" s="538" t="s">
        <v>18</v>
      </c>
      <c r="D31" s="538" t="s">
        <v>7</v>
      </c>
      <c r="E31" s="538" t="s">
        <v>543</v>
      </c>
      <c r="F31" s="538" t="s">
        <v>1004</v>
      </c>
      <c r="G31" s="552">
        <v>117.16666666499999</v>
      </c>
      <c r="H31" s="552">
        <v>1652.7412099999999</v>
      </c>
      <c r="I31" s="552">
        <v>275356.13443500001</v>
      </c>
      <c r="J31" s="553" t="s">
        <v>519</v>
      </c>
      <c r="K31" s="553" t="s">
        <v>66</v>
      </c>
      <c r="L31" s="553" t="s">
        <v>519</v>
      </c>
      <c r="M31" s="538" t="s">
        <v>519</v>
      </c>
      <c r="N31" s="538" t="s">
        <v>519</v>
      </c>
      <c r="O31" s="538" t="s">
        <v>66</v>
      </c>
      <c r="P31" s="538" t="s">
        <v>558</v>
      </c>
      <c r="Q31" s="538"/>
    </row>
    <row r="32" spans="1:17" ht="18" customHeight="1">
      <c r="A32" s="537" t="s">
        <v>368</v>
      </c>
      <c r="B32" s="538" t="s">
        <v>995</v>
      </c>
      <c r="C32" s="538" t="s">
        <v>18</v>
      </c>
      <c r="D32" s="538" t="s">
        <v>7</v>
      </c>
      <c r="E32" s="538" t="s">
        <v>543</v>
      </c>
      <c r="F32" s="538" t="s">
        <v>1005</v>
      </c>
      <c r="G32" s="552">
        <v>69.416666664999994</v>
      </c>
      <c r="H32" s="552">
        <v>1096.188686</v>
      </c>
      <c r="I32" s="552">
        <v>324608.08392499998</v>
      </c>
      <c r="J32" s="553" t="s">
        <v>519</v>
      </c>
      <c r="K32" s="553" t="s">
        <v>66</v>
      </c>
      <c r="L32" s="553" t="s">
        <v>519</v>
      </c>
      <c r="M32" s="538" t="s">
        <v>519</v>
      </c>
      <c r="N32" s="538" t="s">
        <v>519</v>
      </c>
      <c r="O32" s="538" t="s">
        <v>66</v>
      </c>
      <c r="P32" s="538" t="s">
        <v>559</v>
      </c>
      <c r="Q32" s="538"/>
    </row>
    <row r="33" spans="1:17" ht="18" customHeight="1">
      <c r="A33" s="537" t="s">
        <v>368</v>
      </c>
      <c r="B33" s="538" t="s">
        <v>995</v>
      </c>
      <c r="C33" s="538" t="s">
        <v>18</v>
      </c>
      <c r="D33" s="538" t="s">
        <v>7</v>
      </c>
      <c r="E33" s="538" t="s">
        <v>543</v>
      </c>
      <c r="F33" s="538" t="s">
        <v>1006</v>
      </c>
      <c r="G33" s="552">
        <v>49.25</v>
      </c>
      <c r="H33" s="552">
        <v>1171.6148045</v>
      </c>
      <c r="I33" s="552">
        <v>395116.84922500001</v>
      </c>
      <c r="J33" s="543" t="s">
        <v>519</v>
      </c>
      <c r="K33" s="538" t="s">
        <v>66</v>
      </c>
      <c r="L33" s="538" t="s">
        <v>66</v>
      </c>
      <c r="M33" s="543" t="s">
        <v>519</v>
      </c>
      <c r="N33" s="570" t="s">
        <v>519</v>
      </c>
      <c r="O33" s="570" t="s">
        <v>66</v>
      </c>
      <c r="P33" s="570" t="s">
        <v>559</v>
      </c>
      <c r="Q33" s="570"/>
    </row>
    <row r="34" spans="1:17" ht="18" customHeight="1">
      <c r="A34" s="537" t="s">
        <v>368</v>
      </c>
      <c r="B34" s="538" t="s">
        <v>995</v>
      </c>
      <c r="C34" s="538" t="s">
        <v>18</v>
      </c>
      <c r="D34" s="538" t="s">
        <v>7</v>
      </c>
      <c r="E34" s="538" t="s">
        <v>543</v>
      </c>
      <c r="F34" s="538" t="s">
        <v>556</v>
      </c>
      <c r="G34" s="552">
        <v>53</v>
      </c>
      <c r="H34" s="552">
        <v>548.85</v>
      </c>
      <c r="I34" s="552">
        <v>94284.944936999993</v>
      </c>
      <c r="J34" s="538" t="s">
        <v>519</v>
      </c>
      <c r="K34" s="538" t="s">
        <v>66</v>
      </c>
      <c r="L34" s="538" t="s">
        <v>519</v>
      </c>
      <c r="M34" s="543" t="s">
        <v>519</v>
      </c>
      <c r="N34" s="570" t="s">
        <v>519</v>
      </c>
      <c r="O34" s="570" t="s">
        <v>66</v>
      </c>
      <c r="P34" s="570" t="s">
        <v>556</v>
      </c>
      <c r="Q34" s="570"/>
    </row>
    <row r="35" spans="1:17" ht="18" customHeight="1">
      <c r="A35" s="539" t="s">
        <v>368</v>
      </c>
      <c r="B35" s="540" t="s">
        <v>995</v>
      </c>
      <c r="C35" s="540" t="s">
        <v>18</v>
      </c>
      <c r="D35" s="540" t="s">
        <v>7</v>
      </c>
      <c r="E35" s="540" t="s">
        <v>543</v>
      </c>
      <c r="F35" s="540" t="s">
        <v>1021</v>
      </c>
      <c r="G35" s="554">
        <v>28</v>
      </c>
      <c r="H35" s="554">
        <v>2.36355</v>
      </c>
      <c r="I35" s="554">
        <v>2076.7230728</v>
      </c>
      <c r="J35" s="540" t="s">
        <v>519</v>
      </c>
      <c r="K35" s="548" t="s">
        <v>519</v>
      </c>
      <c r="L35" s="548" t="s">
        <v>519</v>
      </c>
      <c r="M35" s="548" t="s">
        <v>519</v>
      </c>
      <c r="N35" s="571" t="s">
        <v>519</v>
      </c>
      <c r="O35" s="571"/>
      <c r="P35" s="571"/>
      <c r="Q35" s="571"/>
    </row>
    <row r="36" spans="1:17" ht="18" customHeight="1">
      <c r="A36" s="539" t="s">
        <v>368</v>
      </c>
      <c r="B36" s="540" t="s">
        <v>995</v>
      </c>
      <c r="C36" s="540" t="s">
        <v>18</v>
      </c>
      <c r="D36" s="540" t="s">
        <v>7</v>
      </c>
      <c r="E36" s="540" t="s">
        <v>543</v>
      </c>
      <c r="F36" s="540" t="s">
        <v>1022</v>
      </c>
      <c r="G36" s="554">
        <v>14</v>
      </c>
      <c r="H36" s="554">
        <v>201.70590000000001</v>
      </c>
      <c r="I36" s="554">
        <v>36294.779748000001</v>
      </c>
      <c r="J36" s="548" t="s">
        <v>519</v>
      </c>
      <c r="K36" s="540" t="s">
        <v>519</v>
      </c>
      <c r="L36" s="540" t="s">
        <v>519</v>
      </c>
      <c r="M36" s="548" t="s">
        <v>519</v>
      </c>
      <c r="N36" s="571" t="s">
        <v>519</v>
      </c>
      <c r="O36" s="571"/>
      <c r="P36" s="571"/>
      <c r="Q36" s="571"/>
    </row>
    <row r="37" spans="1:17" ht="18" customHeight="1">
      <c r="A37" s="537" t="s">
        <v>368</v>
      </c>
      <c r="B37" s="538" t="s">
        <v>995</v>
      </c>
      <c r="C37" s="538" t="s">
        <v>18</v>
      </c>
      <c r="D37" s="538" t="s">
        <v>7</v>
      </c>
      <c r="E37" s="538" t="s">
        <v>543</v>
      </c>
      <c r="F37" s="538" t="s">
        <v>558</v>
      </c>
      <c r="G37" s="552">
        <v>294</v>
      </c>
      <c r="H37" s="552">
        <v>4802.4215999999997</v>
      </c>
      <c r="I37" s="552">
        <v>1007833.7496400001</v>
      </c>
      <c r="J37" s="553" t="s">
        <v>519</v>
      </c>
      <c r="K37" s="553" t="s">
        <v>66</v>
      </c>
      <c r="L37" s="553" t="s">
        <v>66</v>
      </c>
      <c r="M37" s="538" t="s">
        <v>519</v>
      </c>
      <c r="N37" s="538" t="s">
        <v>519</v>
      </c>
      <c r="O37" s="538" t="s">
        <v>66</v>
      </c>
      <c r="P37" s="538" t="s">
        <v>558</v>
      </c>
      <c r="Q37" s="538"/>
    </row>
    <row r="38" spans="1:17" ht="18" customHeight="1">
      <c r="A38" s="537" t="s">
        <v>368</v>
      </c>
      <c r="B38" s="538" t="s">
        <v>995</v>
      </c>
      <c r="C38" s="538" t="s">
        <v>18</v>
      </c>
      <c r="D38" s="538" t="s">
        <v>7</v>
      </c>
      <c r="E38" s="538" t="s">
        <v>543</v>
      </c>
      <c r="F38" s="538" t="s">
        <v>1007</v>
      </c>
      <c r="G38" s="552">
        <v>16.25</v>
      </c>
      <c r="H38" s="552">
        <v>254.499638785</v>
      </c>
      <c r="I38" s="552">
        <v>90232.472017499997</v>
      </c>
      <c r="J38" s="538" t="s">
        <v>519</v>
      </c>
      <c r="K38" s="543" t="s">
        <v>519</v>
      </c>
      <c r="L38" s="538" t="s">
        <v>519</v>
      </c>
      <c r="M38" s="543" t="s">
        <v>66</v>
      </c>
      <c r="N38" s="570" t="s">
        <v>519</v>
      </c>
      <c r="O38" s="570" t="s">
        <v>66</v>
      </c>
      <c r="P38" s="570" t="s">
        <v>559</v>
      </c>
      <c r="Q38" s="570"/>
    </row>
    <row r="39" spans="1:17" ht="18" customHeight="1">
      <c r="A39" s="537" t="s">
        <v>368</v>
      </c>
      <c r="B39" s="538" t="s">
        <v>995</v>
      </c>
      <c r="C39" s="538" t="s">
        <v>18</v>
      </c>
      <c r="D39" s="538" t="s">
        <v>7</v>
      </c>
      <c r="E39" s="538" t="s">
        <v>543</v>
      </c>
      <c r="F39" s="538" t="s">
        <v>559</v>
      </c>
      <c r="G39" s="552">
        <v>88</v>
      </c>
      <c r="H39" s="552">
        <v>1890.5935769</v>
      </c>
      <c r="I39" s="552">
        <v>619575.69269000005</v>
      </c>
      <c r="J39" s="553" t="s">
        <v>519</v>
      </c>
      <c r="K39" s="553" t="s">
        <v>66</v>
      </c>
      <c r="L39" s="553" t="s">
        <v>66</v>
      </c>
      <c r="M39" s="538" t="s">
        <v>519</v>
      </c>
      <c r="N39" s="538" t="s">
        <v>519</v>
      </c>
      <c r="O39" s="538" t="s">
        <v>66</v>
      </c>
      <c r="P39" s="538" t="s">
        <v>559</v>
      </c>
      <c r="Q39" s="538"/>
    </row>
    <row r="40" spans="1:17" ht="18" customHeight="1">
      <c r="A40" s="537" t="s">
        <v>368</v>
      </c>
      <c r="B40" s="538" t="s">
        <v>995</v>
      </c>
      <c r="C40" s="538" t="s">
        <v>18</v>
      </c>
      <c r="D40" s="538" t="s">
        <v>7</v>
      </c>
      <c r="E40" s="538" t="s">
        <v>543</v>
      </c>
      <c r="F40" s="538" t="s">
        <v>1008</v>
      </c>
      <c r="G40" s="552">
        <f>482+409</f>
        <v>891</v>
      </c>
      <c r="H40" s="552">
        <f>585+509</f>
        <v>1094</v>
      </c>
      <c r="I40" s="552">
        <f>780028+632885</f>
        <v>1412913</v>
      </c>
      <c r="J40" s="538" t="s">
        <v>66</v>
      </c>
      <c r="K40" s="538" t="s">
        <v>66</v>
      </c>
      <c r="L40" s="538" t="s">
        <v>66</v>
      </c>
      <c r="M40" s="543" t="s">
        <v>519</v>
      </c>
      <c r="N40" s="570" t="s">
        <v>519</v>
      </c>
      <c r="O40" s="570" t="s">
        <v>66</v>
      </c>
      <c r="P40" s="570" t="s">
        <v>554</v>
      </c>
      <c r="Q40" s="570"/>
    </row>
    <row r="41" spans="1:17" s="98" customFormat="1" ht="18" customHeight="1">
      <c r="A41" s="539" t="s">
        <v>368</v>
      </c>
      <c r="B41" s="540" t="s">
        <v>995</v>
      </c>
      <c r="C41" s="540" t="s">
        <v>18</v>
      </c>
      <c r="D41" s="540" t="s">
        <v>7</v>
      </c>
      <c r="E41" s="540" t="s">
        <v>543</v>
      </c>
      <c r="F41" s="540" t="s">
        <v>1023</v>
      </c>
      <c r="G41" s="554">
        <v>113</v>
      </c>
      <c r="H41" s="554">
        <v>93.25779</v>
      </c>
      <c r="I41" s="554">
        <v>116912.52082000001</v>
      </c>
      <c r="J41" s="555" t="s">
        <v>519</v>
      </c>
      <c r="K41" s="555" t="s">
        <v>519</v>
      </c>
      <c r="L41" s="555" t="s">
        <v>519</v>
      </c>
      <c r="M41" s="540" t="s">
        <v>519</v>
      </c>
      <c r="N41" s="540" t="s">
        <v>519</v>
      </c>
      <c r="O41" s="540"/>
      <c r="P41" s="540"/>
      <c r="Q41" s="540"/>
    </row>
    <row r="42" spans="1:17">
      <c r="A42" s="539" t="s">
        <v>368</v>
      </c>
      <c r="B42" s="540" t="s">
        <v>995</v>
      </c>
      <c r="C42" s="540" t="s">
        <v>18</v>
      </c>
      <c r="D42" s="540" t="s">
        <v>7</v>
      </c>
      <c r="E42" s="540" t="s">
        <v>543</v>
      </c>
      <c r="F42" s="540" t="s">
        <v>1024</v>
      </c>
      <c r="G42" s="554">
        <v>43</v>
      </c>
      <c r="H42" s="554">
        <v>4.67164</v>
      </c>
      <c r="I42" s="554">
        <v>6327.0212193999996</v>
      </c>
      <c r="J42" s="555" t="s">
        <v>519</v>
      </c>
      <c r="K42" s="555" t="s">
        <v>519</v>
      </c>
      <c r="L42" s="555" t="s">
        <v>519</v>
      </c>
      <c r="M42" s="548" t="s">
        <v>519</v>
      </c>
      <c r="N42" s="540" t="s">
        <v>519</v>
      </c>
      <c r="O42" s="540"/>
      <c r="P42" s="540"/>
      <c r="Q42" s="540"/>
    </row>
    <row r="43" spans="1:17">
      <c r="A43" s="537" t="s">
        <v>368</v>
      </c>
      <c r="B43" s="538" t="s">
        <v>995</v>
      </c>
      <c r="C43" s="538" t="s">
        <v>18</v>
      </c>
      <c r="D43" s="538" t="s">
        <v>7</v>
      </c>
      <c r="E43" s="538" t="s">
        <v>544</v>
      </c>
      <c r="F43" s="543" t="s">
        <v>998</v>
      </c>
      <c r="G43" s="552">
        <v>311.75</v>
      </c>
      <c r="H43" s="552">
        <v>114.235512</v>
      </c>
      <c r="I43" s="552">
        <v>127104.1720065</v>
      </c>
      <c r="J43" s="543" t="s">
        <v>519</v>
      </c>
      <c r="K43" s="538" t="s">
        <v>519</v>
      </c>
      <c r="L43" s="538" t="s">
        <v>519</v>
      </c>
      <c r="M43" s="543" t="s">
        <v>66</v>
      </c>
      <c r="N43" s="570" t="s">
        <v>519</v>
      </c>
      <c r="O43" s="570" t="s">
        <v>66</v>
      </c>
      <c r="P43" s="570" t="s">
        <v>998</v>
      </c>
      <c r="Q43" s="570"/>
    </row>
    <row r="44" spans="1:17">
      <c r="A44" s="542" t="s">
        <v>368</v>
      </c>
      <c r="B44" s="543" t="s">
        <v>995</v>
      </c>
      <c r="C44" s="543" t="s">
        <v>18</v>
      </c>
      <c r="D44" s="543" t="s">
        <v>7</v>
      </c>
      <c r="E44" s="543" t="s">
        <v>544</v>
      </c>
      <c r="F44" s="543" t="s">
        <v>552</v>
      </c>
      <c r="G44" s="558">
        <v>1787.5</v>
      </c>
      <c r="H44" s="558">
        <v>655.71693500000003</v>
      </c>
      <c r="I44" s="558">
        <v>679485.12699500006</v>
      </c>
      <c r="J44" s="543" t="s">
        <v>66</v>
      </c>
      <c r="K44" s="543" t="s">
        <v>519</v>
      </c>
      <c r="L44" s="543" t="s">
        <v>66</v>
      </c>
      <c r="M44" s="543" t="s">
        <v>519</v>
      </c>
      <c r="N44" s="543" t="s">
        <v>519</v>
      </c>
      <c r="O44" s="543" t="s">
        <v>66</v>
      </c>
      <c r="P44" s="543" t="s">
        <v>998</v>
      </c>
      <c r="Q44" s="543"/>
    </row>
    <row r="45" spans="1:17">
      <c r="A45" s="542" t="s">
        <v>368</v>
      </c>
      <c r="B45" s="543" t="s">
        <v>995</v>
      </c>
      <c r="C45" s="543" t="s">
        <v>18</v>
      </c>
      <c r="D45" s="543" t="s">
        <v>7</v>
      </c>
      <c r="E45" s="543" t="s">
        <v>544</v>
      </c>
      <c r="F45" s="543" t="s">
        <v>553</v>
      </c>
      <c r="G45" s="558">
        <v>326.5</v>
      </c>
      <c r="H45" s="558">
        <v>67.965429939499998</v>
      </c>
      <c r="I45" s="558">
        <v>269383.070045</v>
      </c>
      <c r="J45" s="543" t="s">
        <v>66</v>
      </c>
      <c r="K45" s="543" t="s">
        <v>519</v>
      </c>
      <c r="L45" s="543" t="s">
        <v>519</v>
      </c>
      <c r="M45" s="543" t="s">
        <v>519</v>
      </c>
      <c r="N45" s="543" t="s">
        <v>519</v>
      </c>
      <c r="O45" s="543" t="s">
        <v>519</v>
      </c>
      <c r="P45" s="543" t="s">
        <v>553</v>
      </c>
      <c r="Q45" s="543"/>
    </row>
    <row r="46" spans="1:17">
      <c r="A46" s="537" t="s">
        <v>368</v>
      </c>
      <c r="B46" s="538" t="s">
        <v>995</v>
      </c>
      <c r="C46" s="538" t="s">
        <v>18</v>
      </c>
      <c r="D46" s="538" t="s">
        <v>7</v>
      </c>
      <c r="E46" s="538" t="s">
        <v>544</v>
      </c>
      <c r="F46" s="538" t="s">
        <v>318</v>
      </c>
      <c r="G46" s="552">
        <v>362</v>
      </c>
      <c r="H46" s="552">
        <v>125.84166</v>
      </c>
      <c r="I46" s="552">
        <v>133571.66953499999</v>
      </c>
      <c r="J46" s="553" t="s">
        <v>66</v>
      </c>
      <c r="K46" s="553" t="s">
        <v>519</v>
      </c>
      <c r="L46" s="553" t="s">
        <v>519</v>
      </c>
      <c r="M46" s="538" t="s">
        <v>519</v>
      </c>
      <c r="N46" s="538" t="s">
        <v>519</v>
      </c>
      <c r="O46" s="538" t="s">
        <v>519</v>
      </c>
      <c r="P46" s="538" t="s">
        <v>318</v>
      </c>
      <c r="Q46" s="538"/>
    </row>
    <row r="47" spans="1:17">
      <c r="A47" s="537" t="s">
        <v>368</v>
      </c>
      <c r="B47" s="538" t="s">
        <v>995</v>
      </c>
      <c r="C47" s="538" t="s">
        <v>18</v>
      </c>
      <c r="D47" s="538" t="s">
        <v>7</v>
      </c>
      <c r="E47" s="538" t="s">
        <v>544</v>
      </c>
      <c r="F47" s="538" t="s">
        <v>554</v>
      </c>
      <c r="G47" s="552">
        <f>1824+2042</f>
        <v>3866</v>
      </c>
      <c r="H47" s="552">
        <f>5830+5567</f>
        <v>11397</v>
      </c>
      <c r="I47" s="552">
        <f>5656442+5757778</f>
        <v>11414220</v>
      </c>
      <c r="J47" s="553" t="s">
        <v>66</v>
      </c>
      <c r="K47" s="553" t="s">
        <v>66</v>
      </c>
      <c r="L47" s="553" t="s">
        <v>66</v>
      </c>
      <c r="M47" s="543" t="s">
        <v>519</v>
      </c>
      <c r="N47" s="538" t="s">
        <v>519</v>
      </c>
      <c r="O47" s="538" t="s">
        <v>66</v>
      </c>
      <c r="P47" s="538" t="s">
        <v>554</v>
      </c>
      <c r="Q47" s="538"/>
    </row>
    <row r="48" spans="1:17">
      <c r="A48" s="537" t="s">
        <v>368</v>
      </c>
      <c r="B48" s="538" t="s">
        <v>995</v>
      </c>
      <c r="C48" s="538" t="s">
        <v>18</v>
      </c>
      <c r="D48" s="538" t="s">
        <v>7</v>
      </c>
      <c r="E48" s="538" t="s">
        <v>544</v>
      </c>
      <c r="F48" s="538" t="s">
        <v>1025</v>
      </c>
      <c r="G48" s="552">
        <v>65.5</v>
      </c>
      <c r="H48" s="552">
        <v>540.67416844499996</v>
      </c>
      <c r="I48" s="552">
        <v>89972.827451499994</v>
      </c>
      <c r="J48" s="543" t="s">
        <v>519</v>
      </c>
      <c r="K48" s="538" t="s">
        <v>519</v>
      </c>
      <c r="L48" s="538" t="s">
        <v>519</v>
      </c>
      <c r="M48" s="543" t="s">
        <v>66</v>
      </c>
      <c r="N48" s="570" t="s">
        <v>519</v>
      </c>
      <c r="O48" s="570" t="s">
        <v>66</v>
      </c>
      <c r="P48" s="570" t="s">
        <v>557</v>
      </c>
      <c r="Q48" s="570"/>
    </row>
    <row r="49" spans="1:17">
      <c r="A49" s="537" t="s">
        <v>368</v>
      </c>
      <c r="B49" s="538" t="s">
        <v>995</v>
      </c>
      <c r="C49" s="538" t="s">
        <v>18</v>
      </c>
      <c r="D49" s="538" t="s">
        <v>7</v>
      </c>
      <c r="E49" s="538" t="s">
        <v>544</v>
      </c>
      <c r="F49" s="538" t="s">
        <v>1001</v>
      </c>
      <c r="G49" s="552">
        <f>11+13</f>
        <v>24</v>
      </c>
      <c r="H49" s="552">
        <f>30+92</f>
        <v>122</v>
      </c>
      <c r="I49" s="552">
        <f>86065+30568</f>
        <v>116633</v>
      </c>
      <c r="J49" s="538" t="s">
        <v>519</v>
      </c>
      <c r="K49" s="543" t="s">
        <v>519</v>
      </c>
      <c r="L49" s="538" t="s">
        <v>519</v>
      </c>
      <c r="M49" s="543" t="s">
        <v>66</v>
      </c>
      <c r="N49" s="570" t="s">
        <v>519</v>
      </c>
      <c r="O49" s="570" t="s">
        <v>66</v>
      </c>
      <c r="P49" s="570" t="s">
        <v>554</v>
      </c>
      <c r="Q49" s="570"/>
    </row>
    <row r="50" spans="1:17">
      <c r="A50" s="537" t="s">
        <v>368</v>
      </c>
      <c r="B50" s="538" t="s">
        <v>995</v>
      </c>
      <c r="C50" s="538" t="s">
        <v>18</v>
      </c>
      <c r="D50" s="538" t="s">
        <v>7</v>
      </c>
      <c r="E50" s="538" t="s">
        <v>544</v>
      </c>
      <c r="F50" s="538" t="s">
        <v>1026</v>
      </c>
      <c r="G50" s="552">
        <v>154</v>
      </c>
      <c r="H50" s="552">
        <v>3294.9463755000002</v>
      </c>
      <c r="I50" s="552">
        <v>740810.92969000002</v>
      </c>
      <c r="J50" s="553" t="s">
        <v>519</v>
      </c>
      <c r="K50" s="553" t="s">
        <v>66</v>
      </c>
      <c r="L50" s="553" t="s">
        <v>66</v>
      </c>
      <c r="M50" s="538" t="s">
        <v>519</v>
      </c>
      <c r="N50" s="538" t="s">
        <v>519</v>
      </c>
      <c r="O50" s="538" t="s">
        <v>66</v>
      </c>
      <c r="P50" s="538" t="s">
        <v>557</v>
      </c>
      <c r="Q50" s="538"/>
    </row>
    <row r="51" spans="1:17">
      <c r="A51" s="537" t="s">
        <v>368</v>
      </c>
      <c r="B51" s="538" t="s">
        <v>995</v>
      </c>
      <c r="C51" s="538" t="s">
        <v>18</v>
      </c>
      <c r="D51" s="538" t="s">
        <v>7</v>
      </c>
      <c r="E51" s="538" t="s">
        <v>544</v>
      </c>
      <c r="F51" s="538" t="s">
        <v>573</v>
      </c>
      <c r="G51" s="552">
        <v>375.5</v>
      </c>
      <c r="H51" s="552">
        <v>5736.3297255500001</v>
      </c>
      <c r="I51" s="552">
        <v>786673.70043500001</v>
      </c>
      <c r="J51" s="553" t="s">
        <v>66</v>
      </c>
      <c r="K51" s="553" t="s">
        <v>66</v>
      </c>
      <c r="L51" s="553" t="s">
        <v>66</v>
      </c>
      <c r="M51" s="538" t="s">
        <v>519</v>
      </c>
      <c r="N51" s="538" t="s">
        <v>519</v>
      </c>
      <c r="O51" s="538" t="s">
        <v>66</v>
      </c>
      <c r="P51" s="538" t="s">
        <v>557</v>
      </c>
      <c r="Q51" s="538"/>
    </row>
    <row r="52" spans="1:17">
      <c r="A52" s="537" t="s">
        <v>368</v>
      </c>
      <c r="B52" s="538" t="s">
        <v>995</v>
      </c>
      <c r="C52" s="538" t="s">
        <v>18</v>
      </c>
      <c r="D52" s="538" t="s">
        <v>7</v>
      </c>
      <c r="E52" s="538" t="s">
        <v>544</v>
      </c>
      <c r="F52" s="538" t="s">
        <v>1003</v>
      </c>
      <c r="G52" s="552">
        <v>11</v>
      </c>
      <c r="H52" s="552">
        <v>9.6768999999999998</v>
      </c>
      <c r="I52" s="552">
        <v>9754.8374965999992</v>
      </c>
      <c r="J52" s="538" t="s">
        <v>519</v>
      </c>
      <c r="K52" s="538" t="s">
        <v>519</v>
      </c>
      <c r="L52" s="538" t="s">
        <v>519</v>
      </c>
      <c r="M52" s="538" t="s">
        <v>66</v>
      </c>
      <c r="N52" s="538" t="s">
        <v>519</v>
      </c>
      <c r="O52" s="538" t="s">
        <v>66</v>
      </c>
      <c r="P52" s="538" t="s">
        <v>554</v>
      </c>
      <c r="Q52" s="538"/>
    </row>
    <row r="53" spans="1:17">
      <c r="A53" s="537" t="s">
        <v>368</v>
      </c>
      <c r="B53" s="538" t="s">
        <v>995</v>
      </c>
      <c r="C53" s="538" t="s">
        <v>18</v>
      </c>
      <c r="D53" s="538" t="s">
        <v>7</v>
      </c>
      <c r="E53" s="538" t="s">
        <v>544</v>
      </c>
      <c r="F53" s="538" t="s">
        <v>1004</v>
      </c>
      <c r="G53" s="552">
        <v>82</v>
      </c>
      <c r="H53" s="552">
        <v>1294.5787796499999</v>
      </c>
      <c r="I53" s="552">
        <v>155207.9356045</v>
      </c>
      <c r="J53" s="543" t="s">
        <v>519</v>
      </c>
      <c r="K53" s="538" t="s">
        <v>519</v>
      </c>
      <c r="L53" s="538" t="s">
        <v>519</v>
      </c>
      <c r="M53" s="543" t="s">
        <v>66</v>
      </c>
      <c r="N53" s="570" t="s">
        <v>519</v>
      </c>
      <c r="O53" s="570" t="s">
        <v>66</v>
      </c>
      <c r="P53" s="570" t="s">
        <v>557</v>
      </c>
      <c r="Q53" s="570"/>
    </row>
    <row r="54" spans="1:17">
      <c r="A54" s="544" t="s">
        <v>368</v>
      </c>
      <c r="B54" s="545" t="s">
        <v>995</v>
      </c>
      <c r="C54" s="545" t="s">
        <v>18</v>
      </c>
      <c r="D54" s="545" t="s">
        <v>7</v>
      </c>
      <c r="E54" s="545" t="s">
        <v>544</v>
      </c>
      <c r="F54" s="545" t="s">
        <v>557</v>
      </c>
      <c r="G54" s="559">
        <v>896.9</v>
      </c>
      <c r="H54" s="559">
        <v>20465.739022000002</v>
      </c>
      <c r="I54" s="559">
        <v>3242163.4889000002</v>
      </c>
      <c r="J54" s="553" t="s">
        <v>66</v>
      </c>
      <c r="K54" s="553" t="s">
        <v>66</v>
      </c>
      <c r="L54" s="553" t="s">
        <v>66</v>
      </c>
      <c r="M54" s="545" t="s">
        <v>519</v>
      </c>
      <c r="N54" s="545" t="s">
        <v>519</v>
      </c>
      <c r="O54" s="545" t="s">
        <v>66</v>
      </c>
      <c r="P54" s="545" t="s">
        <v>557</v>
      </c>
      <c r="Q54" s="545"/>
    </row>
    <row r="55" spans="1:17">
      <c r="A55" s="537" t="s">
        <v>368</v>
      </c>
      <c r="B55" s="538" t="s">
        <v>995</v>
      </c>
      <c r="C55" s="538" t="s">
        <v>18</v>
      </c>
      <c r="D55" s="538" t="s">
        <v>7</v>
      </c>
      <c r="E55" s="538" t="s">
        <v>544</v>
      </c>
      <c r="F55" s="538" t="s">
        <v>558</v>
      </c>
      <c r="G55" s="552">
        <v>831.9</v>
      </c>
      <c r="H55" s="552">
        <v>15140.717728</v>
      </c>
      <c r="I55" s="552">
        <v>2440334.9216999998</v>
      </c>
      <c r="J55" s="538" t="s">
        <v>66</v>
      </c>
      <c r="K55" s="538" t="s">
        <v>66</v>
      </c>
      <c r="L55" s="538" t="s">
        <v>66</v>
      </c>
      <c r="M55" s="543" t="s">
        <v>519</v>
      </c>
      <c r="N55" s="570" t="s">
        <v>519</v>
      </c>
      <c r="O55" s="570" t="s">
        <v>66</v>
      </c>
      <c r="P55" s="570" t="s">
        <v>557</v>
      </c>
      <c r="Q55" s="570"/>
    </row>
    <row r="56" spans="1:17">
      <c r="A56" s="539" t="s">
        <v>368</v>
      </c>
      <c r="B56" s="540" t="s">
        <v>995</v>
      </c>
      <c r="C56" s="540" t="s">
        <v>18</v>
      </c>
      <c r="D56" s="540" t="s">
        <v>7</v>
      </c>
      <c r="E56" s="540" t="s">
        <v>544</v>
      </c>
      <c r="F56" s="540" t="s">
        <v>1018</v>
      </c>
      <c r="G56" s="554">
        <v>12</v>
      </c>
      <c r="H56" s="554">
        <v>0.99378000005</v>
      </c>
      <c r="I56" s="554">
        <v>969.36946021000006</v>
      </c>
      <c r="J56" s="540" t="s">
        <v>519</v>
      </c>
      <c r="K56" s="540" t="s">
        <v>519</v>
      </c>
      <c r="L56" s="540" t="s">
        <v>519</v>
      </c>
      <c r="M56" s="540" t="s">
        <v>519</v>
      </c>
      <c r="N56" s="540" t="s">
        <v>519</v>
      </c>
      <c r="O56" s="540"/>
      <c r="P56" s="540"/>
      <c r="Q56" s="540"/>
    </row>
    <row r="57" spans="1:17">
      <c r="A57" s="539" t="s">
        <v>368</v>
      </c>
      <c r="B57" s="540" t="s">
        <v>995</v>
      </c>
      <c r="C57" s="540" t="s">
        <v>18</v>
      </c>
      <c r="D57" s="540" t="s">
        <v>7</v>
      </c>
      <c r="E57" s="540" t="s">
        <v>544</v>
      </c>
      <c r="F57" s="540" t="s">
        <v>999</v>
      </c>
      <c r="G57" s="554">
        <v>17</v>
      </c>
      <c r="H57" s="554">
        <v>125.41332</v>
      </c>
      <c r="I57" s="554">
        <v>48180.283373500002</v>
      </c>
      <c r="J57" s="555" t="s">
        <v>519</v>
      </c>
      <c r="K57" s="555" t="s">
        <v>519</v>
      </c>
      <c r="L57" s="555" t="s">
        <v>519</v>
      </c>
      <c r="M57" s="540" t="s">
        <v>519</v>
      </c>
      <c r="N57" s="540" t="s">
        <v>519</v>
      </c>
      <c r="O57" s="540"/>
      <c r="P57" s="540"/>
      <c r="Q57" s="540"/>
    </row>
    <row r="58" spans="1:17">
      <c r="A58" s="539" t="s">
        <v>368</v>
      </c>
      <c r="B58" s="540" t="s">
        <v>995</v>
      </c>
      <c r="C58" s="540" t="s">
        <v>18</v>
      </c>
      <c r="D58" s="540" t="s">
        <v>7</v>
      </c>
      <c r="E58" s="540" t="s">
        <v>544</v>
      </c>
      <c r="F58" s="540" t="s">
        <v>1005</v>
      </c>
      <c r="G58" s="554">
        <v>118.58333333500001</v>
      </c>
      <c r="H58" s="554">
        <v>1206.9991421499999</v>
      </c>
      <c r="I58" s="554">
        <v>419972.72493000003</v>
      </c>
      <c r="J58" s="540" t="s">
        <v>519</v>
      </c>
      <c r="K58" s="540" t="s">
        <v>519</v>
      </c>
      <c r="L58" s="540" t="s">
        <v>519</v>
      </c>
      <c r="M58" s="540" t="s">
        <v>519</v>
      </c>
      <c r="N58" s="540" t="s">
        <v>519</v>
      </c>
      <c r="O58" s="540"/>
      <c r="P58" s="540"/>
      <c r="Q58" s="540"/>
    </row>
    <row r="59" spans="1:17">
      <c r="A59" s="539" t="s">
        <v>368</v>
      </c>
      <c r="B59" s="540" t="s">
        <v>995</v>
      </c>
      <c r="C59" s="540" t="s">
        <v>18</v>
      </c>
      <c r="D59" s="540" t="s">
        <v>7</v>
      </c>
      <c r="E59" s="540" t="s">
        <v>544</v>
      </c>
      <c r="F59" s="540" t="s">
        <v>1007</v>
      </c>
      <c r="G59" s="554">
        <v>41</v>
      </c>
      <c r="H59" s="554">
        <v>694.68100000000004</v>
      </c>
      <c r="I59" s="554">
        <v>235082.03129099999</v>
      </c>
      <c r="J59" s="555" t="s">
        <v>519</v>
      </c>
      <c r="K59" s="555" t="s">
        <v>519</v>
      </c>
      <c r="L59" s="555" t="s">
        <v>519</v>
      </c>
      <c r="M59" s="540" t="s">
        <v>519</v>
      </c>
      <c r="N59" s="540" t="s">
        <v>519</v>
      </c>
      <c r="O59" s="540"/>
      <c r="P59" s="540"/>
      <c r="Q59" s="540"/>
    </row>
    <row r="60" spans="1:17">
      <c r="A60" s="537" t="s">
        <v>368</v>
      </c>
      <c r="B60" s="538" t="s">
        <v>995</v>
      </c>
      <c r="C60" s="538" t="s">
        <v>22</v>
      </c>
      <c r="D60" s="538" t="s">
        <v>7</v>
      </c>
      <c r="E60" s="538" t="s">
        <v>545</v>
      </c>
      <c r="F60" s="538" t="s">
        <v>560</v>
      </c>
      <c r="G60" s="552">
        <f>264+97</f>
        <v>361</v>
      </c>
      <c r="H60" s="552">
        <f>26539+5292</f>
        <v>31831</v>
      </c>
      <c r="I60" s="552">
        <f>4018407+1860500</f>
        <v>5878907</v>
      </c>
      <c r="J60" s="553" t="s">
        <v>66</v>
      </c>
      <c r="K60" s="553" t="s">
        <v>66</v>
      </c>
      <c r="L60" s="553" t="s">
        <v>66</v>
      </c>
      <c r="M60" s="543" t="s">
        <v>519</v>
      </c>
      <c r="N60" s="538" t="s">
        <v>519</v>
      </c>
      <c r="O60" s="538" t="s">
        <v>519</v>
      </c>
      <c r="P60" s="538" t="s">
        <v>560</v>
      </c>
      <c r="Q60" s="538"/>
    </row>
    <row r="61" spans="1:17">
      <c r="A61" s="539" t="s">
        <v>368</v>
      </c>
      <c r="B61" s="540" t="s">
        <v>995</v>
      </c>
      <c r="C61" s="540" t="s">
        <v>22</v>
      </c>
      <c r="D61" s="540" t="s">
        <v>7</v>
      </c>
      <c r="E61" s="540" t="s">
        <v>545</v>
      </c>
      <c r="F61" s="540" t="s">
        <v>572</v>
      </c>
      <c r="G61" s="554">
        <v>40</v>
      </c>
      <c r="H61" s="554">
        <v>1453.84</v>
      </c>
      <c r="I61" s="554">
        <v>516233.53881</v>
      </c>
      <c r="J61" s="555" t="s">
        <v>519</v>
      </c>
      <c r="K61" s="555" t="s">
        <v>519</v>
      </c>
      <c r="L61" s="555" t="s">
        <v>519</v>
      </c>
      <c r="M61" s="540" t="s">
        <v>519</v>
      </c>
      <c r="N61" s="540" t="s">
        <v>519</v>
      </c>
      <c r="O61" s="540"/>
      <c r="P61" s="540"/>
      <c r="Q61" s="540"/>
    </row>
    <row r="62" spans="1:17">
      <c r="A62" s="537" t="s">
        <v>368</v>
      </c>
      <c r="B62" s="538" t="s">
        <v>995</v>
      </c>
      <c r="C62" s="538" t="s">
        <v>20</v>
      </c>
      <c r="D62" s="538" t="s">
        <v>7</v>
      </c>
      <c r="E62" s="538" t="s">
        <v>550</v>
      </c>
      <c r="F62" s="538" t="s">
        <v>560</v>
      </c>
      <c r="G62" s="552">
        <v>128.25</v>
      </c>
      <c r="H62" s="552">
        <v>17889.576880000001</v>
      </c>
      <c r="I62" s="552">
        <v>6848735.1672</v>
      </c>
      <c r="J62" s="553" t="s">
        <v>66</v>
      </c>
      <c r="K62" s="553" t="s">
        <v>66</v>
      </c>
      <c r="L62" s="553" t="s">
        <v>66</v>
      </c>
      <c r="M62" s="538" t="s">
        <v>519</v>
      </c>
      <c r="N62" s="538" t="s">
        <v>519</v>
      </c>
      <c r="O62" s="538" t="s">
        <v>66</v>
      </c>
      <c r="P62" s="538" t="s">
        <v>560</v>
      </c>
      <c r="Q62" s="538"/>
    </row>
    <row r="63" spans="1:17">
      <c r="A63" s="537" t="s">
        <v>368</v>
      </c>
      <c r="B63" s="538" t="s">
        <v>995</v>
      </c>
      <c r="C63" s="538" t="s">
        <v>20</v>
      </c>
      <c r="D63" s="538" t="s">
        <v>7</v>
      </c>
      <c r="E63" s="538" t="s">
        <v>550</v>
      </c>
      <c r="F63" s="538" t="s">
        <v>1027</v>
      </c>
      <c r="G63" s="552">
        <v>122.16666666650001</v>
      </c>
      <c r="H63" s="552">
        <v>11704.218998099999</v>
      </c>
      <c r="I63" s="552">
        <v>5775845.9242500002</v>
      </c>
      <c r="J63" s="553" t="s">
        <v>66</v>
      </c>
      <c r="K63" s="553" t="s">
        <v>66</v>
      </c>
      <c r="L63" s="553" t="s">
        <v>66</v>
      </c>
      <c r="M63" s="538" t="s">
        <v>519</v>
      </c>
      <c r="N63" s="538" t="s">
        <v>519</v>
      </c>
      <c r="O63" s="538" t="s">
        <v>66</v>
      </c>
      <c r="P63" s="538" t="s">
        <v>560</v>
      </c>
      <c r="Q63" s="538"/>
    </row>
    <row r="64" spans="1:17">
      <c r="A64" s="537" t="s">
        <v>368</v>
      </c>
      <c r="B64" s="538" t="s">
        <v>995</v>
      </c>
      <c r="C64" s="538" t="s">
        <v>20</v>
      </c>
      <c r="D64" s="538" t="s">
        <v>7</v>
      </c>
      <c r="E64" s="538" t="s">
        <v>548</v>
      </c>
      <c r="F64" s="538" t="s">
        <v>563</v>
      </c>
      <c r="G64" s="560">
        <v>3217</v>
      </c>
      <c r="H64" s="560">
        <v>1851.3113982</v>
      </c>
      <c r="I64" s="560">
        <v>4345133.4970500004</v>
      </c>
      <c r="J64" s="553" t="s">
        <v>66</v>
      </c>
      <c r="K64" s="553" t="s">
        <v>66</v>
      </c>
      <c r="L64" s="553" t="s">
        <v>66</v>
      </c>
      <c r="M64" s="538" t="s">
        <v>519</v>
      </c>
      <c r="N64" s="538" t="s">
        <v>519</v>
      </c>
      <c r="O64" s="538" t="s">
        <v>66</v>
      </c>
      <c r="P64" s="538" t="s">
        <v>563</v>
      </c>
      <c r="Q64" s="538"/>
    </row>
    <row r="65" spans="1:17">
      <c r="A65" s="537" t="s">
        <v>368</v>
      </c>
      <c r="B65" s="538" t="s">
        <v>995</v>
      </c>
      <c r="C65" s="538" t="s">
        <v>20</v>
      </c>
      <c r="D65" s="538" t="s">
        <v>7</v>
      </c>
      <c r="E65" s="538" t="s">
        <v>548</v>
      </c>
      <c r="F65" s="538" t="s">
        <v>565</v>
      </c>
      <c r="G65" s="560">
        <v>2058.5583333</v>
      </c>
      <c r="H65" s="560">
        <v>1852.7557060500001</v>
      </c>
      <c r="I65" s="560">
        <v>6649188.6184</v>
      </c>
      <c r="J65" s="553" t="s">
        <v>66</v>
      </c>
      <c r="K65" s="553" t="s">
        <v>66</v>
      </c>
      <c r="L65" s="553" t="s">
        <v>66</v>
      </c>
      <c r="M65" s="538" t="s">
        <v>519</v>
      </c>
      <c r="N65" s="538" t="s">
        <v>519</v>
      </c>
      <c r="O65" s="538" t="s">
        <v>66</v>
      </c>
      <c r="P65" s="538" t="s">
        <v>565</v>
      </c>
      <c r="Q65" s="538"/>
    </row>
    <row r="66" spans="1:17">
      <c r="A66" s="537" t="s">
        <v>368</v>
      </c>
      <c r="B66" s="538" t="s">
        <v>995</v>
      </c>
      <c r="C66" s="538" t="s">
        <v>20</v>
      </c>
      <c r="D66" s="538" t="s">
        <v>7</v>
      </c>
      <c r="E66" s="538" t="s">
        <v>548</v>
      </c>
      <c r="F66" s="538" t="s">
        <v>566</v>
      </c>
      <c r="G66" s="560">
        <v>385.41666666499998</v>
      </c>
      <c r="H66" s="560">
        <v>6947.2535862499999</v>
      </c>
      <c r="I66" s="560">
        <v>1179665.938545</v>
      </c>
      <c r="J66" s="553" t="s">
        <v>519</v>
      </c>
      <c r="K66" s="553" t="s">
        <v>66</v>
      </c>
      <c r="L66" s="553" t="s">
        <v>66</v>
      </c>
      <c r="M66" s="538" t="s">
        <v>519</v>
      </c>
      <c r="N66" s="538" t="s">
        <v>519</v>
      </c>
      <c r="O66" s="538" t="s">
        <v>66</v>
      </c>
      <c r="P66" s="538" t="s">
        <v>566</v>
      </c>
      <c r="Q66" s="538"/>
    </row>
    <row r="67" spans="1:17">
      <c r="A67" s="537" t="s">
        <v>368</v>
      </c>
      <c r="B67" s="538" t="s">
        <v>995</v>
      </c>
      <c r="C67" s="538" t="s">
        <v>20</v>
      </c>
      <c r="D67" s="538" t="s">
        <v>7</v>
      </c>
      <c r="E67" s="538" t="s">
        <v>548</v>
      </c>
      <c r="F67" s="538" t="s">
        <v>568</v>
      </c>
      <c r="G67" s="561">
        <f>71+1067</f>
        <v>1138</v>
      </c>
      <c r="H67" s="561">
        <f>79+2013</f>
        <v>2092</v>
      </c>
      <c r="I67" s="561">
        <f>249341+3624665</f>
        <v>3874006</v>
      </c>
      <c r="J67" s="538" t="s">
        <v>66</v>
      </c>
      <c r="K67" s="538" t="s">
        <v>66</v>
      </c>
      <c r="L67" s="538" t="s">
        <v>66</v>
      </c>
      <c r="M67" s="543" t="s">
        <v>519</v>
      </c>
      <c r="N67" s="570" t="s">
        <v>519</v>
      </c>
      <c r="O67" s="570" t="s">
        <v>66</v>
      </c>
      <c r="P67" s="570" t="s">
        <v>571</v>
      </c>
      <c r="Q67" s="570"/>
    </row>
    <row r="68" spans="1:17">
      <c r="A68" s="537" t="s">
        <v>368</v>
      </c>
      <c r="B68" s="538" t="s">
        <v>995</v>
      </c>
      <c r="C68" s="538" t="s">
        <v>20</v>
      </c>
      <c r="D68" s="538" t="s">
        <v>7</v>
      </c>
      <c r="E68" s="538" t="s">
        <v>548</v>
      </c>
      <c r="F68" s="538" t="s">
        <v>571</v>
      </c>
      <c r="G68" s="560">
        <f>5886+5199</f>
        <v>11085</v>
      </c>
      <c r="H68" s="560">
        <f>3505+5453</f>
        <v>8958</v>
      </c>
      <c r="I68" s="560">
        <f>10558090+14370670</f>
        <v>24928760</v>
      </c>
      <c r="J68" s="545" t="s">
        <v>66</v>
      </c>
      <c r="K68" s="545" t="s">
        <v>66</v>
      </c>
      <c r="L68" s="545" t="s">
        <v>66</v>
      </c>
      <c r="M68" s="538" t="s">
        <v>519</v>
      </c>
      <c r="N68" s="538" t="s">
        <v>519</v>
      </c>
      <c r="O68" s="538" t="s">
        <v>66</v>
      </c>
      <c r="P68" s="538" t="s">
        <v>571</v>
      </c>
      <c r="Q68" s="538"/>
    </row>
    <row r="69" spans="1:17">
      <c r="A69" s="537" t="s">
        <v>368</v>
      </c>
      <c r="B69" s="538" t="s">
        <v>995</v>
      </c>
      <c r="C69" s="538" t="s">
        <v>20</v>
      </c>
      <c r="D69" s="538" t="s">
        <v>7</v>
      </c>
      <c r="E69" s="538" t="s">
        <v>548</v>
      </c>
      <c r="F69" s="538" t="s">
        <v>572</v>
      </c>
      <c r="G69" s="560">
        <v>19.666666667000001</v>
      </c>
      <c r="H69" s="560">
        <v>2158.2882021999999</v>
      </c>
      <c r="I69" s="560">
        <v>790652.32166999998</v>
      </c>
      <c r="J69" s="553" t="s">
        <v>519</v>
      </c>
      <c r="K69" s="553" t="s">
        <v>66</v>
      </c>
      <c r="L69" s="553" t="s">
        <v>519</v>
      </c>
      <c r="M69" s="538" t="s">
        <v>519</v>
      </c>
      <c r="N69" s="538" t="s">
        <v>519</v>
      </c>
      <c r="O69" s="538" t="s">
        <v>66</v>
      </c>
      <c r="P69" s="538" t="s">
        <v>572</v>
      </c>
      <c r="Q69" s="538"/>
    </row>
    <row r="70" spans="1:17">
      <c r="A70" s="537" t="s">
        <v>368</v>
      </c>
      <c r="B70" s="538" t="s">
        <v>995</v>
      </c>
      <c r="C70" s="538" t="s">
        <v>20</v>
      </c>
      <c r="D70" s="538" t="s">
        <v>7</v>
      </c>
      <c r="E70" s="538" t="s">
        <v>548</v>
      </c>
      <c r="F70" s="538" t="s">
        <v>1028</v>
      </c>
      <c r="G70" s="560">
        <v>31.5</v>
      </c>
      <c r="H70" s="560">
        <v>667.81405885000004</v>
      </c>
      <c r="I70" s="560">
        <v>137540.158585</v>
      </c>
      <c r="J70" s="553" t="s">
        <v>519</v>
      </c>
      <c r="K70" s="553" t="s">
        <v>519</v>
      </c>
      <c r="L70" s="553" t="s">
        <v>519</v>
      </c>
      <c r="M70" s="538" t="s">
        <v>66</v>
      </c>
      <c r="N70" s="538" t="s">
        <v>519</v>
      </c>
      <c r="O70" s="538" t="s">
        <v>66</v>
      </c>
      <c r="P70" s="538" t="s">
        <v>566</v>
      </c>
      <c r="Q70" s="538"/>
    </row>
    <row r="71" spans="1:17">
      <c r="A71" s="537" t="s">
        <v>368</v>
      </c>
      <c r="B71" s="538" t="s">
        <v>995</v>
      </c>
      <c r="C71" s="538" t="s">
        <v>20</v>
      </c>
      <c r="D71" s="538" t="s">
        <v>7</v>
      </c>
      <c r="E71" s="538" t="s">
        <v>548</v>
      </c>
      <c r="F71" s="538" t="s">
        <v>560</v>
      </c>
      <c r="G71" s="560">
        <v>25</v>
      </c>
      <c r="H71" s="560">
        <v>2461.08509</v>
      </c>
      <c r="I71" s="560">
        <v>892485.62652000005</v>
      </c>
      <c r="J71" s="538" t="s">
        <v>519</v>
      </c>
      <c r="K71" s="543" t="s">
        <v>66</v>
      </c>
      <c r="L71" s="543" t="s">
        <v>519</v>
      </c>
      <c r="M71" s="543" t="s">
        <v>519</v>
      </c>
      <c r="N71" s="562" t="s">
        <v>519</v>
      </c>
      <c r="O71" s="562" t="s">
        <v>66</v>
      </c>
      <c r="P71" s="562" t="s">
        <v>572</v>
      </c>
      <c r="Q71" s="562"/>
    </row>
    <row r="72" spans="1:17">
      <c r="A72" s="537" t="s">
        <v>368</v>
      </c>
      <c r="B72" s="538" t="s">
        <v>995</v>
      </c>
      <c r="C72" s="538" t="s">
        <v>20</v>
      </c>
      <c r="D72" s="538" t="s">
        <v>7</v>
      </c>
      <c r="E72" s="538" t="s">
        <v>548</v>
      </c>
      <c r="F72" s="538" t="s">
        <v>1027</v>
      </c>
      <c r="G72" s="560">
        <v>12</v>
      </c>
      <c r="H72" s="560">
        <v>1104.605</v>
      </c>
      <c r="I72" s="560">
        <v>421537.97207000002</v>
      </c>
      <c r="J72" s="553" t="s">
        <v>519</v>
      </c>
      <c r="K72" s="553" t="s">
        <v>66</v>
      </c>
      <c r="L72" s="553" t="s">
        <v>519</v>
      </c>
      <c r="M72" s="538" t="s">
        <v>519</v>
      </c>
      <c r="N72" s="538" t="s">
        <v>519</v>
      </c>
      <c r="O72" s="538" t="s">
        <v>66</v>
      </c>
      <c r="P72" s="538" t="s">
        <v>572</v>
      </c>
      <c r="Q72" s="538"/>
    </row>
    <row r="73" spans="1:17">
      <c r="A73" s="537" t="s">
        <v>368</v>
      </c>
      <c r="B73" s="538" t="s">
        <v>995</v>
      </c>
      <c r="C73" s="546" t="s">
        <v>20</v>
      </c>
      <c r="D73" s="538" t="s">
        <v>7</v>
      </c>
      <c r="E73" s="538" t="s">
        <v>548</v>
      </c>
      <c r="F73" s="538" t="s">
        <v>1002</v>
      </c>
      <c r="G73" s="560">
        <v>36</v>
      </c>
      <c r="H73" s="560">
        <v>502.40233000000001</v>
      </c>
      <c r="I73" s="560">
        <v>112958.24872</v>
      </c>
      <c r="J73" s="562" t="s">
        <v>519</v>
      </c>
      <c r="K73" s="562" t="s">
        <v>519</v>
      </c>
      <c r="L73" s="562" t="s">
        <v>519</v>
      </c>
      <c r="M73" s="543" t="s">
        <v>66</v>
      </c>
      <c r="N73" s="570" t="s">
        <v>519</v>
      </c>
      <c r="O73" s="570" t="s">
        <v>66</v>
      </c>
      <c r="P73" s="570" t="s">
        <v>566</v>
      </c>
      <c r="Q73" s="570"/>
    </row>
    <row r="74" spans="1:17">
      <c r="A74" s="537" t="s">
        <v>368</v>
      </c>
      <c r="B74" s="538" t="s">
        <v>995</v>
      </c>
      <c r="C74" s="538" t="s">
        <v>20</v>
      </c>
      <c r="D74" s="538" t="s">
        <v>7</v>
      </c>
      <c r="E74" s="538" t="s">
        <v>548</v>
      </c>
      <c r="F74" s="538" t="s">
        <v>1029</v>
      </c>
      <c r="G74" s="560">
        <v>21</v>
      </c>
      <c r="H74" s="560">
        <v>51.182209999999998</v>
      </c>
      <c r="I74" s="560">
        <v>112455.50767000001</v>
      </c>
      <c r="J74" s="543" t="s">
        <v>519</v>
      </c>
      <c r="K74" s="538" t="s">
        <v>519</v>
      </c>
      <c r="L74" s="538" t="s">
        <v>519</v>
      </c>
      <c r="M74" s="543" t="s">
        <v>66</v>
      </c>
      <c r="N74" s="570" t="s">
        <v>519</v>
      </c>
      <c r="O74" s="570" t="s">
        <v>66</v>
      </c>
      <c r="P74" s="570" t="s">
        <v>571</v>
      </c>
      <c r="Q74" s="570"/>
    </row>
    <row r="75" spans="1:17">
      <c r="A75" s="537" t="s">
        <v>368</v>
      </c>
      <c r="B75" s="538" t="s">
        <v>995</v>
      </c>
      <c r="C75" s="538" t="s">
        <v>20</v>
      </c>
      <c r="D75" s="538" t="s">
        <v>7</v>
      </c>
      <c r="E75" s="538" t="s">
        <v>548</v>
      </c>
      <c r="F75" s="538" t="s">
        <v>556</v>
      </c>
      <c r="G75" s="560">
        <v>18</v>
      </c>
      <c r="H75" s="560">
        <v>269.14953000000003</v>
      </c>
      <c r="I75" s="560">
        <v>58415.471394</v>
      </c>
      <c r="J75" s="553" t="s">
        <v>519</v>
      </c>
      <c r="K75" s="553" t="s">
        <v>519</v>
      </c>
      <c r="L75" s="553" t="s">
        <v>519</v>
      </c>
      <c r="M75" s="538" t="s">
        <v>66</v>
      </c>
      <c r="N75" s="538" t="s">
        <v>519</v>
      </c>
      <c r="O75" s="538" t="s">
        <v>66</v>
      </c>
      <c r="P75" s="538" t="s">
        <v>566</v>
      </c>
      <c r="Q75" s="538"/>
    </row>
    <row r="76" spans="1:17">
      <c r="A76" s="537" t="s">
        <v>368</v>
      </c>
      <c r="B76" s="538" t="s">
        <v>995</v>
      </c>
      <c r="C76" s="538" t="s">
        <v>20</v>
      </c>
      <c r="D76" s="538" t="s">
        <v>7</v>
      </c>
      <c r="E76" s="538" t="s">
        <v>548</v>
      </c>
      <c r="F76" s="538" t="s">
        <v>574</v>
      </c>
      <c r="G76" s="560">
        <v>56.5</v>
      </c>
      <c r="H76" s="560">
        <v>3513.5069764499999</v>
      </c>
      <c r="I76" s="560">
        <v>1375619.64133</v>
      </c>
      <c r="J76" s="553" t="s">
        <v>519</v>
      </c>
      <c r="K76" s="553" t="s">
        <v>66</v>
      </c>
      <c r="L76" s="553" t="s">
        <v>66</v>
      </c>
      <c r="M76" s="538" t="s">
        <v>519</v>
      </c>
      <c r="N76" s="538" t="s">
        <v>519</v>
      </c>
      <c r="O76" s="538" t="s">
        <v>66</v>
      </c>
      <c r="P76" s="538" t="s">
        <v>572</v>
      </c>
      <c r="Q76" s="538"/>
    </row>
    <row r="77" spans="1:17">
      <c r="A77" s="537" t="s">
        <v>368</v>
      </c>
      <c r="B77" s="538" t="s">
        <v>995</v>
      </c>
      <c r="C77" s="538" t="s">
        <v>20</v>
      </c>
      <c r="D77" s="538" t="s">
        <v>7</v>
      </c>
      <c r="E77" s="538" t="s">
        <v>548</v>
      </c>
      <c r="F77" s="538" t="s">
        <v>575</v>
      </c>
      <c r="G77" s="560">
        <v>288.39523809500002</v>
      </c>
      <c r="H77" s="560">
        <v>685.65510382499997</v>
      </c>
      <c r="I77" s="560">
        <v>1001002.066615</v>
      </c>
      <c r="J77" s="553" t="s">
        <v>519</v>
      </c>
      <c r="K77" s="553" t="s">
        <v>66</v>
      </c>
      <c r="L77" s="553" t="s">
        <v>519</v>
      </c>
      <c r="M77" s="538" t="s">
        <v>519</v>
      </c>
      <c r="N77" s="562" t="s">
        <v>519</v>
      </c>
      <c r="O77" s="562" t="s">
        <v>66</v>
      </c>
      <c r="P77" s="562" t="s">
        <v>576</v>
      </c>
      <c r="Q77" s="562"/>
    </row>
    <row r="78" spans="1:17">
      <c r="A78" s="537" t="s">
        <v>368</v>
      </c>
      <c r="B78" s="538" t="s">
        <v>995</v>
      </c>
      <c r="C78" s="538" t="s">
        <v>20</v>
      </c>
      <c r="D78" s="538" t="s">
        <v>7</v>
      </c>
      <c r="E78" s="538" t="s">
        <v>548</v>
      </c>
      <c r="F78" s="538" t="s">
        <v>576</v>
      </c>
      <c r="G78" s="560">
        <v>2258.33333335</v>
      </c>
      <c r="H78" s="560">
        <v>3700.9713182</v>
      </c>
      <c r="I78" s="560">
        <v>5724758.6826999998</v>
      </c>
      <c r="J78" s="538" t="s">
        <v>66</v>
      </c>
      <c r="K78" s="543" t="s">
        <v>66</v>
      </c>
      <c r="L78" s="538" t="s">
        <v>66</v>
      </c>
      <c r="M78" s="543" t="s">
        <v>519</v>
      </c>
      <c r="N78" s="570" t="s">
        <v>519</v>
      </c>
      <c r="O78" s="570" t="s">
        <v>66</v>
      </c>
      <c r="P78" s="570" t="s">
        <v>576</v>
      </c>
      <c r="Q78" s="570"/>
    </row>
    <row r="79" spans="1:17">
      <c r="A79" s="539" t="s">
        <v>368</v>
      </c>
      <c r="B79" s="540" t="s">
        <v>995</v>
      </c>
      <c r="C79" s="540" t="s">
        <v>20</v>
      </c>
      <c r="D79" s="540" t="s">
        <v>7</v>
      </c>
      <c r="E79" s="540" t="s">
        <v>548</v>
      </c>
      <c r="F79" s="540" t="s">
        <v>1013</v>
      </c>
      <c r="G79" s="563">
        <v>59.75</v>
      </c>
      <c r="H79" s="563">
        <v>5.3485519427500003</v>
      </c>
      <c r="I79" s="563">
        <v>20574.186516500002</v>
      </c>
      <c r="J79" s="548" t="s">
        <v>519</v>
      </c>
      <c r="K79" s="540" t="s">
        <v>519</v>
      </c>
      <c r="L79" s="540" t="s">
        <v>519</v>
      </c>
      <c r="M79" s="548" t="s">
        <v>519</v>
      </c>
      <c r="N79" s="571" t="s">
        <v>519</v>
      </c>
      <c r="O79" s="571"/>
      <c r="P79" s="571"/>
      <c r="Q79" s="571"/>
    </row>
    <row r="80" spans="1:17">
      <c r="A80" s="539" t="s">
        <v>368</v>
      </c>
      <c r="B80" s="540" t="s">
        <v>995</v>
      </c>
      <c r="C80" s="540" t="s">
        <v>20</v>
      </c>
      <c r="D80" s="540" t="s">
        <v>7</v>
      </c>
      <c r="E80" s="540" t="s">
        <v>548</v>
      </c>
      <c r="F80" s="540" t="s">
        <v>561</v>
      </c>
      <c r="G80" s="563">
        <v>80.25</v>
      </c>
      <c r="H80" s="563">
        <v>16.770869659500001</v>
      </c>
      <c r="I80" s="563">
        <v>85212.231007499999</v>
      </c>
      <c r="J80" s="540" t="s">
        <v>519</v>
      </c>
      <c r="K80" s="540" t="s">
        <v>519</v>
      </c>
      <c r="L80" s="540" t="s">
        <v>519</v>
      </c>
      <c r="M80" s="548" t="s">
        <v>519</v>
      </c>
      <c r="N80" s="571" t="s">
        <v>519</v>
      </c>
      <c r="O80" s="571"/>
      <c r="P80" s="571"/>
      <c r="Q80" s="571"/>
    </row>
    <row r="81" spans="1:17">
      <c r="A81" s="547" t="s">
        <v>368</v>
      </c>
      <c r="B81" s="548" t="s">
        <v>995</v>
      </c>
      <c r="C81" s="548" t="s">
        <v>20</v>
      </c>
      <c r="D81" s="548" t="s">
        <v>7</v>
      </c>
      <c r="E81" s="548" t="s">
        <v>548</v>
      </c>
      <c r="F81" s="548" t="s">
        <v>562</v>
      </c>
      <c r="G81" s="563">
        <v>138</v>
      </c>
      <c r="H81" s="563">
        <v>23.440480000000001</v>
      </c>
      <c r="I81" s="563">
        <v>107600.214878</v>
      </c>
      <c r="J81" s="548" t="s">
        <v>519</v>
      </c>
      <c r="K81" s="548" t="s">
        <v>519</v>
      </c>
      <c r="L81" s="548" t="s">
        <v>519</v>
      </c>
      <c r="M81" s="548" t="s">
        <v>519</v>
      </c>
      <c r="N81" s="548" t="s">
        <v>519</v>
      </c>
      <c r="O81" s="548"/>
      <c r="P81" s="548"/>
      <c r="Q81" s="548"/>
    </row>
    <row r="82" spans="1:17">
      <c r="A82" s="539" t="s">
        <v>368</v>
      </c>
      <c r="B82" s="540" t="s">
        <v>995</v>
      </c>
      <c r="C82" s="540" t="s">
        <v>20</v>
      </c>
      <c r="D82" s="540" t="s">
        <v>7</v>
      </c>
      <c r="E82" s="540" t="s">
        <v>548</v>
      </c>
      <c r="F82" s="540" t="s">
        <v>1030</v>
      </c>
      <c r="G82" s="563">
        <v>27.5</v>
      </c>
      <c r="H82" s="563">
        <v>7.4771400000000003</v>
      </c>
      <c r="I82" s="563">
        <v>15294.07802855</v>
      </c>
      <c r="J82" s="555" t="s">
        <v>519</v>
      </c>
      <c r="K82" s="555" t="s">
        <v>519</v>
      </c>
      <c r="L82" s="555" t="s">
        <v>519</v>
      </c>
      <c r="M82" s="540" t="s">
        <v>519</v>
      </c>
      <c r="N82" s="540" t="s">
        <v>519</v>
      </c>
      <c r="O82" s="540"/>
      <c r="P82" s="540"/>
      <c r="Q82" s="540"/>
    </row>
    <row r="83" spans="1:17">
      <c r="A83" s="539" t="s">
        <v>368</v>
      </c>
      <c r="B83" s="540" t="s">
        <v>995</v>
      </c>
      <c r="C83" s="540" t="s">
        <v>20</v>
      </c>
      <c r="D83" s="540" t="s">
        <v>7</v>
      </c>
      <c r="E83" s="540" t="s">
        <v>548</v>
      </c>
      <c r="F83" s="540" t="s">
        <v>564</v>
      </c>
      <c r="G83" s="563">
        <v>12</v>
      </c>
      <c r="H83" s="563">
        <v>4.3933150000000003</v>
      </c>
      <c r="I83" s="563">
        <v>15066.240934699999</v>
      </c>
      <c r="J83" s="555" t="s">
        <v>519</v>
      </c>
      <c r="K83" s="555" t="s">
        <v>519</v>
      </c>
      <c r="L83" s="555" t="s">
        <v>519</v>
      </c>
      <c r="M83" s="540" t="s">
        <v>519</v>
      </c>
      <c r="N83" s="540" t="s">
        <v>519</v>
      </c>
      <c r="O83" s="540"/>
      <c r="P83" s="540"/>
      <c r="Q83" s="540"/>
    </row>
    <row r="84" spans="1:17">
      <c r="A84" s="539" t="s">
        <v>368</v>
      </c>
      <c r="B84" s="540" t="s">
        <v>995</v>
      </c>
      <c r="C84" s="540" t="s">
        <v>20</v>
      </c>
      <c r="D84" s="540" t="s">
        <v>7</v>
      </c>
      <c r="E84" s="540" t="s">
        <v>548</v>
      </c>
      <c r="F84" s="540" t="s">
        <v>1031</v>
      </c>
      <c r="G84" s="563">
        <v>6</v>
      </c>
      <c r="H84" s="563">
        <v>7.7499999999999999E-2</v>
      </c>
      <c r="I84" s="563">
        <v>431.77544991000002</v>
      </c>
      <c r="J84" s="540" t="s">
        <v>519</v>
      </c>
      <c r="K84" s="548" t="s">
        <v>519</v>
      </c>
      <c r="L84" s="548" t="s">
        <v>519</v>
      </c>
      <c r="M84" s="548" t="s">
        <v>519</v>
      </c>
      <c r="N84" s="571" t="s">
        <v>519</v>
      </c>
      <c r="O84" s="571"/>
      <c r="P84" s="571"/>
      <c r="Q84" s="571"/>
    </row>
    <row r="85" spans="1:17">
      <c r="A85" s="539" t="s">
        <v>368</v>
      </c>
      <c r="B85" s="540" t="s">
        <v>995</v>
      </c>
      <c r="C85" s="540" t="s">
        <v>20</v>
      </c>
      <c r="D85" s="540" t="s">
        <v>7</v>
      </c>
      <c r="E85" s="540" t="s">
        <v>548</v>
      </c>
      <c r="F85" s="540" t="s">
        <v>1032</v>
      </c>
      <c r="G85" s="563">
        <v>7</v>
      </c>
      <c r="H85" s="563">
        <v>0.77932999999999997</v>
      </c>
      <c r="I85" s="563">
        <v>609.82138061000001</v>
      </c>
      <c r="J85" s="555" t="s">
        <v>519</v>
      </c>
      <c r="K85" s="555" t="s">
        <v>519</v>
      </c>
      <c r="L85" s="555" t="s">
        <v>519</v>
      </c>
      <c r="M85" s="548" t="s">
        <v>519</v>
      </c>
      <c r="N85" s="540" t="s">
        <v>519</v>
      </c>
      <c r="O85" s="540"/>
      <c r="P85" s="540"/>
      <c r="Q85" s="540"/>
    </row>
    <row r="86" spans="1:17">
      <c r="A86" s="539" t="s">
        <v>368</v>
      </c>
      <c r="B86" s="540" t="s">
        <v>995</v>
      </c>
      <c r="C86" s="540" t="s">
        <v>20</v>
      </c>
      <c r="D86" s="540" t="s">
        <v>7</v>
      </c>
      <c r="E86" s="540" t="s">
        <v>548</v>
      </c>
      <c r="F86" s="540" t="s">
        <v>1033</v>
      </c>
      <c r="G86" s="563">
        <v>8</v>
      </c>
      <c r="H86" s="563">
        <v>0.49099999999999999</v>
      </c>
      <c r="I86" s="563">
        <v>155.85280688</v>
      </c>
      <c r="J86" s="548" t="s">
        <v>519</v>
      </c>
      <c r="K86" s="540" t="s">
        <v>519</v>
      </c>
      <c r="L86" s="540" t="s">
        <v>519</v>
      </c>
      <c r="M86" s="548" t="s">
        <v>519</v>
      </c>
      <c r="N86" s="571" t="s">
        <v>519</v>
      </c>
      <c r="O86" s="571"/>
      <c r="P86" s="571"/>
      <c r="Q86" s="571"/>
    </row>
    <row r="87" spans="1:17">
      <c r="A87" s="539" t="s">
        <v>368</v>
      </c>
      <c r="B87" s="540" t="s">
        <v>995</v>
      </c>
      <c r="C87" s="540" t="s">
        <v>20</v>
      </c>
      <c r="D87" s="540" t="s">
        <v>7</v>
      </c>
      <c r="E87" s="540" t="s">
        <v>548</v>
      </c>
      <c r="F87" s="540" t="s">
        <v>1018</v>
      </c>
      <c r="G87" s="563">
        <v>58</v>
      </c>
      <c r="H87" s="563">
        <v>9.9265650000000001</v>
      </c>
      <c r="I87" s="563">
        <v>20458.249395499999</v>
      </c>
      <c r="J87" s="555" t="s">
        <v>519</v>
      </c>
      <c r="K87" s="555" t="s">
        <v>519</v>
      </c>
      <c r="L87" s="555" t="s">
        <v>519</v>
      </c>
      <c r="M87" s="540" t="s">
        <v>519</v>
      </c>
      <c r="N87" s="540" t="s">
        <v>519</v>
      </c>
      <c r="O87" s="540"/>
      <c r="P87" s="540"/>
      <c r="Q87" s="540"/>
    </row>
    <row r="88" spans="1:17">
      <c r="A88" s="539" t="s">
        <v>368</v>
      </c>
      <c r="B88" s="540" t="s">
        <v>995</v>
      </c>
      <c r="C88" s="540" t="s">
        <v>20</v>
      </c>
      <c r="D88" s="540" t="s">
        <v>7</v>
      </c>
      <c r="E88" s="540" t="s">
        <v>548</v>
      </c>
      <c r="F88" s="540" t="s">
        <v>1034</v>
      </c>
      <c r="G88" s="563">
        <v>61.75</v>
      </c>
      <c r="H88" s="563">
        <v>37.246130000000001</v>
      </c>
      <c r="I88" s="563">
        <v>68350.432446999999</v>
      </c>
      <c r="J88" s="555" t="s">
        <v>519</v>
      </c>
      <c r="K88" s="555" t="s">
        <v>519</v>
      </c>
      <c r="L88" s="555" t="s">
        <v>519</v>
      </c>
      <c r="M88" s="540" t="s">
        <v>519</v>
      </c>
      <c r="N88" s="540" t="s">
        <v>519</v>
      </c>
      <c r="O88" s="540"/>
      <c r="P88" s="540"/>
      <c r="Q88" s="540"/>
    </row>
    <row r="89" spans="1:17">
      <c r="A89" s="539" t="s">
        <v>368</v>
      </c>
      <c r="B89" s="540" t="s">
        <v>995</v>
      </c>
      <c r="C89" s="540" t="s">
        <v>20</v>
      </c>
      <c r="D89" s="549" t="s">
        <v>7</v>
      </c>
      <c r="E89" s="549" t="s">
        <v>548</v>
      </c>
      <c r="F89" s="540" t="s">
        <v>1025</v>
      </c>
      <c r="G89" s="563">
        <v>48.5</v>
      </c>
      <c r="H89" s="564">
        <v>573.68150000000003</v>
      </c>
      <c r="I89" s="564">
        <v>86196.786194</v>
      </c>
      <c r="J89" s="540" t="s">
        <v>519</v>
      </c>
      <c r="K89" s="548" t="s">
        <v>519</v>
      </c>
      <c r="L89" s="540" t="s">
        <v>519</v>
      </c>
      <c r="M89" s="548" t="s">
        <v>519</v>
      </c>
      <c r="N89" s="571" t="s">
        <v>519</v>
      </c>
      <c r="O89" s="571"/>
      <c r="P89" s="571"/>
      <c r="Q89" s="571"/>
    </row>
    <row r="90" spans="1:17">
      <c r="A90" s="539" t="s">
        <v>368</v>
      </c>
      <c r="B90" s="540" t="s">
        <v>995</v>
      </c>
      <c r="C90" s="540" t="s">
        <v>20</v>
      </c>
      <c r="D90" s="540" t="s">
        <v>7</v>
      </c>
      <c r="E90" s="540" t="s">
        <v>548</v>
      </c>
      <c r="F90" s="540" t="s">
        <v>573</v>
      </c>
      <c r="G90" s="563">
        <v>22.75</v>
      </c>
      <c r="H90" s="563">
        <v>380.32125087499998</v>
      </c>
      <c r="I90" s="563">
        <v>57950.015034999997</v>
      </c>
      <c r="J90" s="540" t="s">
        <v>519</v>
      </c>
      <c r="K90" s="540" t="s">
        <v>519</v>
      </c>
      <c r="L90" s="540" t="s">
        <v>519</v>
      </c>
      <c r="M90" s="540" t="s">
        <v>519</v>
      </c>
      <c r="N90" s="572" t="s">
        <v>519</v>
      </c>
      <c r="O90" s="572"/>
      <c r="P90" s="572"/>
      <c r="Q90" s="572"/>
    </row>
    <row r="91" spans="1:17">
      <c r="A91" s="539" t="s">
        <v>368</v>
      </c>
      <c r="B91" s="540" t="s">
        <v>995</v>
      </c>
      <c r="C91" s="540" t="s">
        <v>20</v>
      </c>
      <c r="D91" s="540" t="s">
        <v>7</v>
      </c>
      <c r="E91" s="540" t="s">
        <v>548</v>
      </c>
      <c r="F91" s="540" t="s">
        <v>558</v>
      </c>
      <c r="G91" s="563">
        <v>25.5</v>
      </c>
      <c r="H91" s="563">
        <v>611.57000000000005</v>
      </c>
      <c r="I91" s="563">
        <v>141306.9768985</v>
      </c>
      <c r="J91" s="555" t="s">
        <v>519</v>
      </c>
      <c r="K91" s="555" t="s">
        <v>519</v>
      </c>
      <c r="L91" s="555" t="s">
        <v>519</v>
      </c>
      <c r="M91" s="540" t="s">
        <v>519</v>
      </c>
      <c r="N91" s="540" t="s">
        <v>519</v>
      </c>
      <c r="O91" s="540"/>
      <c r="P91" s="540"/>
      <c r="Q91" s="540"/>
    </row>
    <row r="92" spans="1:17">
      <c r="A92" s="539" t="s">
        <v>368</v>
      </c>
      <c r="B92" s="540" t="s">
        <v>995</v>
      </c>
      <c r="C92" s="540" t="s">
        <v>20</v>
      </c>
      <c r="D92" s="540" t="s">
        <v>7</v>
      </c>
      <c r="E92" s="540" t="s">
        <v>548</v>
      </c>
      <c r="F92" s="540" t="s">
        <v>1035</v>
      </c>
      <c r="G92" s="563">
        <v>27.833333333500001</v>
      </c>
      <c r="H92" s="563">
        <v>135.02864496999999</v>
      </c>
      <c r="I92" s="563">
        <v>248011.871365</v>
      </c>
      <c r="J92" s="540" t="s">
        <v>519</v>
      </c>
      <c r="K92" s="540" t="s">
        <v>519</v>
      </c>
      <c r="L92" s="540" t="s">
        <v>519</v>
      </c>
      <c r="M92" s="548" t="s">
        <v>519</v>
      </c>
      <c r="N92" s="571" t="s">
        <v>519</v>
      </c>
      <c r="O92" s="571"/>
      <c r="P92" s="571"/>
      <c r="Q92" s="571"/>
    </row>
    <row r="93" spans="1:17">
      <c r="A93" s="539" t="s">
        <v>368</v>
      </c>
      <c r="B93" s="540" t="s">
        <v>995</v>
      </c>
      <c r="C93" s="540" t="s">
        <v>20</v>
      </c>
      <c r="D93" s="540" t="s">
        <v>7</v>
      </c>
      <c r="E93" s="540" t="s">
        <v>548</v>
      </c>
      <c r="F93" s="540" t="s">
        <v>1036</v>
      </c>
      <c r="G93" s="563">
        <v>28.024999999999999</v>
      </c>
      <c r="H93" s="563">
        <v>162.37239142999999</v>
      </c>
      <c r="I93" s="563">
        <v>282428.12554500002</v>
      </c>
      <c r="J93" s="555" t="s">
        <v>519</v>
      </c>
      <c r="K93" s="555" t="s">
        <v>519</v>
      </c>
      <c r="L93" s="555" t="s">
        <v>519</v>
      </c>
      <c r="M93" s="540" t="s">
        <v>519</v>
      </c>
      <c r="N93" s="540" t="s">
        <v>519</v>
      </c>
      <c r="O93" s="540"/>
      <c r="P93" s="540"/>
      <c r="Q93" s="540"/>
    </row>
    <row r="94" spans="1:17">
      <c r="A94" s="539" t="s">
        <v>368</v>
      </c>
      <c r="B94" s="540" t="s">
        <v>995</v>
      </c>
      <c r="C94" s="540" t="s">
        <v>20</v>
      </c>
      <c r="D94" s="540" t="s">
        <v>7</v>
      </c>
      <c r="E94" s="540" t="s">
        <v>548</v>
      </c>
      <c r="F94" s="540" t="s">
        <v>1037</v>
      </c>
      <c r="G94" s="563">
        <v>21.8</v>
      </c>
      <c r="H94" s="563">
        <v>126.04237452</v>
      </c>
      <c r="I94" s="563">
        <v>207961.82767999999</v>
      </c>
      <c r="J94" s="555" t="s">
        <v>519</v>
      </c>
      <c r="K94" s="555" t="s">
        <v>519</v>
      </c>
      <c r="L94" s="555" t="s">
        <v>519</v>
      </c>
      <c r="M94" s="540" t="s">
        <v>519</v>
      </c>
      <c r="N94" s="540" t="s">
        <v>519</v>
      </c>
      <c r="O94" s="540"/>
      <c r="P94" s="540"/>
      <c r="Q94" s="540"/>
    </row>
    <row r="95" spans="1:17">
      <c r="A95" s="537" t="s">
        <v>368</v>
      </c>
      <c r="B95" s="538" t="s">
        <v>995</v>
      </c>
      <c r="C95" s="538" t="s">
        <v>20</v>
      </c>
      <c r="D95" s="538" t="s">
        <v>7</v>
      </c>
      <c r="E95" s="538" t="s">
        <v>549</v>
      </c>
      <c r="F95" s="538" t="s">
        <v>562</v>
      </c>
      <c r="G95" s="552">
        <v>675</v>
      </c>
      <c r="H95" s="552">
        <v>56.842410000000001</v>
      </c>
      <c r="I95" s="552">
        <v>473073.37160499999</v>
      </c>
      <c r="J95" s="538" t="s">
        <v>66</v>
      </c>
      <c r="K95" s="538" t="s">
        <v>519</v>
      </c>
      <c r="L95" s="538" t="s">
        <v>66</v>
      </c>
      <c r="M95" s="543" t="s">
        <v>519</v>
      </c>
      <c r="N95" s="570" t="s">
        <v>519</v>
      </c>
      <c r="O95" s="570" t="s">
        <v>519</v>
      </c>
      <c r="P95" s="570" t="s">
        <v>562</v>
      </c>
      <c r="Q95" s="570"/>
    </row>
    <row r="96" spans="1:17">
      <c r="A96" s="537" t="s">
        <v>368</v>
      </c>
      <c r="B96" s="538" t="s">
        <v>995</v>
      </c>
      <c r="C96" s="538" t="s">
        <v>20</v>
      </c>
      <c r="D96" s="538" t="s">
        <v>7</v>
      </c>
      <c r="E96" s="538" t="s">
        <v>549</v>
      </c>
      <c r="F96" s="538" t="s">
        <v>563</v>
      </c>
      <c r="G96" s="552">
        <v>524.5</v>
      </c>
      <c r="H96" s="552">
        <v>95.578711965500005</v>
      </c>
      <c r="I96" s="552">
        <v>311573.58223499998</v>
      </c>
      <c r="J96" s="553" t="s">
        <v>66</v>
      </c>
      <c r="K96" s="553" t="s">
        <v>519</v>
      </c>
      <c r="L96" s="553" t="s">
        <v>519</v>
      </c>
      <c r="M96" s="538" t="s">
        <v>519</v>
      </c>
      <c r="N96" s="538" t="s">
        <v>519</v>
      </c>
      <c r="O96" s="538" t="s">
        <v>66</v>
      </c>
      <c r="P96" s="538" t="s">
        <v>563</v>
      </c>
      <c r="Q96" s="538"/>
    </row>
    <row r="97" spans="1:17">
      <c r="A97" s="537" t="s">
        <v>368</v>
      </c>
      <c r="B97" s="538" t="s">
        <v>995</v>
      </c>
      <c r="C97" s="538" t="s">
        <v>20</v>
      </c>
      <c r="D97" s="538" t="s">
        <v>7</v>
      </c>
      <c r="E97" s="538" t="s">
        <v>549</v>
      </c>
      <c r="F97" s="538" t="s">
        <v>571</v>
      </c>
      <c r="G97" s="552">
        <f>7873+1211</f>
        <v>9084</v>
      </c>
      <c r="H97" s="552">
        <f>2001+416</f>
        <v>2417</v>
      </c>
      <c r="I97" s="552">
        <f>11470689+1741025</f>
        <v>13211714</v>
      </c>
      <c r="J97" s="538" t="s">
        <v>66</v>
      </c>
      <c r="K97" s="538" t="s">
        <v>66</v>
      </c>
      <c r="L97" s="538" t="s">
        <v>66</v>
      </c>
      <c r="M97" s="543" t="s">
        <v>519</v>
      </c>
      <c r="N97" s="570" t="s">
        <v>519</v>
      </c>
      <c r="O97" s="570" t="s">
        <v>66</v>
      </c>
      <c r="P97" s="570" t="s">
        <v>571</v>
      </c>
      <c r="Q97" s="570"/>
    </row>
    <row r="98" spans="1:17">
      <c r="A98" s="537" t="s">
        <v>368</v>
      </c>
      <c r="B98" s="538" t="s">
        <v>995</v>
      </c>
      <c r="C98" s="538" t="s">
        <v>20</v>
      </c>
      <c r="D98" s="538" t="s">
        <v>7</v>
      </c>
      <c r="E98" s="538" t="s">
        <v>549</v>
      </c>
      <c r="F98" s="538" t="s">
        <v>1025</v>
      </c>
      <c r="G98" s="552">
        <v>93.5</v>
      </c>
      <c r="H98" s="552">
        <v>1599.49559</v>
      </c>
      <c r="I98" s="552">
        <v>260635.57480999999</v>
      </c>
      <c r="J98" s="538" t="s">
        <v>519</v>
      </c>
      <c r="K98" s="538" t="s">
        <v>66</v>
      </c>
      <c r="L98" s="538" t="s">
        <v>519</v>
      </c>
      <c r="M98" s="543" t="s">
        <v>519</v>
      </c>
      <c r="N98" s="570" t="s">
        <v>519</v>
      </c>
      <c r="O98" s="570" t="s">
        <v>66</v>
      </c>
      <c r="P98" s="570" t="s">
        <v>573</v>
      </c>
      <c r="Q98" s="570"/>
    </row>
    <row r="99" spans="1:17">
      <c r="A99" s="537" t="s">
        <v>368</v>
      </c>
      <c r="B99" s="538" t="s">
        <v>995</v>
      </c>
      <c r="C99" s="538" t="s">
        <v>20</v>
      </c>
      <c r="D99" s="538" t="s">
        <v>7</v>
      </c>
      <c r="E99" s="538" t="s">
        <v>549</v>
      </c>
      <c r="F99" s="538" t="s">
        <v>572</v>
      </c>
      <c r="G99" s="552">
        <v>20</v>
      </c>
      <c r="H99" s="552">
        <v>282.69800500000002</v>
      </c>
      <c r="I99" s="552">
        <v>98909.020950000006</v>
      </c>
      <c r="J99" s="538" t="s">
        <v>519</v>
      </c>
      <c r="K99" s="538" t="s">
        <v>519</v>
      </c>
      <c r="L99" s="538" t="s">
        <v>519</v>
      </c>
      <c r="M99" s="543" t="s">
        <v>66</v>
      </c>
      <c r="N99" s="570" t="s">
        <v>519</v>
      </c>
      <c r="O99" s="570" t="s">
        <v>66</v>
      </c>
      <c r="P99" s="570" t="s">
        <v>574</v>
      </c>
      <c r="Q99" s="570"/>
    </row>
    <row r="100" spans="1:17">
      <c r="A100" s="537" t="s">
        <v>368</v>
      </c>
      <c r="B100" s="538" t="s">
        <v>995</v>
      </c>
      <c r="C100" s="538" t="s">
        <v>20</v>
      </c>
      <c r="D100" s="538" t="s">
        <v>7</v>
      </c>
      <c r="E100" s="538" t="s">
        <v>549</v>
      </c>
      <c r="F100" s="538" t="s">
        <v>573</v>
      </c>
      <c r="G100" s="552">
        <v>263.75</v>
      </c>
      <c r="H100" s="552">
        <v>4487.23883415</v>
      </c>
      <c r="I100" s="552">
        <v>793137.46618500003</v>
      </c>
      <c r="J100" s="538" t="s">
        <v>519</v>
      </c>
      <c r="K100" s="543" t="s">
        <v>66</v>
      </c>
      <c r="L100" s="543" t="s">
        <v>66</v>
      </c>
      <c r="M100" s="543" t="s">
        <v>519</v>
      </c>
      <c r="N100" s="570" t="s">
        <v>519</v>
      </c>
      <c r="O100" s="570" t="s">
        <v>66</v>
      </c>
      <c r="P100" s="570" t="s">
        <v>573</v>
      </c>
      <c r="Q100" s="570"/>
    </row>
    <row r="101" spans="1:17">
      <c r="A101" s="537" t="s">
        <v>368</v>
      </c>
      <c r="B101" s="538" t="s">
        <v>995</v>
      </c>
      <c r="C101" s="538" t="s">
        <v>20</v>
      </c>
      <c r="D101" s="538" t="s">
        <v>7</v>
      </c>
      <c r="E101" s="538" t="s">
        <v>549</v>
      </c>
      <c r="F101" s="538" t="s">
        <v>1038</v>
      </c>
      <c r="G101" s="552">
        <v>18.5</v>
      </c>
      <c r="H101" s="552">
        <v>6.6695900000000004</v>
      </c>
      <c r="I101" s="552">
        <v>40570.909884499997</v>
      </c>
      <c r="J101" s="553" t="s">
        <v>519</v>
      </c>
      <c r="K101" s="553" t="s">
        <v>519</v>
      </c>
      <c r="L101" s="553" t="s">
        <v>519</v>
      </c>
      <c r="M101" s="538" t="s">
        <v>66</v>
      </c>
      <c r="N101" s="538" t="s">
        <v>519</v>
      </c>
      <c r="O101" s="538" t="s">
        <v>66</v>
      </c>
      <c r="P101" s="538" t="s">
        <v>571</v>
      </c>
      <c r="Q101" s="538"/>
    </row>
    <row r="102" spans="1:17">
      <c r="A102" s="537" t="s">
        <v>368</v>
      </c>
      <c r="B102" s="538" t="s">
        <v>995</v>
      </c>
      <c r="C102" s="538" t="s">
        <v>20</v>
      </c>
      <c r="D102" s="538" t="s">
        <v>7</v>
      </c>
      <c r="E102" s="538" t="s">
        <v>549</v>
      </c>
      <c r="F102" s="538" t="s">
        <v>1004</v>
      </c>
      <c r="G102" s="552">
        <v>78</v>
      </c>
      <c r="H102" s="552">
        <v>704.83349999999996</v>
      </c>
      <c r="I102" s="552">
        <v>111813.6852015</v>
      </c>
      <c r="J102" s="553" t="s">
        <v>519</v>
      </c>
      <c r="K102" s="553" t="s">
        <v>66</v>
      </c>
      <c r="L102" s="553" t="s">
        <v>519</v>
      </c>
      <c r="M102" s="538" t="s">
        <v>519</v>
      </c>
      <c r="N102" s="538" t="s">
        <v>519</v>
      </c>
      <c r="O102" s="538" t="s">
        <v>66</v>
      </c>
      <c r="P102" s="538" t="s">
        <v>573</v>
      </c>
      <c r="Q102" s="538"/>
    </row>
    <row r="103" spans="1:17">
      <c r="A103" s="537" t="s">
        <v>368</v>
      </c>
      <c r="B103" s="538" t="s">
        <v>995</v>
      </c>
      <c r="C103" s="538" t="s">
        <v>20</v>
      </c>
      <c r="D103" s="538" t="s">
        <v>7</v>
      </c>
      <c r="E103" s="538" t="s">
        <v>549</v>
      </c>
      <c r="F103" s="538" t="s">
        <v>1039</v>
      </c>
      <c r="G103" s="552">
        <v>41.75</v>
      </c>
      <c r="H103" s="552">
        <v>1452.5063023499999</v>
      </c>
      <c r="I103" s="552">
        <v>524599.31345000002</v>
      </c>
      <c r="J103" s="553" t="s">
        <v>519</v>
      </c>
      <c r="K103" s="553" t="s">
        <v>66</v>
      </c>
      <c r="L103" s="553" t="s">
        <v>66</v>
      </c>
      <c r="M103" s="538" t="s">
        <v>519</v>
      </c>
      <c r="N103" s="538" t="s">
        <v>519</v>
      </c>
      <c r="O103" s="538" t="s">
        <v>66</v>
      </c>
      <c r="P103" s="538" t="s">
        <v>574</v>
      </c>
      <c r="Q103" s="538"/>
    </row>
    <row r="104" spans="1:17">
      <c r="A104" s="537" t="s">
        <v>368</v>
      </c>
      <c r="B104" s="538" t="s">
        <v>995</v>
      </c>
      <c r="C104" s="538" t="s">
        <v>20</v>
      </c>
      <c r="D104" s="538" t="s">
        <v>7</v>
      </c>
      <c r="E104" s="538" t="s">
        <v>549</v>
      </c>
      <c r="F104" s="538" t="s">
        <v>558</v>
      </c>
      <c r="G104" s="552">
        <v>100.33333333349999</v>
      </c>
      <c r="H104" s="552">
        <v>1113.743995</v>
      </c>
      <c r="I104" s="552">
        <v>193466.76336499999</v>
      </c>
      <c r="J104" s="553" t="s">
        <v>519</v>
      </c>
      <c r="K104" s="553" t="s">
        <v>66</v>
      </c>
      <c r="L104" s="553" t="s">
        <v>519</v>
      </c>
      <c r="M104" s="538" t="s">
        <v>519</v>
      </c>
      <c r="N104" s="538" t="s">
        <v>519</v>
      </c>
      <c r="O104" s="538" t="s">
        <v>66</v>
      </c>
      <c r="P104" s="538" t="s">
        <v>573</v>
      </c>
      <c r="Q104" s="538"/>
    </row>
    <row r="105" spans="1:17">
      <c r="A105" s="537" t="s">
        <v>368</v>
      </c>
      <c r="B105" s="538" t="s">
        <v>995</v>
      </c>
      <c r="C105" s="538" t="s">
        <v>20</v>
      </c>
      <c r="D105" s="538" t="s">
        <v>7</v>
      </c>
      <c r="E105" s="538" t="s">
        <v>549</v>
      </c>
      <c r="F105" s="538" t="s">
        <v>574</v>
      </c>
      <c r="G105" s="552">
        <v>59</v>
      </c>
      <c r="H105" s="552">
        <v>2246.7759943000001</v>
      </c>
      <c r="I105" s="552">
        <v>799675.32709999999</v>
      </c>
      <c r="J105" s="553" t="s">
        <v>519</v>
      </c>
      <c r="K105" s="553" t="s">
        <v>66</v>
      </c>
      <c r="L105" s="553" t="s">
        <v>66</v>
      </c>
      <c r="M105" s="538" t="s">
        <v>519</v>
      </c>
      <c r="N105" s="538" t="s">
        <v>519</v>
      </c>
      <c r="O105" s="538" t="s">
        <v>66</v>
      </c>
      <c r="P105" s="538" t="s">
        <v>574</v>
      </c>
      <c r="Q105" s="538"/>
    </row>
    <row r="106" spans="1:17">
      <c r="A106" s="537" t="s">
        <v>368</v>
      </c>
      <c r="B106" s="538" t="s">
        <v>995</v>
      </c>
      <c r="C106" s="538" t="s">
        <v>20</v>
      </c>
      <c r="D106" s="538" t="s">
        <v>7</v>
      </c>
      <c r="E106" s="538" t="s">
        <v>549</v>
      </c>
      <c r="F106" s="538" t="s">
        <v>576</v>
      </c>
      <c r="G106" s="552">
        <v>265.25</v>
      </c>
      <c r="H106" s="552">
        <v>178.748043271</v>
      </c>
      <c r="I106" s="552">
        <v>179391.04811549999</v>
      </c>
      <c r="J106" s="538" t="s">
        <v>66</v>
      </c>
      <c r="K106" s="538" t="s">
        <v>519</v>
      </c>
      <c r="L106" s="538" t="s">
        <v>519</v>
      </c>
      <c r="M106" s="543" t="s">
        <v>519</v>
      </c>
      <c r="N106" s="570" t="s">
        <v>519</v>
      </c>
      <c r="O106" s="570" t="s">
        <v>519</v>
      </c>
      <c r="P106" s="570" t="s">
        <v>576</v>
      </c>
      <c r="Q106" s="570"/>
    </row>
    <row r="107" spans="1:17">
      <c r="A107" s="539" t="s">
        <v>368</v>
      </c>
      <c r="B107" s="540" t="s">
        <v>995</v>
      </c>
      <c r="C107" s="540" t="s">
        <v>20</v>
      </c>
      <c r="D107" s="540" t="s">
        <v>7</v>
      </c>
      <c r="E107" s="540" t="s">
        <v>549</v>
      </c>
      <c r="F107" s="540" t="s">
        <v>996</v>
      </c>
      <c r="G107" s="554">
        <v>14</v>
      </c>
      <c r="H107" s="554">
        <v>1.1232</v>
      </c>
      <c r="I107" s="554">
        <v>8406.2583937500003</v>
      </c>
      <c r="J107" s="555" t="s">
        <v>519</v>
      </c>
      <c r="K107" s="555" t="s">
        <v>519</v>
      </c>
      <c r="L107" s="555" t="s">
        <v>519</v>
      </c>
      <c r="M107" s="540" t="s">
        <v>519</v>
      </c>
      <c r="N107" s="540" t="s">
        <v>519</v>
      </c>
      <c r="O107" s="540"/>
      <c r="P107" s="540"/>
      <c r="Q107" s="540"/>
    </row>
    <row r="108" spans="1:17">
      <c r="A108" s="539" t="s">
        <v>368</v>
      </c>
      <c r="B108" s="540" t="s">
        <v>995</v>
      </c>
      <c r="C108" s="540" t="s">
        <v>20</v>
      </c>
      <c r="D108" s="540" t="s">
        <v>7</v>
      </c>
      <c r="E108" s="540" t="s">
        <v>549</v>
      </c>
      <c r="F108" s="540" t="s">
        <v>1013</v>
      </c>
      <c r="G108" s="554">
        <v>98.75</v>
      </c>
      <c r="H108" s="554">
        <v>4.5907180572500002</v>
      </c>
      <c r="I108" s="554">
        <v>15362.287429</v>
      </c>
      <c r="J108" s="540" t="s">
        <v>519</v>
      </c>
      <c r="K108" s="540" t="s">
        <v>519</v>
      </c>
      <c r="L108" s="540" t="s">
        <v>519</v>
      </c>
      <c r="M108" s="540" t="s">
        <v>519</v>
      </c>
      <c r="N108" s="540" t="s">
        <v>519</v>
      </c>
      <c r="O108" s="540"/>
      <c r="P108" s="540"/>
      <c r="Q108" s="540"/>
    </row>
    <row r="109" spans="1:17">
      <c r="A109" s="539" t="s">
        <v>368</v>
      </c>
      <c r="B109" s="540" t="s">
        <v>995</v>
      </c>
      <c r="C109" s="540" t="s">
        <v>20</v>
      </c>
      <c r="D109" s="540" t="s">
        <v>7</v>
      </c>
      <c r="E109" s="540" t="s">
        <v>549</v>
      </c>
      <c r="F109" s="540" t="s">
        <v>561</v>
      </c>
      <c r="G109" s="554">
        <v>88</v>
      </c>
      <c r="H109" s="554">
        <v>9.8456399999999995</v>
      </c>
      <c r="I109" s="554">
        <v>47961.4732745</v>
      </c>
      <c r="J109" s="548" t="s">
        <v>519</v>
      </c>
      <c r="K109" s="540" t="s">
        <v>519</v>
      </c>
      <c r="L109" s="540" t="s">
        <v>519</v>
      </c>
      <c r="M109" s="548" t="s">
        <v>519</v>
      </c>
      <c r="N109" s="571" t="s">
        <v>519</v>
      </c>
      <c r="O109" s="571"/>
      <c r="P109" s="571"/>
      <c r="Q109" s="571"/>
    </row>
    <row r="110" spans="1:17">
      <c r="A110" s="539" t="s">
        <v>368</v>
      </c>
      <c r="B110" s="540" t="s">
        <v>995</v>
      </c>
      <c r="C110" s="540" t="s">
        <v>20</v>
      </c>
      <c r="D110" s="540" t="s">
        <v>7</v>
      </c>
      <c r="E110" s="540" t="s">
        <v>549</v>
      </c>
      <c r="F110" s="540" t="s">
        <v>1030</v>
      </c>
      <c r="G110" s="554">
        <v>29.5</v>
      </c>
      <c r="H110" s="554">
        <v>1.5246</v>
      </c>
      <c r="I110" s="554">
        <v>4877.2260274</v>
      </c>
      <c r="J110" s="555" t="s">
        <v>519</v>
      </c>
      <c r="K110" s="555" t="s">
        <v>519</v>
      </c>
      <c r="L110" s="555" t="s">
        <v>519</v>
      </c>
      <c r="M110" s="540" t="s">
        <v>519</v>
      </c>
      <c r="N110" s="540" t="s">
        <v>519</v>
      </c>
      <c r="O110" s="540"/>
      <c r="P110" s="540"/>
      <c r="Q110" s="540"/>
    </row>
    <row r="111" spans="1:17">
      <c r="A111" s="539" t="s">
        <v>368</v>
      </c>
      <c r="B111" s="540" t="s">
        <v>995</v>
      </c>
      <c r="C111" s="540" t="s">
        <v>20</v>
      </c>
      <c r="D111" s="540" t="s">
        <v>7</v>
      </c>
      <c r="E111" s="540" t="s">
        <v>549</v>
      </c>
      <c r="F111" s="540" t="s">
        <v>564</v>
      </c>
      <c r="G111" s="554">
        <v>40.5</v>
      </c>
      <c r="H111" s="554">
        <v>8.2569350000000004</v>
      </c>
      <c r="I111" s="554">
        <v>62574.486301500001</v>
      </c>
      <c r="J111" s="555" t="s">
        <v>519</v>
      </c>
      <c r="K111" s="555" t="s">
        <v>519</v>
      </c>
      <c r="L111" s="555" t="s">
        <v>519</v>
      </c>
      <c r="M111" s="540" t="s">
        <v>519</v>
      </c>
      <c r="N111" s="540" t="s">
        <v>519</v>
      </c>
      <c r="O111" s="540"/>
      <c r="P111" s="540"/>
      <c r="Q111" s="540"/>
    </row>
    <row r="112" spans="1:17">
      <c r="A112" s="539" t="s">
        <v>368</v>
      </c>
      <c r="B112" s="540" t="s">
        <v>995</v>
      </c>
      <c r="C112" s="540" t="s">
        <v>20</v>
      </c>
      <c r="D112" s="540" t="s">
        <v>7</v>
      </c>
      <c r="E112" s="540" t="s">
        <v>549</v>
      </c>
      <c r="F112" s="540" t="s">
        <v>1031</v>
      </c>
      <c r="G112" s="554">
        <v>13.5</v>
      </c>
      <c r="H112" s="554">
        <v>2.9936449999999999</v>
      </c>
      <c r="I112" s="554">
        <v>11625.760139599999</v>
      </c>
      <c r="J112" s="555" t="s">
        <v>519</v>
      </c>
      <c r="K112" s="555" t="s">
        <v>519</v>
      </c>
      <c r="L112" s="555" t="s">
        <v>519</v>
      </c>
      <c r="M112" s="540" t="s">
        <v>519</v>
      </c>
      <c r="N112" s="540" t="s">
        <v>519</v>
      </c>
      <c r="O112" s="540"/>
      <c r="P112" s="540"/>
      <c r="Q112" s="540"/>
    </row>
    <row r="113" spans="1:17">
      <c r="A113" s="539" t="s">
        <v>368</v>
      </c>
      <c r="B113" s="540" t="s">
        <v>995</v>
      </c>
      <c r="C113" s="540" t="s">
        <v>20</v>
      </c>
      <c r="D113" s="540" t="s">
        <v>7</v>
      </c>
      <c r="E113" s="540" t="s">
        <v>549</v>
      </c>
      <c r="F113" s="540" t="s">
        <v>1040</v>
      </c>
      <c r="G113" s="554">
        <v>9</v>
      </c>
      <c r="H113" s="554">
        <v>8.9079650000000008</v>
      </c>
      <c r="I113" s="554">
        <v>4770.1933924499999</v>
      </c>
      <c r="J113" s="555" t="s">
        <v>519</v>
      </c>
      <c r="K113" s="555" t="s">
        <v>519</v>
      </c>
      <c r="L113" s="555" t="s">
        <v>519</v>
      </c>
      <c r="M113" s="540" t="s">
        <v>519</v>
      </c>
      <c r="N113" s="540" t="s">
        <v>519</v>
      </c>
      <c r="O113" s="540"/>
      <c r="P113" s="540"/>
      <c r="Q113" s="540"/>
    </row>
    <row r="114" spans="1:17">
      <c r="A114" s="539" t="s">
        <v>368</v>
      </c>
      <c r="B114" s="540" t="s">
        <v>995</v>
      </c>
      <c r="C114" s="540" t="s">
        <v>20</v>
      </c>
      <c r="D114" s="540" t="s">
        <v>7</v>
      </c>
      <c r="E114" s="540" t="s">
        <v>549</v>
      </c>
      <c r="F114" s="540" t="s">
        <v>1032</v>
      </c>
      <c r="G114" s="554">
        <v>8</v>
      </c>
      <c r="H114" s="554">
        <v>0.56277999999999995</v>
      </c>
      <c r="I114" s="554">
        <v>2319.0572118999999</v>
      </c>
      <c r="J114" s="555" t="s">
        <v>519</v>
      </c>
      <c r="K114" s="555" t="s">
        <v>519</v>
      </c>
      <c r="L114" s="555" t="s">
        <v>519</v>
      </c>
      <c r="M114" s="540" t="s">
        <v>519</v>
      </c>
      <c r="N114" s="540" t="s">
        <v>519</v>
      </c>
      <c r="O114" s="540"/>
      <c r="P114" s="540"/>
      <c r="Q114" s="540"/>
    </row>
    <row r="115" spans="1:17">
      <c r="A115" s="539" t="s">
        <v>368</v>
      </c>
      <c r="B115" s="540" t="s">
        <v>995</v>
      </c>
      <c r="C115" s="540" t="s">
        <v>20</v>
      </c>
      <c r="D115" s="540" t="s">
        <v>7</v>
      </c>
      <c r="E115" s="540" t="s">
        <v>549</v>
      </c>
      <c r="F115" s="540" t="s">
        <v>1033</v>
      </c>
      <c r="G115" s="554">
        <v>14</v>
      </c>
      <c r="H115" s="554">
        <v>10.994</v>
      </c>
      <c r="I115" s="554">
        <v>4064.9341929000002</v>
      </c>
      <c r="J115" s="555" t="s">
        <v>519</v>
      </c>
      <c r="K115" s="555" t="s">
        <v>519</v>
      </c>
      <c r="L115" s="555" t="s">
        <v>519</v>
      </c>
      <c r="M115" s="540" t="s">
        <v>519</v>
      </c>
      <c r="N115" s="540" t="s">
        <v>519</v>
      </c>
      <c r="O115" s="540"/>
      <c r="P115" s="540"/>
      <c r="Q115" s="540"/>
    </row>
    <row r="116" spans="1:17">
      <c r="A116" s="539" t="s">
        <v>368</v>
      </c>
      <c r="B116" s="540" t="s">
        <v>995</v>
      </c>
      <c r="C116" s="540" t="s">
        <v>20</v>
      </c>
      <c r="D116" s="540" t="s">
        <v>7</v>
      </c>
      <c r="E116" s="540" t="s">
        <v>549</v>
      </c>
      <c r="F116" s="540" t="s">
        <v>565</v>
      </c>
      <c r="G116" s="554">
        <v>47.333333333500001</v>
      </c>
      <c r="H116" s="554">
        <v>4.9472661845500001</v>
      </c>
      <c r="I116" s="554">
        <v>22144.569900499999</v>
      </c>
      <c r="J116" s="540" t="s">
        <v>519</v>
      </c>
      <c r="K116" s="540" t="s">
        <v>519</v>
      </c>
      <c r="L116" s="540" t="s">
        <v>519</v>
      </c>
      <c r="M116" s="540" t="s">
        <v>519</v>
      </c>
      <c r="N116" s="540" t="s">
        <v>519</v>
      </c>
      <c r="O116" s="540"/>
      <c r="P116" s="540"/>
      <c r="Q116" s="540"/>
    </row>
    <row r="117" spans="1:17">
      <c r="A117" s="539" t="s">
        <v>368</v>
      </c>
      <c r="B117" s="540" t="s">
        <v>995</v>
      </c>
      <c r="C117" s="540" t="s">
        <v>20</v>
      </c>
      <c r="D117" s="540" t="s">
        <v>7</v>
      </c>
      <c r="E117" s="540" t="s">
        <v>549</v>
      </c>
      <c r="F117" s="540" t="s">
        <v>1041</v>
      </c>
      <c r="G117" s="554">
        <v>45</v>
      </c>
      <c r="H117" s="554">
        <v>7.8620749999999999</v>
      </c>
      <c r="I117" s="554">
        <v>51961.838571</v>
      </c>
      <c r="J117" s="540" t="s">
        <v>519</v>
      </c>
      <c r="K117" s="540" t="s">
        <v>519</v>
      </c>
      <c r="L117" s="540" t="s">
        <v>519</v>
      </c>
      <c r="M117" s="540" t="s">
        <v>519</v>
      </c>
      <c r="N117" s="572" t="s">
        <v>519</v>
      </c>
      <c r="O117" s="572"/>
      <c r="P117" s="572"/>
      <c r="Q117" s="572"/>
    </row>
    <row r="118" spans="1:17">
      <c r="A118" s="539" t="s">
        <v>368</v>
      </c>
      <c r="B118" s="540" t="s">
        <v>995</v>
      </c>
      <c r="C118" s="540" t="s">
        <v>20</v>
      </c>
      <c r="D118" s="540" t="s">
        <v>7</v>
      </c>
      <c r="E118" s="540" t="s">
        <v>549</v>
      </c>
      <c r="F118" s="540" t="s">
        <v>566</v>
      </c>
      <c r="G118" s="554">
        <v>12</v>
      </c>
      <c r="H118" s="554">
        <v>116.48</v>
      </c>
      <c r="I118" s="554">
        <v>15996.1872145</v>
      </c>
      <c r="J118" s="540" t="s">
        <v>519</v>
      </c>
      <c r="K118" s="540" t="s">
        <v>519</v>
      </c>
      <c r="L118" s="540" t="s">
        <v>519</v>
      </c>
      <c r="M118" s="540" t="s">
        <v>519</v>
      </c>
      <c r="N118" s="572" t="s">
        <v>519</v>
      </c>
      <c r="O118" s="572"/>
      <c r="P118" s="572"/>
      <c r="Q118" s="572"/>
    </row>
    <row r="119" spans="1:17">
      <c r="A119" s="539" t="s">
        <v>368</v>
      </c>
      <c r="B119" s="540" t="s">
        <v>995</v>
      </c>
      <c r="C119" s="540" t="s">
        <v>20</v>
      </c>
      <c r="D119" s="540" t="s">
        <v>7</v>
      </c>
      <c r="E119" s="540" t="s">
        <v>549</v>
      </c>
      <c r="F119" s="540" t="s">
        <v>1042</v>
      </c>
      <c r="G119" s="554">
        <v>14</v>
      </c>
      <c r="H119" s="554">
        <v>1.4243399999999999</v>
      </c>
      <c r="I119" s="554">
        <v>8273.2782702000004</v>
      </c>
      <c r="J119" s="555" t="s">
        <v>519</v>
      </c>
      <c r="K119" s="555" t="s">
        <v>519</v>
      </c>
      <c r="L119" s="555" t="s">
        <v>519</v>
      </c>
      <c r="M119" s="540" t="s">
        <v>519</v>
      </c>
      <c r="N119" s="540" t="s">
        <v>519</v>
      </c>
      <c r="O119" s="540"/>
      <c r="P119" s="540"/>
      <c r="Q119" s="540"/>
    </row>
    <row r="120" spans="1:17">
      <c r="A120" s="539" t="s">
        <v>368</v>
      </c>
      <c r="B120" s="540" t="s">
        <v>995</v>
      </c>
      <c r="C120" s="540" t="s">
        <v>20</v>
      </c>
      <c r="D120" s="540" t="s">
        <v>7</v>
      </c>
      <c r="E120" s="540" t="s">
        <v>549</v>
      </c>
      <c r="F120" s="540" t="s">
        <v>568</v>
      </c>
      <c r="G120" s="554">
        <f>9+24</f>
        <v>33</v>
      </c>
      <c r="H120" s="554">
        <v>5</v>
      </c>
      <c r="I120" s="554">
        <f>1252.742412+24701</f>
        <v>25953.742412</v>
      </c>
      <c r="J120" s="555" t="s">
        <v>519</v>
      </c>
      <c r="K120" s="555" t="s">
        <v>519</v>
      </c>
      <c r="L120" s="555" t="s">
        <v>519</v>
      </c>
      <c r="M120" s="540" t="s">
        <v>519</v>
      </c>
      <c r="N120" s="540" t="s">
        <v>519</v>
      </c>
      <c r="O120" s="540"/>
      <c r="P120" s="540"/>
      <c r="Q120" s="540"/>
    </row>
    <row r="121" spans="1:17">
      <c r="A121" s="539" t="s">
        <v>368</v>
      </c>
      <c r="B121" s="540" t="s">
        <v>995</v>
      </c>
      <c r="C121" s="540" t="s">
        <v>20</v>
      </c>
      <c r="D121" s="540" t="s">
        <v>7</v>
      </c>
      <c r="E121" s="540" t="s">
        <v>549</v>
      </c>
      <c r="F121" s="540" t="s">
        <v>1043</v>
      </c>
      <c r="G121" s="554">
        <v>7</v>
      </c>
      <c r="H121" s="554">
        <v>150.19999999999999</v>
      </c>
      <c r="I121" s="554">
        <v>22189.094816000001</v>
      </c>
      <c r="J121" s="540" t="s">
        <v>519</v>
      </c>
      <c r="K121" s="540" t="s">
        <v>519</v>
      </c>
      <c r="L121" s="540" t="s">
        <v>519</v>
      </c>
      <c r="M121" s="548" t="s">
        <v>519</v>
      </c>
      <c r="N121" s="571" t="s">
        <v>519</v>
      </c>
      <c r="O121" s="571"/>
      <c r="P121" s="571"/>
      <c r="Q121" s="571"/>
    </row>
    <row r="122" spans="1:17">
      <c r="A122" s="539" t="s">
        <v>368</v>
      </c>
      <c r="B122" s="540" t="s">
        <v>995</v>
      </c>
      <c r="C122" s="540" t="s">
        <v>20</v>
      </c>
      <c r="D122" s="540" t="s">
        <v>7</v>
      </c>
      <c r="E122" s="540" t="s">
        <v>549</v>
      </c>
      <c r="F122" s="540" t="s">
        <v>575</v>
      </c>
      <c r="G122" s="554">
        <v>10</v>
      </c>
      <c r="H122" s="554">
        <v>16.520669999999999</v>
      </c>
      <c r="I122" s="554">
        <v>17004.394305999998</v>
      </c>
      <c r="J122" s="548" t="s">
        <v>519</v>
      </c>
      <c r="K122" s="540" t="s">
        <v>519</v>
      </c>
      <c r="L122" s="548" t="s">
        <v>519</v>
      </c>
      <c r="M122" s="548" t="s">
        <v>519</v>
      </c>
      <c r="N122" s="571" t="s">
        <v>519</v>
      </c>
      <c r="O122" s="571"/>
      <c r="P122" s="571"/>
      <c r="Q122" s="571"/>
    </row>
    <row r="123" spans="1:17">
      <c r="A123" s="537" t="s">
        <v>368</v>
      </c>
      <c r="B123" s="538" t="s">
        <v>995</v>
      </c>
      <c r="C123" s="538" t="s">
        <v>20</v>
      </c>
      <c r="D123" s="538" t="s">
        <v>7</v>
      </c>
      <c r="E123" s="538" t="s">
        <v>546</v>
      </c>
      <c r="F123" s="538" t="s">
        <v>561</v>
      </c>
      <c r="G123" s="552">
        <v>645.75</v>
      </c>
      <c r="H123" s="552">
        <v>323.61601533999999</v>
      </c>
      <c r="I123" s="552">
        <v>1758943.4989</v>
      </c>
      <c r="J123" s="538" t="s">
        <v>66</v>
      </c>
      <c r="K123" s="538" t="s">
        <v>519</v>
      </c>
      <c r="L123" s="538" t="s">
        <v>519</v>
      </c>
      <c r="M123" s="538" t="s">
        <v>519</v>
      </c>
      <c r="N123" s="538" t="s">
        <v>519</v>
      </c>
      <c r="O123" s="538" t="s">
        <v>519</v>
      </c>
      <c r="P123" s="538" t="s">
        <v>561</v>
      </c>
      <c r="Q123" s="538"/>
    </row>
    <row r="124" spans="1:17">
      <c r="A124" s="537" t="s">
        <v>368</v>
      </c>
      <c r="B124" s="538" t="s">
        <v>995</v>
      </c>
      <c r="C124" s="538" t="s">
        <v>20</v>
      </c>
      <c r="D124" s="538" t="s">
        <v>7</v>
      </c>
      <c r="E124" s="538" t="s">
        <v>546</v>
      </c>
      <c r="F124" s="538" t="s">
        <v>562</v>
      </c>
      <c r="G124" s="552">
        <v>719.5</v>
      </c>
      <c r="H124" s="552">
        <v>198.241195</v>
      </c>
      <c r="I124" s="552">
        <v>1358545.8702450001</v>
      </c>
      <c r="J124" s="538" t="s">
        <v>66</v>
      </c>
      <c r="K124" s="538" t="s">
        <v>519</v>
      </c>
      <c r="L124" s="538" t="s">
        <v>519</v>
      </c>
      <c r="M124" s="538" t="s">
        <v>519</v>
      </c>
      <c r="N124" s="538" t="s">
        <v>519</v>
      </c>
      <c r="O124" s="538" t="s">
        <v>66</v>
      </c>
      <c r="P124" s="538" t="s">
        <v>564</v>
      </c>
      <c r="Q124" s="538"/>
    </row>
    <row r="125" spans="1:17">
      <c r="A125" s="537" t="s">
        <v>368</v>
      </c>
      <c r="B125" s="538" t="s">
        <v>995</v>
      </c>
      <c r="C125" s="538" t="s">
        <v>20</v>
      </c>
      <c r="D125" s="538" t="s">
        <v>7</v>
      </c>
      <c r="E125" s="538" t="s">
        <v>546</v>
      </c>
      <c r="F125" s="538" t="s">
        <v>563</v>
      </c>
      <c r="G125" s="552">
        <v>4953.5</v>
      </c>
      <c r="H125" s="552">
        <v>4731.9202918000001</v>
      </c>
      <c r="I125" s="552">
        <v>10440101.690950001</v>
      </c>
      <c r="J125" s="538" t="s">
        <v>66</v>
      </c>
      <c r="K125" s="538" t="s">
        <v>519</v>
      </c>
      <c r="L125" s="538" t="s">
        <v>66</v>
      </c>
      <c r="M125" s="538" t="s">
        <v>519</v>
      </c>
      <c r="N125" s="538" t="s">
        <v>519</v>
      </c>
      <c r="O125" s="538" t="s">
        <v>519</v>
      </c>
      <c r="P125" s="538" t="s">
        <v>563</v>
      </c>
      <c r="Q125" s="538"/>
    </row>
    <row r="126" spans="1:17">
      <c r="A126" s="537" t="s">
        <v>368</v>
      </c>
      <c r="B126" s="538" t="s">
        <v>995</v>
      </c>
      <c r="C126" s="538" t="s">
        <v>20</v>
      </c>
      <c r="D126" s="538" t="s">
        <v>7</v>
      </c>
      <c r="E126" s="538" t="s">
        <v>546</v>
      </c>
      <c r="F126" s="538" t="s">
        <v>564</v>
      </c>
      <c r="G126" s="552">
        <v>656</v>
      </c>
      <c r="H126" s="552">
        <v>207.80670000000001</v>
      </c>
      <c r="I126" s="552">
        <v>1827376.2006000001</v>
      </c>
      <c r="J126" s="538" t="s">
        <v>66</v>
      </c>
      <c r="K126" s="538" t="s">
        <v>519</v>
      </c>
      <c r="L126" s="538" t="s">
        <v>519</v>
      </c>
      <c r="M126" s="538" t="s">
        <v>519</v>
      </c>
      <c r="N126" s="538" t="s">
        <v>519</v>
      </c>
      <c r="O126" s="538" t="s">
        <v>66</v>
      </c>
      <c r="P126" s="538" t="s">
        <v>564</v>
      </c>
      <c r="Q126" s="538"/>
    </row>
    <row r="127" spans="1:17">
      <c r="A127" s="537" t="s">
        <v>368</v>
      </c>
      <c r="B127" s="538" t="s">
        <v>995</v>
      </c>
      <c r="C127" s="538" t="s">
        <v>20</v>
      </c>
      <c r="D127" s="538" t="s">
        <v>7</v>
      </c>
      <c r="E127" s="538" t="s">
        <v>546</v>
      </c>
      <c r="F127" s="538" t="s">
        <v>566</v>
      </c>
      <c r="G127" s="552">
        <v>3373.94444445</v>
      </c>
      <c r="H127" s="552">
        <v>275099.95370999997</v>
      </c>
      <c r="I127" s="552">
        <v>45600217.411499999</v>
      </c>
      <c r="J127" s="543" t="s">
        <v>66</v>
      </c>
      <c r="K127" s="538" t="s">
        <v>66</v>
      </c>
      <c r="L127" s="538" t="s">
        <v>66</v>
      </c>
      <c r="M127" s="543" t="s">
        <v>519</v>
      </c>
      <c r="N127" s="570" t="s">
        <v>519</v>
      </c>
      <c r="O127" s="570" t="s">
        <v>66</v>
      </c>
      <c r="P127" s="570" t="s">
        <v>566</v>
      </c>
      <c r="Q127" s="570"/>
    </row>
    <row r="128" spans="1:17">
      <c r="A128" s="537" t="s">
        <v>368</v>
      </c>
      <c r="B128" s="538" t="s">
        <v>995</v>
      </c>
      <c r="C128" s="538" t="s">
        <v>20</v>
      </c>
      <c r="D128" s="538" t="s">
        <v>7</v>
      </c>
      <c r="E128" s="538" t="s">
        <v>546</v>
      </c>
      <c r="F128" s="538" t="s">
        <v>567</v>
      </c>
      <c r="G128" s="552">
        <v>476.09722221999999</v>
      </c>
      <c r="H128" s="552">
        <v>32323.231390000001</v>
      </c>
      <c r="I128" s="552">
        <v>6417224.5734999999</v>
      </c>
      <c r="J128" s="553" t="s">
        <v>66</v>
      </c>
      <c r="K128" s="553" t="s">
        <v>66</v>
      </c>
      <c r="L128" s="553" t="s">
        <v>66</v>
      </c>
      <c r="M128" s="538" t="s">
        <v>519</v>
      </c>
      <c r="N128" s="538" t="s">
        <v>519</v>
      </c>
      <c r="O128" s="538" t="s">
        <v>66</v>
      </c>
      <c r="P128" s="538" t="s">
        <v>566</v>
      </c>
      <c r="Q128" s="538"/>
    </row>
    <row r="129" spans="1:17">
      <c r="A129" s="537" t="s">
        <v>368</v>
      </c>
      <c r="B129" s="538" t="s">
        <v>995</v>
      </c>
      <c r="C129" s="538" t="s">
        <v>20</v>
      </c>
      <c r="D129" s="538" t="s">
        <v>7</v>
      </c>
      <c r="E129" s="538" t="s">
        <v>546</v>
      </c>
      <c r="F129" s="538" t="s">
        <v>89</v>
      </c>
      <c r="G129" s="552">
        <f>356+626</f>
        <v>982</v>
      </c>
      <c r="H129" s="552">
        <f>360+680</f>
        <v>1040</v>
      </c>
      <c r="I129" s="552">
        <f>705854+2372314</f>
        <v>3078168</v>
      </c>
      <c r="J129" s="553" t="s">
        <v>66</v>
      </c>
      <c r="K129" s="553" t="s">
        <v>519</v>
      </c>
      <c r="L129" s="553" t="s">
        <v>519</v>
      </c>
      <c r="M129" s="538" t="s">
        <v>519</v>
      </c>
      <c r="N129" s="538" t="s">
        <v>519</v>
      </c>
      <c r="O129" s="538" t="s">
        <v>519</v>
      </c>
      <c r="P129" s="538" t="s">
        <v>89</v>
      </c>
      <c r="Q129" s="538"/>
    </row>
    <row r="130" spans="1:17">
      <c r="A130" s="537" t="s">
        <v>368</v>
      </c>
      <c r="B130" s="538" t="s">
        <v>995</v>
      </c>
      <c r="C130" s="538" t="s">
        <v>20</v>
      </c>
      <c r="D130" s="538" t="s">
        <v>7</v>
      </c>
      <c r="E130" s="538" t="s">
        <v>546</v>
      </c>
      <c r="F130" s="538" t="s">
        <v>568</v>
      </c>
      <c r="G130" s="552">
        <f>5629+208</f>
        <v>5837</v>
      </c>
      <c r="H130" s="552">
        <f>14853+358</f>
        <v>15211</v>
      </c>
      <c r="I130" s="552">
        <f>30549310+1058918</f>
        <v>31608228</v>
      </c>
      <c r="J130" s="553" t="s">
        <v>66</v>
      </c>
      <c r="K130" s="553" t="s">
        <v>66</v>
      </c>
      <c r="L130" s="553" t="s">
        <v>66</v>
      </c>
      <c r="M130" s="538" t="s">
        <v>519</v>
      </c>
      <c r="N130" s="538" t="s">
        <v>519</v>
      </c>
      <c r="O130" s="538" t="s">
        <v>66</v>
      </c>
      <c r="P130" s="538" t="s">
        <v>568</v>
      </c>
      <c r="Q130" s="538"/>
    </row>
    <row r="131" spans="1:17">
      <c r="A131" s="537" t="s">
        <v>368</v>
      </c>
      <c r="B131" s="538" t="s">
        <v>995</v>
      </c>
      <c r="C131" s="538" t="s">
        <v>20</v>
      </c>
      <c r="D131" s="538" t="s">
        <v>7</v>
      </c>
      <c r="E131" s="538" t="s">
        <v>546</v>
      </c>
      <c r="F131" s="538" t="s">
        <v>1044</v>
      </c>
      <c r="G131" s="552">
        <v>895.766666665</v>
      </c>
      <c r="H131" s="552">
        <v>1485.6073524000001</v>
      </c>
      <c r="I131" s="552">
        <v>2302163.0692500002</v>
      </c>
      <c r="J131" s="553" t="s">
        <v>66</v>
      </c>
      <c r="K131" s="553" t="s">
        <v>519</v>
      </c>
      <c r="L131" s="553" t="s">
        <v>66</v>
      </c>
      <c r="M131" s="538" t="s">
        <v>519</v>
      </c>
      <c r="N131" s="538" t="s">
        <v>519</v>
      </c>
      <c r="O131" s="538" t="s">
        <v>66</v>
      </c>
      <c r="P131" s="538" t="s">
        <v>568</v>
      </c>
      <c r="Q131" s="538"/>
    </row>
    <row r="132" spans="1:17">
      <c r="A132" s="537" t="s">
        <v>368</v>
      </c>
      <c r="B132" s="538" t="s">
        <v>995</v>
      </c>
      <c r="C132" s="538" t="s">
        <v>20</v>
      </c>
      <c r="D132" s="538" t="s">
        <v>7</v>
      </c>
      <c r="E132" s="538" t="s">
        <v>546</v>
      </c>
      <c r="F132" s="538" t="s">
        <v>1025</v>
      </c>
      <c r="G132" s="552">
        <v>306.5</v>
      </c>
      <c r="H132" s="552">
        <v>20911.18204</v>
      </c>
      <c r="I132" s="552">
        <v>3975734.0625999998</v>
      </c>
      <c r="J132" s="538" t="s">
        <v>66</v>
      </c>
      <c r="K132" s="538" t="s">
        <v>66</v>
      </c>
      <c r="L132" s="538" t="s">
        <v>66</v>
      </c>
      <c r="M132" s="543" t="s">
        <v>519</v>
      </c>
      <c r="N132" s="570" t="s">
        <v>519</v>
      </c>
      <c r="O132" s="570" t="s">
        <v>66</v>
      </c>
      <c r="P132" s="570" t="s">
        <v>566</v>
      </c>
      <c r="Q132" s="570"/>
    </row>
    <row r="133" spans="1:17">
      <c r="A133" s="537" t="s">
        <v>368</v>
      </c>
      <c r="B133" s="538" t="s">
        <v>995</v>
      </c>
      <c r="C133" s="538" t="s">
        <v>20</v>
      </c>
      <c r="D133" s="538" t="s">
        <v>7</v>
      </c>
      <c r="E133" s="538" t="s">
        <v>546</v>
      </c>
      <c r="F133" s="543" t="s">
        <v>572</v>
      </c>
      <c r="G133" s="552">
        <v>124.4999999985</v>
      </c>
      <c r="H133" s="552">
        <v>15214.271389</v>
      </c>
      <c r="I133" s="552">
        <v>6229027.6714500003</v>
      </c>
      <c r="J133" s="543" t="s">
        <v>519</v>
      </c>
      <c r="K133" s="538" t="s">
        <v>66</v>
      </c>
      <c r="L133" s="538" t="s">
        <v>66</v>
      </c>
      <c r="M133" s="543" t="s">
        <v>519</v>
      </c>
      <c r="N133" s="570" t="s">
        <v>519</v>
      </c>
      <c r="O133" s="570" t="s">
        <v>66</v>
      </c>
      <c r="P133" s="570" t="s">
        <v>572</v>
      </c>
      <c r="Q133" s="570"/>
    </row>
    <row r="134" spans="1:17">
      <c r="A134" s="537" t="s">
        <v>368</v>
      </c>
      <c r="B134" s="538" t="s">
        <v>995</v>
      </c>
      <c r="C134" s="538" t="s">
        <v>20</v>
      </c>
      <c r="D134" s="538" t="s">
        <v>7</v>
      </c>
      <c r="E134" s="538" t="s">
        <v>546</v>
      </c>
      <c r="F134" s="538" t="s">
        <v>1028</v>
      </c>
      <c r="G134" s="552">
        <v>128.33333333499999</v>
      </c>
      <c r="H134" s="552">
        <v>12969.706990999999</v>
      </c>
      <c r="I134" s="552">
        <v>2423961.3089000001</v>
      </c>
      <c r="J134" s="553" t="s">
        <v>519</v>
      </c>
      <c r="K134" s="553" t="s">
        <v>519</v>
      </c>
      <c r="L134" s="553" t="s">
        <v>66</v>
      </c>
      <c r="M134" s="538" t="s">
        <v>519</v>
      </c>
      <c r="N134" s="538" t="s">
        <v>519</v>
      </c>
      <c r="O134" s="538" t="s">
        <v>66</v>
      </c>
      <c r="P134" s="538" t="s">
        <v>566</v>
      </c>
      <c r="Q134" s="538"/>
    </row>
    <row r="135" spans="1:17">
      <c r="A135" s="537" t="s">
        <v>368</v>
      </c>
      <c r="B135" s="538" t="s">
        <v>995</v>
      </c>
      <c r="C135" s="538" t="s">
        <v>20</v>
      </c>
      <c r="D135" s="538" t="s">
        <v>7</v>
      </c>
      <c r="E135" s="538" t="s">
        <v>546</v>
      </c>
      <c r="F135" s="538" t="s">
        <v>1045</v>
      </c>
      <c r="G135" s="552">
        <v>157.5</v>
      </c>
      <c r="H135" s="552">
        <v>10528.287340000001</v>
      </c>
      <c r="I135" s="552">
        <v>2119019.799205</v>
      </c>
      <c r="J135" s="553" t="s">
        <v>519</v>
      </c>
      <c r="K135" s="553" t="s">
        <v>519</v>
      </c>
      <c r="L135" s="553" t="s">
        <v>519</v>
      </c>
      <c r="M135" s="538" t="s">
        <v>66</v>
      </c>
      <c r="N135" s="538" t="s">
        <v>519</v>
      </c>
      <c r="O135" s="538" t="s">
        <v>66</v>
      </c>
      <c r="P135" s="538" t="s">
        <v>566</v>
      </c>
      <c r="Q135" s="538"/>
    </row>
    <row r="136" spans="1:17">
      <c r="A136" s="537" t="s">
        <v>368</v>
      </c>
      <c r="B136" s="538" t="s">
        <v>995</v>
      </c>
      <c r="C136" s="538" t="s">
        <v>20</v>
      </c>
      <c r="D136" s="538" t="s">
        <v>7</v>
      </c>
      <c r="E136" s="538" t="s">
        <v>546</v>
      </c>
      <c r="F136" s="538" t="s">
        <v>573</v>
      </c>
      <c r="G136" s="552">
        <v>365.3</v>
      </c>
      <c r="H136" s="552">
        <v>30642.795695000001</v>
      </c>
      <c r="I136" s="552">
        <v>6747699.3454999998</v>
      </c>
      <c r="J136" s="553" t="s">
        <v>66</v>
      </c>
      <c r="K136" s="553" t="s">
        <v>66</v>
      </c>
      <c r="L136" s="553" t="s">
        <v>66</v>
      </c>
      <c r="M136" s="538" t="s">
        <v>519</v>
      </c>
      <c r="N136" s="538" t="s">
        <v>519</v>
      </c>
      <c r="O136" s="538" t="s">
        <v>66</v>
      </c>
      <c r="P136" s="538" t="s">
        <v>566</v>
      </c>
      <c r="Q136" s="538"/>
    </row>
    <row r="137" spans="1:17">
      <c r="A137" s="537" t="s">
        <v>368</v>
      </c>
      <c r="B137" s="538" t="s">
        <v>995</v>
      </c>
      <c r="C137" s="538" t="s">
        <v>20</v>
      </c>
      <c r="D137" s="538" t="s">
        <v>7</v>
      </c>
      <c r="E137" s="538" t="s">
        <v>546</v>
      </c>
      <c r="F137" s="538" t="s">
        <v>560</v>
      </c>
      <c r="G137" s="552">
        <v>224.75</v>
      </c>
      <c r="H137" s="552">
        <v>32188.21846</v>
      </c>
      <c r="I137" s="552">
        <v>18523352.480500001</v>
      </c>
      <c r="J137" s="538" t="s">
        <v>519</v>
      </c>
      <c r="K137" s="543" t="s">
        <v>66</v>
      </c>
      <c r="L137" s="538" t="s">
        <v>66</v>
      </c>
      <c r="M137" s="543" t="s">
        <v>519</v>
      </c>
      <c r="N137" s="570" t="s">
        <v>519</v>
      </c>
      <c r="O137" s="570" t="s">
        <v>66</v>
      </c>
      <c r="P137" s="570" t="s">
        <v>572</v>
      </c>
      <c r="Q137" s="570"/>
    </row>
    <row r="138" spans="1:17">
      <c r="A138" s="537" t="s">
        <v>368</v>
      </c>
      <c r="B138" s="538" t="s">
        <v>995</v>
      </c>
      <c r="C138" s="538" t="s">
        <v>20</v>
      </c>
      <c r="D138" s="538" t="s">
        <v>7</v>
      </c>
      <c r="E138" s="538" t="s">
        <v>546</v>
      </c>
      <c r="F138" s="538" t="s">
        <v>1027</v>
      </c>
      <c r="G138" s="552">
        <v>164.58333333499999</v>
      </c>
      <c r="H138" s="552">
        <v>19410.981501999999</v>
      </c>
      <c r="I138" s="552">
        <v>19013067.409499999</v>
      </c>
      <c r="J138" s="538" t="s">
        <v>519</v>
      </c>
      <c r="K138" s="538" t="s">
        <v>66</v>
      </c>
      <c r="L138" s="538" t="s">
        <v>66</v>
      </c>
      <c r="M138" s="538" t="s">
        <v>519</v>
      </c>
      <c r="N138" s="538" t="s">
        <v>519</v>
      </c>
      <c r="O138" s="538" t="s">
        <v>66</v>
      </c>
      <c r="P138" s="538" t="s">
        <v>572</v>
      </c>
      <c r="Q138" s="538"/>
    </row>
    <row r="139" spans="1:17">
      <c r="A139" s="537" t="s">
        <v>368</v>
      </c>
      <c r="B139" s="538" t="s">
        <v>995</v>
      </c>
      <c r="C139" s="538" t="s">
        <v>20</v>
      </c>
      <c r="D139" s="538" t="s">
        <v>7</v>
      </c>
      <c r="E139" s="538" t="s">
        <v>546</v>
      </c>
      <c r="F139" s="538" t="s">
        <v>1002</v>
      </c>
      <c r="G139" s="552">
        <v>132</v>
      </c>
      <c r="H139" s="552">
        <v>3113.53</v>
      </c>
      <c r="I139" s="552">
        <v>660382.08970999997</v>
      </c>
      <c r="J139" s="553" t="s">
        <v>519</v>
      </c>
      <c r="K139" s="553" t="s">
        <v>519</v>
      </c>
      <c r="L139" s="553" t="s">
        <v>519</v>
      </c>
      <c r="M139" s="538" t="s">
        <v>66</v>
      </c>
      <c r="N139" s="538" t="s">
        <v>519</v>
      </c>
      <c r="O139" s="538" t="s">
        <v>66</v>
      </c>
      <c r="P139" s="538" t="s">
        <v>566</v>
      </c>
      <c r="Q139" s="538"/>
    </row>
    <row r="140" spans="1:17">
      <c r="A140" s="537" t="s">
        <v>368</v>
      </c>
      <c r="B140" s="538" t="s">
        <v>995</v>
      </c>
      <c r="C140" s="538" t="s">
        <v>20</v>
      </c>
      <c r="D140" s="538" t="s">
        <v>7</v>
      </c>
      <c r="E140" s="538" t="s">
        <v>546</v>
      </c>
      <c r="F140" s="538" t="s">
        <v>1029</v>
      </c>
      <c r="G140" s="552">
        <v>54.785714285499999</v>
      </c>
      <c r="H140" s="552">
        <v>130.31585204000001</v>
      </c>
      <c r="I140" s="552">
        <v>287387.35171999998</v>
      </c>
      <c r="J140" s="543" t="s">
        <v>519</v>
      </c>
      <c r="K140" s="538" t="s">
        <v>519</v>
      </c>
      <c r="L140" s="543" t="s">
        <v>519</v>
      </c>
      <c r="M140" s="543" t="s">
        <v>66</v>
      </c>
      <c r="N140" s="570" t="s">
        <v>519</v>
      </c>
      <c r="O140" s="570" t="s">
        <v>66</v>
      </c>
      <c r="P140" s="570" t="s">
        <v>568</v>
      </c>
      <c r="Q140" s="570"/>
    </row>
    <row r="141" spans="1:17">
      <c r="A141" s="537" t="s">
        <v>368</v>
      </c>
      <c r="B141" s="538" t="s">
        <v>995</v>
      </c>
      <c r="C141" s="538" t="s">
        <v>20</v>
      </c>
      <c r="D141" s="538" t="s">
        <v>7</v>
      </c>
      <c r="E141" s="538" t="s">
        <v>546</v>
      </c>
      <c r="F141" s="538" t="s">
        <v>1004</v>
      </c>
      <c r="G141" s="552">
        <v>79</v>
      </c>
      <c r="H141" s="552">
        <v>3667.1026900000002</v>
      </c>
      <c r="I141" s="552">
        <v>458989.21165499999</v>
      </c>
      <c r="J141" s="538" t="s">
        <v>519</v>
      </c>
      <c r="K141" s="543" t="s">
        <v>519</v>
      </c>
      <c r="L141" s="543" t="s">
        <v>519</v>
      </c>
      <c r="M141" s="543" t="s">
        <v>66</v>
      </c>
      <c r="N141" s="570" t="s">
        <v>519</v>
      </c>
      <c r="O141" s="570" t="s">
        <v>66</v>
      </c>
      <c r="P141" s="570" t="s">
        <v>566</v>
      </c>
      <c r="Q141" s="570"/>
    </row>
    <row r="142" spans="1:17">
      <c r="A142" s="537" t="s">
        <v>368</v>
      </c>
      <c r="B142" s="538" t="s">
        <v>995</v>
      </c>
      <c r="C142" s="538" t="s">
        <v>20</v>
      </c>
      <c r="D142" s="538" t="s">
        <v>7</v>
      </c>
      <c r="E142" s="538" t="s">
        <v>546</v>
      </c>
      <c r="F142" s="538" t="s">
        <v>556</v>
      </c>
      <c r="G142" s="552">
        <v>61</v>
      </c>
      <c r="H142" s="552">
        <v>1676.31</v>
      </c>
      <c r="I142" s="552">
        <v>348656.99436000001</v>
      </c>
      <c r="J142" s="538" t="s">
        <v>519</v>
      </c>
      <c r="K142" s="538" t="s">
        <v>519</v>
      </c>
      <c r="L142" s="538" t="s">
        <v>519</v>
      </c>
      <c r="M142" s="538" t="s">
        <v>66</v>
      </c>
      <c r="N142" s="538" t="s">
        <v>519</v>
      </c>
      <c r="O142" s="538" t="s">
        <v>66</v>
      </c>
      <c r="P142" s="538" t="s">
        <v>566</v>
      </c>
      <c r="Q142" s="538"/>
    </row>
    <row r="143" spans="1:17">
      <c r="A143" s="537" t="s">
        <v>368</v>
      </c>
      <c r="B143" s="538" t="s">
        <v>995</v>
      </c>
      <c r="C143" s="538" t="s">
        <v>20</v>
      </c>
      <c r="D143" s="538" t="s">
        <v>7</v>
      </c>
      <c r="E143" s="538" t="s">
        <v>546</v>
      </c>
      <c r="F143" s="538" t="s">
        <v>558</v>
      </c>
      <c r="G143" s="552">
        <v>1267.05</v>
      </c>
      <c r="H143" s="552">
        <v>66489.702355000001</v>
      </c>
      <c r="I143" s="552">
        <v>10543506.5195</v>
      </c>
      <c r="J143" s="538" t="s">
        <v>66</v>
      </c>
      <c r="K143" s="538" t="s">
        <v>66</v>
      </c>
      <c r="L143" s="538" t="s">
        <v>66</v>
      </c>
      <c r="M143" s="538" t="s">
        <v>519</v>
      </c>
      <c r="N143" s="538" t="s">
        <v>519</v>
      </c>
      <c r="O143" s="538" t="s">
        <v>66</v>
      </c>
      <c r="P143" s="538" t="s">
        <v>566</v>
      </c>
      <c r="Q143" s="538"/>
    </row>
    <row r="144" spans="1:17">
      <c r="A144" s="537" t="s">
        <v>368</v>
      </c>
      <c r="B144" s="538" t="s">
        <v>995</v>
      </c>
      <c r="C144" s="538" t="s">
        <v>20</v>
      </c>
      <c r="D144" s="538" t="s">
        <v>7</v>
      </c>
      <c r="E144" s="538" t="s">
        <v>546</v>
      </c>
      <c r="F144" s="538" t="s">
        <v>574</v>
      </c>
      <c r="G144" s="552">
        <v>80.916666664999994</v>
      </c>
      <c r="H144" s="552">
        <v>2586.4713235300001</v>
      </c>
      <c r="I144" s="552">
        <v>1770237.829805</v>
      </c>
      <c r="J144" s="538" t="s">
        <v>519</v>
      </c>
      <c r="K144" s="538" t="s">
        <v>519</v>
      </c>
      <c r="L144" s="538" t="s">
        <v>519</v>
      </c>
      <c r="M144" s="538" t="s">
        <v>66</v>
      </c>
      <c r="N144" s="538" t="s">
        <v>519</v>
      </c>
      <c r="O144" s="538" t="s">
        <v>66</v>
      </c>
      <c r="P144" s="538" t="s">
        <v>572</v>
      </c>
      <c r="Q144" s="538"/>
    </row>
    <row r="145" spans="1:17">
      <c r="A145" s="537" t="s">
        <v>368</v>
      </c>
      <c r="B145" s="538" t="s">
        <v>995</v>
      </c>
      <c r="C145" s="538" t="s">
        <v>20</v>
      </c>
      <c r="D145" s="538" t="s">
        <v>7</v>
      </c>
      <c r="E145" s="538" t="s">
        <v>546</v>
      </c>
      <c r="F145" s="538" t="s">
        <v>575</v>
      </c>
      <c r="G145" s="552">
        <v>937.711904785</v>
      </c>
      <c r="H145" s="552">
        <v>1711.7752211</v>
      </c>
      <c r="I145" s="552">
        <v>3431865.9164</v>
      </c>
      <c r="J145" s="543" t="s">
        <v>66</v>
      </c>
      <c r="K145" s="538" t="s">
        <v>519</v>
      </c>
      <c r="L145" s="538" t="s">
        <v>66</v>
      </c>
      <c r="M145" s="543" t="s">
        <v>519</v>
      </c>
      <c r="N145" s="570" t="s">
        <v>519</v>
      </c>
      <c r="O145" s="570" t="s">
        <v>66</v>
      </c>
      <c r="P145" s="570" t="s">
        <v>575</v>
      </c>
      <c r="Q145" s="570"/>
    </row>
    <row r="146" spans="1:17">
      <c r="A146" s="537" t="s">
        <v>368</v>
      </c>
      <c r="B146" s="538" t="s">
        <v>995</v>
      </c>
      <c r="C146" s="538" t="s">
        <v>20</v>
      </c>
      <c r="D146" s="538" t="s">
        <v>7</v>
      </c>
      <c r="E146" s="538" t="s">
        <v>546</v>
      </c>
      <c r="F146" s="538" t="s">
        <v>1046</v>
      </c>
      <c r="G146" s="552">
        <v>153.16666666500001</v>
      </c>
      <c r="H146" s="552">
        <v>214.41131862399999</v>
      </c>
      <c r="I146" s="552">
        <v>353409.65191000002</v>
      </c>
      <c r="J146" s="553" t="s">
        <v>519</v>
      </c>
      <c r="K146" s="553" t="s">
        <v>519</v>
      </c>
      <c r="L146" s="553" t="s">
        <v>519</v>
      </c>
      <c r="M146" s="538" t="s">
        <v>66</v>
      </c>
      <c r="N146" s="538" t="s">
        <v>519</v>
      </c>
      <c r="O146" s="538" t="s">
        <v>66</v>
      </c>
      <c r="P146" s="538" t="s">
        <v>575</v>
      </c>
      <c r="Q146" s="538"/>
    </row>
    <row r="147" spans="1:17">
      <c r="A147" s="537" t="s">
        <v>368</v>
      </c>
      <c r="B147" s="538" t="s">
        <v>995</v>
      </c>
      <c r="C147" s="538" t="s">
        <v>20</v>
      </c>
      <c r="D147" s="538" t="s">
        <v>7</v>
      </c>
      <c r="E147" s="538" t="s">
        <v>546</v>
      </c>
      <c r="F147" s="538" t="s">
        <v>577</v>
      </c>
      <c r="G147" s="552">
        <v>4432.5</v>
      </c>
      <c r="H147" s="552">
        <v>3104.299</v>
      </c>
      <c r="I147" s="552">
        <v>6929117.8465</v>
      </c>
      <c r="J147" s="543" t="s">
        <v>66</v>
      </c>
      <c r="K147" s="538" t="s">
        <v>519</v>
      </c>
      <c r="L147" s="543" t="s">
        <v>66</v>
      </c>
      <c r="M147" s="543" t="s">
        <v>519</v>
      </c>
      <c r="N147" s="570" t="s">
        <v>519</v>
      </c>
      <c r="O147" s="570" t="s">
        <v>519</v>
      </c>
      <c r="P147" s="570" t="s">
        <v>577</v>
      </c>
      <c r="Q147" s="570"/>
    </row>
    <row r="148" spans="1:17">
      <c r="A148" s="539" t="s">
        <v>368</v>
      </c>
      <c r="B148" s="540" t="s">
        <v>995</v>
      </c>
      <c r="C148" s="540" t="s">
        <v>20</v>
      </c>
      <c r="D148" s="540" t="s">
        <v>7</v>
      </c>
      <c r="E148" s="540" t="s">
        <v>546</v>
      </c>
      <c r="F148" s="540" t="s">
        <v>1013</v>
      </c>
      <c r="G148" s="554">
        <v>134.75</v>
      </c>
      <c r="H148" s="554">
        <v>14.076738484</v>
      </c>
      <c r="I148" s="554">
        <v>63074.635857499998</v>
      </c>
      <c r="J148" s="540" t="s">
        <v>519</v>
      </c>
      <c r="K148" s="540" t="s">
        <v>519</v>
      </c>
      <c r="L148" s="540" t="s">
        <v>519</v>
      </c>
      <c r="M148" s="540" t="s">
        <v>519</v>
      </c>
      <c r="N148" s="540" t="s">
        <v>519</v>
      </c>
      <c r="O148" s="540"/>
      <c r="P148" s="540"/>
      <c r="Q148" s="540"/>
    </row>
    <row r="149" spans="1:17">
      <c r="A149" s="539" t="s">
        <v>368</v>
      </c>
      <c r="B149" s="540" t="s">
        <v>995</v>
      </c>
      <c r="C149" s="540" t="s">
        <v>20</v>
      </c>
      <c r="D149" s="540" t="s">
        <v>7</v>
      </c>
      <c r="E149" s="540" t="s">
        <v>546</v>
      </c>
      <c r="F149" s="540" t="s">
        <v>1018</v>
      </c>
      <c r="G149" s="554">
        <v>36</v>
      </c>
      <c r="H149" s="554">
        <v>6.3738799999999998</v>
      </c>
      <c r="I149" s="554">
        <v>15053.173516000001</v>
      </c>
      <c r="J149" s="555" t="s">
        <v>519</v>
      </c>
      <c r="K149" s="555" t="s">
        <v>519</v>
      </c>
      <c r="L149" s="555" t="s">
        <v>519</v>
      </c>
      <c r="M149" s="540" t="s">
        <v>519</v>
      </c>
      <c r="N149" s="540" t="s">
        <v>519</v>
      </c>
      <c r="O149" s="540"/>
      <c r="P149" s="540"/>
      <c r="Q149" s="540"/>
    </row>
    <row r="150" spans="1:17">
      <c r="A150" s="539" t="s">
        <v>368</v>
      </c>
      <c r="B150" s="540" t="s">
        <v>995</v>
      </c>
      <c r="C150" s="540" t="s">
        <v>20</v>
      </c>
      <c r="D150" s="540" t="s">
        <v>7</v>
      </c>
      <c r="E150" s="540" t="s">
        <v>546</v>
      </c>
      <c r="F150" s="540" t="s">
        <v>1047</v>
      </c>
      <c r="G150" s="554">
        <v>104.5</v>
      </c>
      <c r="H150" s="554">
        <v>101.768235</v>
      </c>
      <c r="I150" s="554">
        <v>272682.96535249997</v>
      </c>
      <c r="J150" s="540" t="s">
        <v>519</v>
      </c>
      <c r="K150" s="540" t="s">
        <v>519</v>
      </c>
      <c r="L150" s="540" t="s">
        <v>519</v>
      </c>
      <c r="M150" s="540" t="s">
        <v>519</v>
      </c>
      <c r="N150" s="540" t="s">
        <v>519</v>
      </c>
      <c r="O150" s="540"/>
      <c r="P150" s="540"/>
      <c r="Q150" s="540"/>
    </row>
    <row r="151" spans="1:17">
      <c r="A151" s="541" t="s">
        <v>368</v>
      </c>
      <c r="B151" s="535" t="s">
        <v>995</v>
      </c>
      <c r="C151" s="535" t="s">
        <v>20</v>
      </c>
      <c r="D151" s="535" t="s">
        <v>7</v>
      </c>
      <c r="E151" s="535" t="s">
        <v>546</v>
      </c>
      <c r="F151" s="535" t="s">
        <v>565</v>
      </c>
      <c r="G151" s="556">
        <v>330.108333335</v>
      </c>
      <c r="H151" s="556">
        <v>233.95752777999999</v>
      </c>
      <c r="I151" s="556">
        <v>1049421.4759</v>
      </c>
      <c r="J151" s="535" t="s">
        <v>66</v>
      </c>
      <c r="K151" s="535" t="s">
        <v>519</v>
      </c>
      <c r="L151" s="535" t="s">
        <v>519</v>
      </c>
      <c r="M151" s="557" t="s">
        <v>519</v>
      </c>
      <c r="N151" s="573" t="s">
        <v>519</v>
      </c>
      <c r="O151" s="573" t="s">
        <v>519</v>
      </c>
      <c r="P151" s="535" t="s">
        <v>565</v>
      </c>
      <c r="Q151" s="573"/>
    </row>
    <row r="152" spans="1:17">
      <c r="A152" s="539" t="s">
        <v>368</v>
      </c>
      <c r="B152" s="540" t="s">
        <v>995</v>
      </c>
      <c r="C152" s="540" t="s">
        <v>20</v>
      </c>
      <c r="D152" s="540" t="s">
        <v>7</v>
      </c>
      <c r="E152" s="540" t="s">
        <v>546</v>
      </c>
      <c r="F152" s="540" t="s">
        <v>1035</v>
      </c>
      <c r="G152" s="554">
        <v>78.666666664999994</v>
      </c>
      <c r="H152" s="554">
        <v>326.42667503000001</v>
      </c>
      <c r="I152" s="554">
        <v>764230.34057999996</v>
      </c>
      <c r="J152" s="548" t="s">
        <v>519</v>
      </c>
      <c r="K152" s="540" t="s">
        <v>519</v>
      </c>
      <c r="L152" s="548" t="s">
        <v>519</v>
      </c>
      <c r="M152" s="548" t="s">
        <v>519</v>
      </c>
      <c r="N152" s="571" t="s">
        <v>519</v>
      </c>
      <c r="O152" s="571"/>
      <c r="P152" s="571"/>
      <c r="Q152" s="571"/>
    </row>
    <row r="153" spans="1:17">
      <c r="A153" s="539" t="s">
        <v>368</v>
      </c>
      <c r="B153" s="540" t="s">
        <v>995</v>
      </c>
      <c r="C153" s="540" t="s">
        <v>20</v>
      </c>
      <c r="D153" s="540" t="s">
        <v>7</v>
      </c>
      <c r="E153" s="540" t="s">
        <v>546</v>
      </c>
      <c r="F153" s="540" t="s">
        <v>1048</v>
      </c>
      <c r="G153" s="554">
        <v>15</v>
      </c>
      <c r="H153" s="554">
        <v>13.635680000000001</v>
      </c>
      <c r="I153" s="554">
        <v>30163.091593000001</v>
      </c>
      <c r="J153" s="555" t="s">
        <v>519</v>
      </c>
      <c r="K153" s="555" t="s">
        <v>519</v>
      </c>
      <c r="L153" s="555" t="s">
        <v>519</v>
      </c>
      <c r="M153" s="540" t="s">
        <v>519</v>
      </c>
      <c r="N153" s="540" t="s">
        <v>519</v>
      </c>
      <c r="O153" s="540"/>
      <c r="P153" s="540"/>
      <c r="Q153" s="540"/>
    </row>
    <row r="154" spans="1:17">
      <c r="A154" s="539" t="s">
        <v>368</v>
      </c>
      <c r="B154" s="540" t="s">
        <v>995</v>
      </c>
      <c r="C154" s="540" t="s">
        <v>20</v>
      </c>
      <c r="D154" s="540" t="s">
        <v>7</v>
      </c>
      <c r="E154" s="540" t="s">
        <v>546</v>
      </c>
      <c r="F154" s="540" t="s">
        <v>1036</v>
      </c>
      <c r="G154" s="554">
        <v>228.22499999999999</v>
      </c>
      <c r="H154" s="554">
        <v>889.29047262999995</v>
      </c>
      <c r="I154" s="554">
        <v>1742306.9521000001</v>
      </c>
      <c r="J154" s="555" t="s">
        <v>519</v>
      </c>
      <c r="K154" s="555" t="s">
        <v>519</v>
      </c>
      <c r="L154" s="555" t="s">
        <v>519</v>
      </c>
      <c r="M154" s="548" t="s">
        <v>519</v>
      </c>
      <c r="N154" s="540" t="s">
        <v>519</v>
      </c>
      <c r="O154" s="540"/>
      <c r="P154" s="540"/>
      <c r="Q154" s="540"/>
    </row>
    <row r="155" spans="1:17" ht="13.5" thickBot="1">
      <c r="A155" s="550" t="s">
        <v>368</v>
      </c>
      <c r="B155" s="551" t="s">
        <v>995</v>
      </c>
      <c r="C155" s="551" t="s">
        <v>20</v>
      </c>
      <c r="D155" s="551" t="s">
        <v>7</v>
      </c>
      <c r="E155" s="551" t="s">
        <v>546</v>
      </c>
      <c r="F155" s="551" t="s">
        <v>1049</v>
      </c>
      <c r="G155" s="565">
        <v>33.200000000000003</v>
      </c>
      <c r="H155" s="565">
        <v>135.31387548000001</v>
      </c>
      <c r="I155" s="565">
        <v>241041.38477999999</v>
      </c>
      <c r="J155" s="566" t="s">
        <v>519</v>
      </c>
      <c r="K155" s="566" t="s">
        <v>519</v>
      </c>
      <c r="L155" s="566" t="s">
        <v>519</v>
      </c>
      <c r="M155" s="551" t="s">
        <v>519</v>
      </c>
      <c r="N155" s="551" t="s">
        <v>519</v>
      </c>
      <c r="O155" s="551"/>
      <c r="P155" s="551"/>
      <c r="Q155" s="551"/>
    </row>
    <row r="1048576" spans="16:16">
      <c r="P1048576" s="580"/>
    </row>
  </sheetData>
  <phoneticPr fontId="33" type="noConversion"/>
  <dataValidations count="1">
    <dataValidation type="textLength" showInputMessage="1" showErrorMessage="1" sqref="Q4:Q41">
      <formula1>0</formula1>
      <formula2>150</formula2>
    </dataValidation>
  </dataValidations>
  <pageMargins left="0.78749999999999998" right="0.78749999999999998" top="1.0631944444444446" bottom="1.0631944444444446" header="0.51180555555555551" footer="0.51180555555555551"/>
  <pageSetup paperSize="9" scale="31"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V52"/>
  <sheetViews>
    <sheetView topLeftCell="A34" zoomScaleSheetLayoutView="100" workbookViewId="0">
      <selection activeCell="D61" sqref="D61"/>
    </sheetView>
  </sheetViews>
  <sheetFormatPr defaultColWidth="11.42578125" defaultRowHeight="12.75"/>
  <cols>
    <col min="1" max="1" width="9" style="1" customWidth="1"/>
    <col min="2" max="2" width="15.140625" style="1" customWidth="1"/>
    <col min="3" max="3" width="9.42578125" style="1" customWidth="1"/>
    <col min="4" max="5" width="25.85546875" style="1" customWidth="1"/>
    <col min="6" max="6" width="14.7109375" style="1" customWidth="1"/>
    <col min="7" max="7" width="21.7109375" style="1" bestFit="1" customWidth="1"/>
    <col min="8" max="8" width="24.85546875" style="1" bestFit="1" customWidth="1"/>
    <col min="9" max="9" width="17.85546875" style="275" bestFit="1" customWidth="1"/>
    <col min="10" max="10" width="26.140625" style="40" bestFit="1" customWidth="1"/>
    <col min="11" max="12" width="21.7109375" style="1" customWidth="1"/>
    <col min="13" max="13" width="21.7109375" customWidth="1"/>
    <col min="14" max="14" width="13.7109375" customWidth="1"/>
    <col min="15" max="15" width="2.28515625" style="1" bestFit="1" customWidth="1"/>
    <col min="16" max="16" width="11.7109375" style="1" bestFit="1" customWidth="1"/>
    <col min="17" max="17" width="2" style="1" bestFit="1" customWidth="1"/>
    <col min="18" max="18" width="9.28515625" style="1" bestFit="1" customWidth="1"/>
    <col min="19" max="19" width="2.42578125" style="1" bestFit="1" customWidth="1"/>
    <col min="20" max="20" width="32.42578125" style="1" bestFit="1" customWidth="1"/>
    <col min="21" max="21" width="2" style="98" bestFit="1" customWidth="1"/>
    <col min="22" max="22" width="15.42578125" style="1" bestFit="1" customWidth="1"/>
    <col min="23" max="16384" width="11.42578125" style="1"/>
  </cols>
  <sheetData>
    <row r="1" spans="1:22" ht="29.1" customHeight="1" thickBot="1">
      <c r="A1" s="43" t="s">
        <v>337</v>
      </c>
      <c r="B1" s="43"/>
      <c r="C1" s="43"/>
      <c r="D1" s="43"/>
      <c r="E1" s="43"/>
      <c r="F1" s="33"/>
      <c r="G1" s="33"/>
      <c r="H1" s="33"/>
      <c r="I1" s="294"/>
      <c r="L1" s="34" t="s">
        <v>0</v>
      </c>
      <c r="M1" s="103" t="s">
        <v>542</v>
      </c>
    </row>
    <row r="2" spans="1:22" ht="20.100000000000001" customHeight="1" thickBot="1">
      <c r="A2" s="33"/>
      <c r="B2" s="33"/>
      <c r="C2" s="33"/>
      <c r="D2" s="33"/>
      <c r="E2" s="33"/>
      <c r="F2" s="33"/>
      <c r="G2" s="33"/>
      <c r="H2" s="33"/>
      <c r="I2" s="294"/>
      <c r="L2" s="289" t="s">
        <v>299</v>
      </c>
      <c r="M2" s="290">
        <v>2014</v>
      </c>
    </row>
    <row r="3" spans="1:22" s="38" customFormat="1" ht="68.45" customHeight="1" thickBot="1">
      <c r="A3" s="292" t="s">
        <v>1</v>
      </c>
      <c r="B3" s="293" t="s">
        <v>70</v>
      </c>
      <c r="C3" s="293" t="s">
        <v>71</v>
      </c>
      <c r="D3" s="212" t="s">
        <v>9</v>
      </c>
      <c r="E3" s="212" t="s">
        <v>349</v>
      </c>
      <c r="F3" s="293" t="s">
        <v>60</v>
      </c>
      <c r="G3" s="293" t="s">
        <v>61</v>
      </c>
      <c r="H3" s="293" t="s">
        <v>72</v>
      </c>
      <c r="I3" s="293" t="s">
        <v>351</v>
      </c>
      <c r="J3" s="293" t="s">
        <v>990</v>
      </c>
      <c r="K3" s="293" t="s">
        <v>447</v>
      </c>
      <c r="L3" s="293" t="s">
        <v>448</v>
      </c>
      <c r="M3" s="214" t="s">
        <v>352</v>
      </c>
      <c r="N3"/>
    </row>
    <row r="4" spans="1:22" s="39" customFormat="1" ht="13.35" customHeight="1" thickBot="1">
      <c r="A4" s="291" t="s">
        <v>368</v>
      </c>
      <c r="B4" s="291" t="s">
        <v>368</v>
      </c>
      <c r="C4" s="291">
        <v>2014</v>
      </c>
      <c r="D4" s="291" t="s">
        <v>18</v>
      </c>
      <c r="E4" s="291" t="s">
        <v>7</v>
      </c>
      <c r="F4" s="291" t="s">
        <v>544</v>
      </c>
      <c r="G4" s="291" t="s">
        <v>552</v>
      </c>
      <c r="H4" s="536" t="s">
        <v>598</v>
      </c>
      <c r="I4" s="295">
        <v>447</v>
      </c>
      <c r="J4" s="296"/>
      <c r="K4" s="296">
        <v>0</v>
      </c>
      <c r="L4" s="296">
        <f t="shared" ref="L4:L35" si="0">J4+K4</f>
        <v>0</v>
      </c>
      <c r="M4" s="526"/>
      <c r="N4"/>
      <c r="O4" s="283"/>
      <c r="P4" s="283" t="s">
        <v>578</v>
      </c>
      <c r="Q4" s="283"/>
      <c r="R4" s="284" t="s">
        <v>579</v>
      </c>
      <c r="S4" s="283"/>
      <c r="T4" s="284" t="s">
        <v>73</v>
      </c>
      <c r="U4" s="283"/>
      <c r="V4" s="283" t="s">
        <v>74</v>
      </c>
    </row>
    <row r="5" spans="1:22" s="39" customFormat="1" ht="13.35" customHeight="1">
      <c r="A5" s="278" t="s">
        <v>368</v>
      </c>
      <c r="B5" s="278" t="s">
        <v>368</v>
      </c>
      <c r="C5" s="278">
        <v>2014</v>
      </c>
      <c r="D5" s="278" t="s">
        <v>18</v>
      </c>
      <c r="E5" s="278" t="s">
        <v>7</v>
      </c>
      <c r="F5" s="278" t="s">
        <v>544</v>
      </c>
      <c r="G5" s="278" t="s">
        <v>318</v>
      </c>
      <c r="H5" s="324" t="s">
        <v>598</v>
      </c>
      <c r="I5" s="278">
        <v>58</v>
      </c>
      <c r="J5" s="278"/>
      <c r="K5" s="278">
        <v>6</v>
      </c>
      <c r="L5" s="278">
        <f t="shared" si="0"/>
        <v>6</v>
      </c>
      <c r="M5" s="281"/>
      <c r="N5"/>
      <c r="O5" s="285" t="s">
        <v>41</v>
      </c>
      <c r="P5" s="286" t="s">
        <v>580</v>
      </c>
      <c r="Q5" s="287">
        <v>1</v>
      </c>
      <c r="R5" s="285" t="s">
        <v>336</v>
      </c>
      <c r="S5" s="287" t="s">
        <v>593</v>
      </c>
      <c r="T5" s="285" t="s">
        <v>75</v>
      </c>
      <c r="U5" s="285">
        <v>0</v>
      </c>
      <c r="V5" s="286" t="s">
        <v>595</v>
      </c>
    </row>
    <row r="6" spans="1:22" s="39" customFormat="1" ht="13.35" customHeight="1">
      <c r="A6" s="278" t="s">
        <v>368</v>
      </c>
      <c r="B6" s="278" t="s">
        <v>368</v>
      </c>
      <c r="C6" s="278">
        <v>2014</v>
      </c>
      <c r="D6" s="278" t="s">
        <v>18</v>
      </c>
      <c r="E6" s="278" t="s">
        <v>7</v>
      </c>
      <c r="F6" s="278" t="s">
        <v>544</v>
      </c>
      <c r="G6" s="278" t="s">
        <v>554</v>
      </c>
      <c r="H6" s="237" t="s">
        <v>598</v>
      </c>
      <c r="I6" s="278">
        <v>2322</v>
      </c>
      <c r="J6" s="281"/>
      <c r="K6" s="281">
        <v>20</v>
      </c>
      <c r="L6" s="278">
        <f t="shared" si="0"/>
        <v>20</v>
      </c>
      <c r="M6" s="281"/>
      <c r="N6"/>
      <c r="O6" s="285" t="s">
        <v>42</v>
      </c>
      <c r="P6" s="286" t="s">
        <v>581</v>
      </c>
      <c r="Q6" s="287">
        <v>2</v>
      </c>
      <c r="R6" s="285" t="s">
        <v>582</v>
      </c>
      <c r="S6" s="287" t="s">
        <v>594</v>
      </c>
      <c r="T6" s="285" t="s">
        <v>596</v>
      </c>
      <c r="U6" s="285">
        <v>1</v>
      </c>
      <c r="V6" s="286">
        <v>1</v>
      </c>
    </row>
    <row r="7" spans="1:22" s="39" customFormat="1" ht="13.35" customHeight="1">
      <c r="A7" s="278" t="s">
        <v>368</v>
      </c>
      <c r="B7" s="278" t="s">
        <v>368</v>
      </c>
      <c r="C7" s="278">
        <v>2014</v>
      </c>
      <c r="D7" s="229" t="s">
        <v>18</v>
      </c>
      <c r="E7" s="278" t="s">
        <v>7</v>
      </c>
      <c r="F7" s="278" t="s">
        <v>544</v>
      </c>
      <c r="G7" s="278" t="s">
        <v>554</v>
      </c>
      <c r="H7" s="326" t="s">
        <v>597</v>
      </c>
      <c r="I7" s="278">
        <v>2322</v>
      </c>
      <c r="J7" s="281">
        <v>13</v>
      </c>
      <c r="K7" s="281"/>
      <c r="L7" s="278">
        <f t="shared" si="0"/>
        <v>13</v>
      </c>
      <c r="M7" s="281"/>
      <c r="N7"/>
      <c r="O7" s="285" t="s">
        <v>44</v>
      </c>
      <c r="P7" s="286" t="s">
        <v>583</v>
      </c>
      <c r="Q7" s="287">
        <v>3</v>
      </c>
      <c r="R7" s="285" t="s">
        <v>584</v>
      </c>
      <c r="S7" s="287"/>
      <c r="T7" s="285"/>
      <c r="U7" s="285"/>
      <c r="V7" s="286"/>
    </row>
    <row r="8" spans="1:22" s="39" customFormat="1" ht="13.35" customHeight="1">
      <c r="A8" s="278" t="s">
        <v>368</v>
      </c>
      <c r="B8" s="278" t="s">
        <v>368</v>
      </c>
      <c r="C8" s="278">
        <v>2014</v>
      </c>
      <c r="D8" s="278" t="s">
        <v>18</v>
      </c>
      <c r="E8" s="278" t="s">
        <v>7</v>
      </c>
      <c r="F8" s="278" t="s">
        <v>544</v>
      </c>
      <c r="G8" s="278" t="s">
        <v>557</v>
      </c>
      <c r="H8" s="324" t="s">
        <v>989</v>
      </c>
      <c r="I8" s="278">
        <v>215</v>
      </c>
      <c r="J8" s="278"/>
      <c r="K8" s="278">
        <v>24</v>
      </c>
      <c r="L8" s="278">
        <f t="shared" si="0"/>
        <v>24</v>
      </c>
      <c r="M8" s="281"/>
      <c r="N8"/>
      <c r="O8" s="285" t="s">
        <v>585</v>
      </c>
      <c r="P8" s="286" t="s">
        <v>586</v>
      </c>
      <c r="Q8" s="288"/>
      <c r="R8" s="288"/>
      <c r="S8" s="288"/>
      <c r="T8" s="288"/>
      <c r="U8" s="285"/>
      <c r="V8" s="286"/>
    </row>
    <row r="9" spans="1:22" s="70" customFormat="1" ht="13.35" customHeight="1">
      <c r="A9" s="278" t="s">
        <v>368</v>
      </c>
      <c r="B9" s="278" t="s">
        <v>368</v>
      </c>
      <c r="C9" s="278">
        <v>2014</v>
      </c>
      <c r="D9" s="278" t="s">
        <v>18</v>
      </c>
      <c r="E9" s="278" t="s">
        <v>7</v>
      </c>
      <c r="F9" s="278" t="s">
        <v>544</v>
      </c>
      <c r="G9" s="278" t="s">
        <v>553</v>
      </c>
      <c r="H9" s="324" t="s">
        <v>599</v>
      </c>
      <c r="I9" s="278">
        <v>190</v>
      </c>
      <c r="J9" s="278"/>
      <c r="K9" s="278">
        <v>1</v>
      </c>
      <c r="L9" s="278">
        <f t="shared" si="0"/>
        <v>1</v>
      </c>
      <c r="M9" s="281"/>
      <c r="O9" s="285" t="s">
        <v>587</v>
      </c>
      <c r="P9" s="286" t="s">
        <v>588</v>
      </c>
      <c r="Q9" s="288"/>
      <c r="R9" s="288"/>
      <c r="S9" s="288"/>
      <c r="T9" s="288"/>
      <c r="U9" s="285"/>
      <c r="V9" s="286"/>
    </row>
    <row r="10" spans="1:22" s="70" customFormat="1" ht="13.35" customHeight="1">
      <c r="A10" s="278" t="s">
        <v>368</v>
      </c>
      <c r="B10" s="278" t="s">
        <v>368</v>
      </c>
      <c r="C10" s="278">
        <v>2014</v>
      </c>
      <c r="D10" s="278" t="s">
        <v>18</v>
      </c>
      <c r="E10" s="278" t="s">
        <v>7</v>
      </c>
      <c r="F10" s="278" t="s">
        <v>543</v>
      </c>
      <c r="G10" s="278" t="s">
        <v>551</v>
      </c>
      <c r="H10" s="324" t="s">
        <v>601</v>
      </c>
      <c r="I10" s="278">
        <v>1458</v>
      </c>
      <c r="J10" s="278"/>
      <c r="K10" s="278">
        <v>1</v>
      </c>
      <c r="L10" s="278">
        <f t="shared" si="0"/>
        <v>1</v>
      </c>
      <c r="M10" s="281"/>
      <c r="O10" s="285" t="s">
        <v>589</v>
      </c>
      <c r="P10" s="286" t="s">
        <v>22</v>
      </c>
      <c r="Q10" s="288"/>
      <c r="R10" s="288"/>
      <c r="S10" s="288"/>
      <c r="T10" s="288"/>
      <c r="U10" s="285"/>
      <c r="V10" s="286"/>
    </row>
    <row r="11" spans="1:22" s="66" customFormat="1" ht="15">
      <c r="A11" s="278" t="s">
        <v>368</v>
      </c>
      <c r="B11" s="278" t="s">
        <v>368</v>
      </c>
      <c r="C11" s="278">
        <v>2014</v>
      </c>
      <c r="D11" s="278" t="s">
        <v>18</v>
      </c>
      <c r="E11" s="278" t="s">
        <v>7</v>
      </c>
      <c r="F11" s="278" t="s">
        <v>543</v>
      </c>
      <c r="G11" s="278" t="s">
        <v>552</v>
      </c>
      <c r="H11" s="324" t="s">
        <v>601</v>
      </c>
      <c r="I11" s="278">
        <v>9903</v>
      </c>
      <c r="J11" s="278"/>
      <c r="K11" s="278">
        <v>47</v>
      </c>
      <c r="L11" s="278">
        <f t="shared" si="0"/>
        <v>47</v>
      </c>
      <c r="M11" s="281"/>
      <c r="O11" s="285" t="s">
        <v>590</v>
      </c>
      <c r="P11" s="286" t="s">
        <v>591</v>
      </c>
      <c r="Q11" s="288"/>
      <c r="R11" s="288"/>
      <c r="S11" s="288"/>
      <c r="T11" s="288"/>
      <c r="U11" s="285"/>
      <c r="V11" s="286"/>
    </row>
    <row r="12" spans="1:22" s="67" customFormat="1" ht="13.35" customHeight="1">
      <c r="A12" s="278" t="s">
        <v>368</v>
      </c>
      <c r="B12" s="278" t="s">
        <v>368</v>
      </c>
      <c r="C12" s="278">
        <v>2014</v>
      </c>
      <c r="D12" s="281" t="s">
        <v>18</v>
      </c>
      <c r="E12" s="281" t="s">
        <v>7</v>
      </c>
      <c r="F12" s="278" t="s">
        <v>543</v>
      </c>
      <c r="G12" s="278" t="s">
        <v>554</v>
      </c>
      <c r="H12" s="324" t="s">
        <v>601</v>
      </c>
      <c r="I12" s="278">
        <v>4093</v>
      </c>
      <c r="J12" s="281"/>
      <c r="K12" s="281">
        <v>41</v>
      </c>
      <c r="L12" s="278">
        <f t="shared" si="0"/>
        <v>41</v>
      </c>
      <c r="M12" s="281"/>
      <c r="O12" s="285" t="s">
        <v>592</v>
      </c>
      <c r="P12" s="286" t="s">
        <v>68</v>
      </c>
      <c r="Q12" s="98"/>
      <c r="R12" s="98"/>
      <c r="S12" s="98"/>
      <c r="T12" s="98"/>
      <c r="U12" s="285"/>
      <c r="V12" s="286"/>
    </row>
    <row r="13" spans="1:22" s="67" customFormat="1" ht="13.35" customHeight="1">
      <c r="A13" s="278" t="s">
        <v>368</v>
      </c>
      <c r="B13" s="278" t="s">
        <v>368</v>
      </c>
      <c r="C13" s="278">
        <v>2014</v>
      </c>
      <c r="D13" s="281" t="s">
        <v>18</v>
      </c>
      <c r="E13" s="281" t="s">
        <v>7</v>
      </c>
      <c r="F13" s="278" t="s">
        <v>543</v>
      </c>
      <c r="G13" s="278" t="s">
        <v>555</v>
      </c>
      <c r="H13" s="324" t="s">
        <v>601</v>
      </c>
      <c r="I13" s="278">
        <v>305</v>
      </c>
      <c r="J13" s="281"/>
      <c r="K13" s="281">
        <v>1</v>
      </c>
      <c r="L13" s="278">
        <f t="shared" si="0"/>
        <v>1</v>
      </c>
      <c r="M13" s="281"/>
    </row>
    <row r="14" spans="1:22" s="70" customFormat="1">
      <c r="A14" s="278" t="s">
        <v>368</v>
      </c>
      <c r="B14" s="278" t="s">
        <v>368</v>
      </c>
      <c r="C14" s="278">
        <v>2014</v>
      </c>
      <c r="D14" s="229" t="s">
        <v>18</v>
      </c>
      <c r="E14" s="278" t="s">
        <v>7</v>
      </c>
      <c r="F14" s="278" t="s">
        <v>543</v>
      </c>
      <c r="G14" s="278" t="s">
        <v>554</v>
      </c>
      <c r="H14" s="326" t="s">
        <v>600</v>
      </c>
      <c r="I14" s="278">
        <v>4093</v>
      </c>
      <c r="J14" s="281">
        <v>42</v>
      </c>
      <c r="K14" s="281"/>
      <c r="L14" s="278">
        <f t="shared" si="0"/>
        <v>42</v>
      </c>
      <c r="M14" s="281"/>
    </row>
    <row r="15" spans="1:22" s="39" customFormat="1" ht="13.35" customHeight="1">
      <c r="A15" s="281" t="s">
        <v>368</v>
      </c>
      <c r="B15" s="278" t="s">
        <v>368</v>
      </c>
      <c r="C15" s="278">
        <v>2014</v>
      </c>
      <c r="D15" s="281" t="s">
        <v>18</v>
      </c>
      <c r="E15" s="281" t="s">
        <v>7</v>
      </c>
      <c r="F15" s="281" t="s">
        <v>543</v>
      </c>
      <c r="G15" s="278" t="s">
        <v>558</v>
      </c>
      <c r="H15" s="326" t="s">
        <v>602</v>
      </c>
      <c r="I15" s="281">
        <v>68</v>
      </c>
      <c r="J15" s="281"/>
      <c r="K15" s="281">
        <v>5</v>
      </c>
      <c r="L15" s="278">
        <f t="shared" si="0"/>
        <v>5</v>
      </c>
      <c r="M15" s="281"/>
      <c r="N15"/>
    </row>
    <row r="16" spans="1:22" ht="13.35" customHeight="1">
      <c r="A16" s="281" t="s">
        <v>368</v>
      </c>
      <c r="B16" s="278" t="s">
        <v>368</v>
      </c>
      <c r="C16" s="278">
        <v>2014</v>
      </c>
      <c r="D16" s="281" t="s">
        <v>18</v>
      </c>
      <c r="E16" s="281" t="s">
        <v>7</v>
      </c>
      <c r="F16" s="281" t="s">
        <v>543</v>
      </c>
      <c r="G16" s="281" t="s">
        <v>559</v>
      </c>
      <c r="H16" s="326" t="s">
        <v>602</v>
      </c>
      <c r="I16" s="281">
        <v>454</v>
      </c>
      <c r="J16" s="281"/>
      <c r="K16" s="281">
        <v>9</v>
      </c>
      <c r="L16" s="278">
        <f t="shared" si="0"/>
        <v>9</v>
      </c>
      <c r="M16" s="281"/>
    </row>
    <row r="17" spans="1:13" ht="13.35" customHeight="1">
      <c r="A17" s="278" t="s">
        <v>368</v>
      </c>
      <c r="B17" s="278" t="s">
        <v>368</v>
      </c>
      <c r="C17" s="278">
        <v>2014</v>
      </c>
      <c r="D17" s="281" t="s">
        <v>18</v>
      </c>
      <c r="E17" s="281" t="s">
        <v>7</v>
      </c>
      <c r="F17" s="278" t="s">
        <v>543</v>
      </c>
      <c r="G17" s="278" t="s">
        <v>556</v>
      </c>
      <c r="H17" s="324" t="s">
        <v>603</v>
      </c>
      <c r="I17" s="278">
        <v>241</v>
      </c>
      <c r="J17" s="281"/>
      <c r="K17" s="281">
        <v>9</v>
      </c>
      <c r="L17" s="278">
        <f t="shared" si="0"/>
        <v>9</v>
      </c>
      <c r="M17" s="281"/>
    </row>
    <row r="18" spans="1:13" ht="13.35" customHeight="1">
      <c r="A18" s="282" t="s">
        <v>368</v>
      </c>
      <c r="B18" s="278" t="s">
        <v>368</v>
      </c>
      <c r="C18" s="278">
        <v>2014</v>
      </c>
      <c r="D18" s="282" t="s">
        <v>20</v>
      </c>
      <c r="E18" s="282" t="s">
        <v>7</v>
      </c>
      <c r="F18" s="282" t="s">
        <v>549</v>
      </c>
      <c r="G18" s="282" t="s">
        <v>571</v>
      </c>
      <c r="H18" s="327" t="s">
        <v>605</v>
      </c>
      <c r="I18" s="281">
        <v>6998</v>
      </c>
      <c r="J18" s="282"/>
      <c r="K18" s="282">
        <v>18</v>
      </c>
      <c r="L18" s="278">
        <f t="shared" si="0"/>
        <v>18</v>
      </c>
      <c r="M18" s="282"/>
    </row>
    <row r="19" spans="1:13" ht="13.35" customHeight="1">
      <c r="A19" s="282" t="s">
        <v>368</v>
      </c>
      <c r="B19" s="278" t="s">
        <v>368</v>
      </c>
      <c r="C19" s="278">
        <v>2014</v>
      </c>
      <c r="D19" s="282" t="s">
        <v>20</v>
      </c>
      <c r="E19" s="282" t="s">
        <v>7</v>
      </c>
      <c r="F19" s="282" t="s">
        <v>549</v>
      </c>
      <c r="G19" s="282" t="s">
        <v>576</v>
      </c>
      <c r="H19" s="327" t="s">
        <v>605</v>
      </c>
      <c r="I19" s="281">
        <v>0</v>
      </c>
      <c r="J19" s="282"/>
      <c r="K19" s="282">
        <v>0</v>
      </c>
      <c r="L19" s="278">
        <f t="shared" si="0"/>
        <v>0</v>
      </c>
      <c r="M19" s="282"/>
    </row>
    <row r="20" spans="1:13" ht="13.35" customHeight="1">
      <c r="A20" s="282" t="s">
        <v>368</v>
      </c>
      <c r="B20" s="278" t="s">
        <v>368</v>
      </c>
      <c r="C20" s="278">
        <v>2014</v>
      </c>
      <c r="D20" s="282" t="s">
        <v>20</v>
      </c>
      <c r="E20" s="282" t="s">
        <v>7</v>
      </c>
      <c r="F20" s="282" t="s">
        <v>549</v>
      </c>
      <c r="G20" s="282" t="s">
        <v>571</v>
      </c>
      <c r="H20" s="327" t="s">
        <v>604</v>
      </c>
      <c r="I20" s="281">
        <v>6998</v>
      </c>
      <c r="J20" s="282">
        <v>56</v>
      </c>
      <c r="K20" s="282"/>
      <c r="L20" s="278">
        <f t="shared" si="0"/>
        <v>56</v>
      </c>
      <c r="M20" s="282"/>
    </row>
    <row r="21" spans="1:13" ht="13.35" customHeight="1">
      <c r="A21" s="282" t="s">
        <v>368</v>
      </c>
      <c r="B21" s="278" t="s">
        <v>368</v>
      </c>
      <c r="C21" s="278">
        <v>2014</v>
      </c>
      <c r="D21" s="282" t="s">
        <v>20</v>
      </c>
      <c r="E21" s="282" t="s">
        <v>7</v>
      </c>
      <c r="F21" s="282" t="s">
        <v>549</v>
      </c>
      <c r="G21" s="282" t="s">
        <v>576</v>
      </c>
      <c r="H21" s="327" t="s">
        <v>604</v>
      </c>
      <c r="I21" s="281">
        <v>0</v>
      </c>
      <c r="J21" s="282">
        <v>0</v>
      </c>
      <c r="K21" s="282"/>
      <c r="L21" s="278">
        <f t="shared" si="0"/>
        <v>0</v>
      </c>
      <c r="M21" s="282"/>
    </row>
    <row r="22" spans="1:13" ht="13.35" customHeight="1">
      <c r="A22" s="282" t="s">
        <v>368</v>
      </c>
      <c r="B22" s="278" t="s">
        <v>368</v>
      </c>
      <c r="C22" s="278">
        <v>2014</v>
      </c>
      <c r="D22" s="282" t="s">
        <v>20</v>
      </c>
      <c r="E22" s="282" t="s">
        <v>7</v>
      </c>
      <c r="F22" s="282" t="s">
        <v>549</v>
      </c>
      <c r="G22" s="282" t="s">
        <v>573</v>
      </c>
      <c r="H22" s="327" t="s">
        <v>606</v>
      </c>
      <c r="I22" s="281">
        <v>678</v>
      </c>
      <c r="J22" s="282"/>
      <c r="K22" s="282">
        <v>55</v>
      </c>
      <c r="L22" s="278">
        <f t="shared" si="0"/>
        <v>55</v>
      </c>
      <c r="M22" s="282"/>
    </row>
    <row r="23" spans="1:13" ht="13.35" customHeight="1">
      <c r="A23" s="282" t="s">
        <v>368</v>
      </c>
      <c r="B23" s="278" t="s">
        <v>368</v>
      </c>
      <c r="C23" s="278">
        <v>2014</v>
      </c>
      <c r="D23" s="282" t="s">
        <v>20</v>
      </c>
      <c r="E23" s="282" t="s">
        <v>7</v>
      </c>
      <c r="F23" s="282" t="s">
        <v>549</v>
      </c>
      <c r="G23" s="282" t="s">
        <v>574</v>
      </c>
      <c r="H23" s="327" t="s">
        <v>606</v>
      </c>
      <c r="I23" s="281">
        <v>126</v>
      </c>
      <c r="J23" s="282"/>
      <c r="K23" s="282">
        <v>4</v>
      </c>
      <c r="L23" s="278">
        <f t="shared" si="0"/>
        <v>4</v>
      </c>
      <c r="M23" s="282"/>
    </row>
    <row r="24" spans="1:13" ht="13.35" customHeight="1">
      <c r="A24" s="282" t="s">
        <v>368</v>
      </c>
      <c r="B24" s="278" t="s">
        <v>368</v>
      </c>
      <c r="C24" s="278">
        <v>2014</v>
      </c>
      <c r="D24" s="282" t="s">
        <v>20</v>
      </c>
      <c r="E24" s="282" t="s">
        <v>7</v>
      </c>
      <c r="F24" s="282" t="s">
        <v>549</v>
      </c>
      <c r="G24" s="282" t="s">
        <v>566</v>
      </c>
      <c r="H24" s="327" t="s">
        <v>607</v>
      </c>
      <c r="I24" s="281">
        <v>9</v>
      </c>
      <c r="J24" s="282"/>
      <c r="K24" s="282">
        <v>4</v>
      </c>
      <c r="L24" s="278">
        <f t="shared" si="0"/>
        <v>4</v>
      </c>
      <c r="M24" s="282"/>
    </row>
    <row r="25" spans="1:13">
      <c r="A25" s="282" t="s">
        <v>368</v>
      </c>
      <c r="B25" s="278" t="s">
        <v>368</v>
      </c>
      <c r="C25" s="278">
        <v>2014</v>
      </c>
      <c r="D25" s="282" t="s">
        <v>20</v>
      </c>
      <c r="E25" s="282" t="s">
        <v>7</v>
      </c>
      <c r="F25" s="282" t="s">
        <v>548</v>
      </c>
      <c r="G25" s="282" t="s">
        <v>566</v>
      </c>
      <c r="H25" s="327" t="s">
        <v>610</v>
      </c>
      <c r="I25" s="281">
        <v>589</v>
      </c>
      <c r="J25" s="282"/>
      <c r="K25" s="282">
        <v>148</v>
      </c>
      <c r="L25" s="278">
        <f t="shared" si="0"/>
        <v>148</v>
      </c>
      <c r="M25" s="282"/>
    </row>
    <row r="26" spans="1:13">
      <c r="A26" s="282" t="s">
        <v>368</v>
      </c>
      <c r="B26" s="278" t="s">
        <v>368</v>
      </c>
      <c r="C26" s="278">
        <v>2014</v>
      </c>
      <c r="D26" s="282" t="s">
        <v>20</v>
      </c>
      <c r="E26" s="282" t="s">
        <v>7</v>
      </c>
      <c r="F26" s="282" t="s">
        <v>548</v>
      </c>
      <c r="G26" s="282" t="s">
        <v>571</v>
      </c>
      <c r="H26" s="327" t="s">
        <v>610</v>
      </c>
      <c r="I26" s="281">
        <v>6766</v>
      </c>
      <c r="J26" s="282"/>
      <c r="K26" s="282">
        <v>85</v>
      </c>
      <c r="L26" s="278">
        <f t="shared" si="0"/>
        <v>85</v>
      </c>
      <c r="M26" s="282"/>
    </row>
    <row r="27" spans="1:13">
      <c r="A27" s="282" t="s">
        <v>368</v>
      </c>
      <c r="B27" s="278" t="s">
        <v>368</v>
      </c>
      <c r="C27" s="278">
        <v>2014</v>
      </c>
      <c r="D27" s="282" t="s">
        <v>20</v>
      </c>
      <c r="E27" s="282" t="s">
        <v>7</v>
      </c>
      <c r="F27" s="282" t="s">
        <v>548</v>
      </c>
      <c r="G27" s="282" t="s">
        <v>576</v>
      </c>
      <c r="H27" s="327" t="s">
        <v>610</v>
      </c>
      <c r="I27" s="281">
        <v>1709</v>
      </c>
      <c r="J27" s="282"/>
      <c r="K27" s="282">
        <v>31</v>
      </c>
      <c r="L27" s="278">
        <f t="shared" si="0"/>
        <v>31</v>
      </c>
      <c r="M27" s="282"/>
    </row>
    <row r="28" spans="1:13">
      <c r="A28" s="282" t="s">
        <v>368</v>
      </c>
      <c r="B28" s="278" t="s">
        <v>368</v>
      </c>
      <c r="C28" s="278">
        <v>2014</v>
      </c>
      <c r="D28" s="282" t="s">
        <v>20</v>
      </c>
      <c r="E28" s="282" t="s">
        <v>7</v>
      </c>
      <c r="F28" s="282" t="s">
        <v>548</v>
      </c>
      <c r="G28" s="282" t="s">
        <v>572</v>
      </c>
      <c r="H28" s="327" t="s">
        <v>609</v>
      </c>
      <c r="I28" s="281">
        <v>23</v>
      </c>
      <c r="J28" s="282"/>
      <c r="K28" s="282">
        <v>9</v>
      </c>
      <c r="L28" s="278">
        <f t="shared" si="0"/>
        <v>9</v>
      </c>
      <c r="M28" s="282"/>
    </row>
    <row r="29" spans="1:13">
      <c r="A29" s="282" t="s">
        <v>368</v>
      </c>
      <c r="B29" s="278" t="s">
        <v>368</v>
      </c>
      <c r="C29" s="278">
        <v>2014</v>
      </c>
      <c r="D29" s="282" t="s">
        <v>20</v>
      </c>
      <c r="E29" s="282" t="s">
        <v>7</v>
      </c>
      <c r="F29" s="282" t="s">
        <v>548</v>
      </c>
      <c r="G29" s="282" t="s">
        <v>565</v>
      </c>
      <c r="H29" s="327" t="s">
        <v>608</v>
      </c>
      <c r="I29" s="281">
        <v>797</v>
      </c>
      <c r="J29" s="282">
        <v>7</v>
      </c>
      <c r="K29" s="282"/>
      <c r="L29" s="278">
        <f t="shared" si="0"/>
        <v>7</v>
      </c>
      <c r="M29" s="282"/>
    </row>
    <row r="30" spans="1:13">
      <c r="A30" s="282" t="s">
        <v>368</v>
      </c>
      <c r="B30" s="278" t="s">
        <v>368</v>
      </c>
      <c r="C30" s="278">
        <v>2014</v>
      </c>
      <c r="D30" s="282" t="s">
        <v>20</v>
      </c>
      <c r="E30" s="282" t="s">
        <v>7</v>
      </c>
      <c r="F30" s="282" t="s">
        <v>548</v>
      </c>
      <c r="G30" s="282" t="s">
        <v>571</v>
      </c>
      <c r="H30" s="327" t="s">
        <v>608</v>
      </c>
      <c r="I30" s="281">
        <v>6766</v>
      </c>
      <c r="J30" s="282">
        <v>47</v>
      </c>
      <c r="K30" s="282"/>
      <c r="L30" s="278">
        <f t="shared" si="0"/>
        <v>47</v>
      </c>
      <c r="M30" s="282"/>
    </row>
    <row r="31" spans="1:13">
      <c r="A31" s="282" t="s">
        <v>368</v>
      </c>
      <c r="B31" s="278" t="s">
        <v>368</v>
      </c>
      <c r="C31" s="278">
        <v>2014</v>
      </c>
      <c r="D31" s="282" t="s">
        <v>20</v>
      </c>
      <c r="E31" s="282" t="s">
        <v>7</v>
      </c>
      <c r="F31" s="282" t="s">
        <v>548</v>
      </c>
      <c r="G31" s="282" t="s">
        <v>576</v>
      </c>
      <c r="H31" s="327" t="s">
        <v>608</v>
      </c>
      <c r="I31" s="281">
        <v>1709</v>
      </c>
      <c r="J31" s="282">
        <v>8</v>
      </c>
      <c r="K31" s="282"/>
      <c r="L31" s="278">
        <f t="shared" si="0"/>
        <v>8</v>
      </c>
      <c r="M31" s="282"/>
    </row>
    <row r="32" spans="1:13">
      <c r="A32" s="281" t="s">
        <v>368</v>
      </c>
      <c r="B32" s="278" t="s">
        <v>368</v>
      </c>
      <c r="C32" s="278">
        <v>2014</v>
      </c>
      <c r="D32" s="281" t="s">
        <v>20</v>
      </c>
      <c r="E32" s="281" t="s">
        <v>7</v>
      </c>
      <c r="F32" s="281" t="s">
        <v>546</v>
      </c>
      <c r="G32" s="281" t="s">
        <v>561</v>
      </c>
      <c r="H32" s="326" t="s">
        <v>612</v>
      </c>
      <c r="I32" s="281">
        <v>305</v>
      </c>
      <c r="J32" s="281"/>
      <c r="K32" s="281">
        <v>0</v>
      </c>
      <c r="L32" s="278">
        <f t="shared" si="0"/>
        <v>0</v>
      </c>
      <c r="M32" s="281"/>
    </row>
    <row r="33" spans="1:13">
      <c r="A33" s="281" t="s">
        <v>368</v>
      </c>
      <c r="B33" s="278" t="s">
        <v>368</v>
      </c>
      <c r="C33" s="278">
        <v>2014</v>
      </c>
      <c r="D33" s="281" t="s">
        <v>20</v>
      </c>
      <c r="E33" s="281" t="s">
        <v>7</v>
      </c>
      <c r="F33" s="281" t="s">
        <v>546</v>
      </c>
      <c r="G33" s="281" t="s">
        <v>563</v>
      </c>
      <c r="H33" s="326" t="s">
        <v>612</v>
      </c>
      <c r="I33" s="281">
        <v>2043</v>
      </c>
      <c r="J33" s="281"/>
      <c r="K33" s="281">
        <v>36</v>
      </c>
      <c r="L33" s="278">
        <f t="shared" si="0"/>
        <v>36</v>
      </c>
      <c r="M33" s="281"/>
    </row>
    <row r="34" spans="1:13">
      <c r="A34" s="282" t="s">
        <v>368</v>
      </c>
      <c r="B34" s="278" t="s">
        <v>368</v>
      </c>
      <c r="C34" s="278">
        <v>2014</v>
      </c>
      <c r="D34" s="282" t="s">
        <v>20</v>
      </c>
      <c r="E34" s="282" t="s">
        <v>7</v>
      </c>
      <c r="F34" s="282" t="s">
        <v>546</v>
      </c>
      <c r="G34" s="282" t="s">
        <v>564</v>
      </c>
      <c r="H34" s="327" t="s">
        <v>612</v>
      </c>
      <c r="I34" s="281">
        <v>203</v>
      </c>
      <c r="J34" s="282"/>
      <c r="K34" s="282">
        <v>3</v>
      </c>
      <c r="L34" s="278">
        <f t="shared" si="0"/>
        <v>3</v>
      </c>
      <c r="M34" s="282"/>
    </row>
    <row r="35" spans="1:13">
      <c r="A35" s="282" t="s">
        <v>368</v>
      </c>
      <c r="B35" s="278" t="s">
        <v>368</v>
      </c>
      <c r="C35" s="278">
        <v>2014</v>
      </c>
      <c r="D35" s="282" t="s">
        <v>20</v>
      </c>
      <c r="E35" s="282" t="s">
        <v>7</v>
      </c>
      <c r="F35" s="282" t="s">
        <v>546</v>
      </c>
      <c r="G35" s="282" t="s">
        <v>568</v>
      </c>
      <c r="H35" s="327" t="s">
        <v>612</v>
      </c>
      <c r="I35" s="281">
        <v>1593</v>
      </c>
      <c r="J35" s="282"/>
      <c r="K35" s="282">
        <v>70</v>
      </c>
      <c r="L35" s="278">
        <f t="shared" si="0"/>
        <v>70</v>
      </c>
      <c r="M35" s="282"/>
    </row>
    <row r="36" spans="1:13">
      <c r="A36" s="282" t="s">
        <v>368</v>
      </c>
      <c r="B36" s="278" t="s">
        <v>368</v>
      </c>
      <c r="C36" s="278">
        <v>2014</v>
      </c>
      <c r="D36" s="282" t="s">
        <v>20</v>
      </c>
      <c r="E36" s="282" t="s">
        <v>7</v>
      </c>
      <c r="F36" s="282" t="s">
        <v>546</v>
      </c>
      <c r="G36" s="282" t="s">
        <v>570</v>
      </c>
      <c r="H36" s="327" t="s">
        <v>612</v>
      </c>
      <c r="I36" s="281">
        <v>121</v>
      </c>
      <c r="J36" s="282"/>
      <c r="K36" s="282">
        <v>1</v>
      </c>
      <c r="L36" s="278">
        <f t="shared" ref="L36:L52" si="1">J36+K36</f>
        <v>1</v>
      </c>
      <c r="M36" s="282"/>
    </row>
    <row r="37" spans="1:13">
      <c r="A37" s="282" t="s">
        <v>368</v>
      </c>
      <c r="B37" s="278" t="s">
        <v>368</v>
      </c>
      <c r="C37" s="278">
        <v>2014</v>
      </c>
      <c r="D37" s="282" t="s">
        <v>20</v>
      </c>
      <c r="E37" s="282" t="s">
        <v>7</v>
      </c>
      <c r="F37" s="282" t="s">
        <v>546</v>
      </c>
      <c r="G37" s="282" t="s">
        <v>575</v>
      </c>
      <c r="H37" s="327" t="s">
        <v>612</v>
      </c>
      <c r="I37" s="281">
        <v>227</v>
      </c>
      <c r="J37" s="282"/>
      <c r="K37" s="282">
        <v>21</v>
      </c>
      <c r="L37" s="278">
        <f t="shared" si="1"/>
        <v>21</v>
      </c>
      <c r="M37" s="282"/>
    </row>
    <row r="38" spans="1:13">
      <c r="A38" s="281" t="s">
        <v>368</v>
      </c>
      <c r="B38" s="278" t="s">
        <v>368</v>
      </c>
      <c r="C38" s="278">
        <v>2014</v>
      </c>
      <c r="D38" s="281" t="s">
        <v>20</v>
      </c>
      <c r="E38" s="281" t="s">
        <v>7</v>
      </c>
      <c r="F38" s="281" t="s">
        <v>546</v>
      </c>
      <c r="G38" s="281" t="s">
        <v>563</v>
      </c>
      <c r="H38" s="326" t="s">
        <v>611</v>
      </c>
      <c r="I38" s="281">
        <v>2043</v>
      </c>
      <c r="J38" s="281">
        <v>12</v>
      </c>
      <c r="K38" s="281"/>
      <c r="L38" s="278">
        <f t="shared" si="1"/>
        <v>12</v>
      </c>
      <c r="M38" s="281"/>
    </row>
    <row r="39" spans="1:13">
      <c r="A39" s="282" t="s">
        <v>368</v>
      </c>
      <c r="B39" s="278" t="s">
        <v>368</v>
      </c>
      <c r="C39" s="278">
        <v>2014</v>
      </c>
      <c r="D39" s="282" t="s">
        <v>20</v>
      </c>
      <c r="E39" s="282" t="s">
        <v>7</v>
      </c>
      <c r="F39" s="282" t="s">
        <v>546</v>
      </c>
      <c r="G39" s="282" t="s">
        <v>569</v>
      </c>
      <c r="H39" s="327" t="s">
        <v>611</v>
      </c>
      <c r="I39" s="281">
        <v>1593</v>
      </c>
      <c r="J39" s="282">
        <v>19</v>
      </c>
      <c r="K39" s="282"/>
      <c r="L39" s="278">
        <f t="shared" si="1"/>
        <v>19</v>
      </c>
      <c r="M39" s="282"/>
    </row>
    <row r="40" spans="1:13">
      <c r="A40" s="282" t="s">
        <v>368</v>
      </c>
      <c r="B40" s="278" t="s">
        <v>368</v>
      </c>
      <c r="C40" s="278">
        <v>2014</v>
      </c>
      <c r="D40" s="282" t="s">
        <v>20</v>
      </c>
      <c r="E40" s="282" t="s">
        <v>7</v>
      </c>
      <c r="F40" s="282" t="s">
        <v>546</v>
      </c>
      <c r="G40" s="282" t="s">
        <v>570</v>
      </c>
      <c r="H40" s="327" t="s">
        <v>611</v>
      </c>
      <c r="I40" s="281">
        <v>121</v>
      </c>
      <c r="J40" s="282">
        <v>0</v>
      </c>
      <c r="K40" s="282"/>
      <c r="L40" s="278">
        <f t="shared" si="1"/>
        <v>0</v>
      </c>
      <c r="M40" s="282"/>
    </row>
    <row r="41" spans="1:13">
      <c r="A41" s="282" t="s">
        <v>368</v>
      </c>
      <c r="B41" s="278" t="s">
        <v>368</v>
      </c>
      <c r="C41" s="278">
        <v>2014</v>
      </c>
      <c r="D41" s="282" t="s">
        <v>20</v>
      </c>
      <c r="E41" s="282" t="s">
        <v>7</v>
      </c>
      <c r="F41" s="282" t="s">
        <v>546</v>
      </c>
      <c r="G41" s="282" t="s">
        <v>575</v>
      </c>
      <c r="H41" s="327" t="s">
        <v>611</v>
      </c>
      <c r="I41" s="281">
        <v>227</v>
      </c>
      <c r="J41" s="282">
        <v>2</v>
      </c>
      <c r="K41" s="282"/>
      <c r="L41" s="278">
        <f t="shared" si="1"/>
        <v>2</v>
      </c>
      <c r="M41" s="282"/>
    </row>
    <row r="42" spans="1:13">
      <c r="A42" s="282" t="s">
        <v>368</v>
      </c>
      <c r="B42" s="278" t="s">
        <v>368</v>
      </c>
      <c r="C42" s="278">
        <v>2014</v>
      </c>
      <c r="D42" s="282" t="s">
        <v>20</v>
      </c>
      <c r="E42" s="282" t="s">
        <v>7</v>
      </c>
      <c r="F42" s="282" t="s">
        <v>546</v>
      </c>
      <c r="G42" s="282" t="s">
        <v>577</v>
      </c>
      <c r="H42" s="327" t="s">
        <v>611</v>
      </c>
      <c r="I42" s="281">
        <v>2303</v>
      </c>
      <c r="J42" s="282">
        <v>12</v>
      </c>
      <c r="K42" s="282"/>
      <c r="L42" s="278">
        <f t="shared" si="1"/>
        <v>12</v>
      </c>
      <c r="M42" s="282"/>
    </row>
    <row r="43" spans="1:13">
      <c r="A43" s="282" t="s">
        <v>368</v>
      </c>
      <c r="B43" s="278" t="s">
        <v>368</v>
      </c>
      <c r="C43" s="278">
        <v>2014</v>
      </c>
      <c r="D43" s="282" t="s">
        <v>20</v>
      </c>
      <c r="E43" s="282" t="s">
        <v>7</v>
      </c>
      <c r="F43" s="282" t="s">
        <v>546</v>
      </c>
      <c r="G43" s="282" t="s">
        <v>567</v>
      </c>
      <c r="H43" s="327" t="s">
        <v>614</v>
      </c>
      <c r="I43" s="281">
        <v>1054</v>
      </c>
      <c r="J43" s="282"/>
      <c r="K43" s="282">
        <v>24</v>
      </c>
      <c r="L43" s="278">
        <f t="shared" si="1"/>
        <v>24</v>
      </c>
      <c r="M43" s="282"/>
    </row>
    <row r="44" spans="1:13">
      <c r="A44" s="282" t="s">
        <v>368</v>
      </c>
      <c r="B44" s="278" t="s">
        <v>368</v>
      </c>
      <c r="C44" s="278">
        <v>2014</v>
      </c>
      <c r="D44" s="282" t="s">
        <v>20</v>
      </c>
      <c r="E44" s="282" t="s">
        <v>7</v>
      </c>
      <c r="F44" s="282" t="s">
        <v>546</v>
      </c>
      <c r="G44" s="282" t="s">
        <v>572</v>
      </c>
      <c r="H44" s="327" t="s">
        <v>613</v>
      </c>
      <c r="I44" s="281">
        <v>203</v>
      </c>
      <c r="J44" s="282"/>
      <c r="K44" s="282">
        <v>77</v>
      </c>
      <c r="L44" s="278">
        <f t="shared" si="1"/>
        <v>77</v>
      </c>
      <c r="M44" s="282"/>
    </row>
    <row r="45" spans="1:13">
      <c r="A45" s="282" t="s">
        <v>368</v>
      </c>
      <c r="B45" s="278" t="s">
        <v>368</v>
      </c>
      <c r="C45" s="278">
        <v>2014</v>
      </c>
      <c r="D45" s="282" t="s">
        <v>20</v>
      </c>
      <c r="E45" s="282" t="s">
        <v>7</v>
      </c>
      <c r="F45" s="282" t="s">
        <v>546</v>
      </c>
      <c r="G45" s="282" t="s">
        <v>558</v>
      </c>
      <c r="H45" s="327" t="s">
        <v>613</v>
      </c>
      <c r="I45" s="281">
        <v>964</v>
      </c>
      <c r="J45" s="282"/>
      <c r="K45" s="282">
        <v>157</v>
      </c>
      <c r="L45" s="278">
        <f t="shared" si="1"/>
        <v>157</v>
      </c>
      <c r="M45" s="282"/>
    </row>
    <row r="46" spans="1:13">
      <c r="A46" s="282" t="s">
        <v>368</v>
      </c>
      <c r="B46" s="278" t="s">
        <v>368</v>
      </c>
      <c r="C46" s="278">
        <v>2014</v>
      </c>
      <c r="D46" s="282" t="s">
        <v>20</v>
      </c>
      <c r="E46" s="282" t="s">
        <v>7</v>
      </c>
      <c r="F46" s="282" t="s">
        <v>546</v>
      </c>
      <c r="G46" s="282" t="s">
        <v>565</v>
      </c>
      <c r="H46" s="327" t="s">
        <v>615</v>
      </c>
      <c r="I46" s="281">
        <v>27</v>
      </c>
      <c r="J46" s="282"/>
      <c r="K46" s="282">
        <v>0</v>
      </c>
      <c r="L46" s="278">
        <f t="shared" si="1"/>
        <v>0</v>
      </c>
      <c r="M46" s="282"/>
    </row>
    <row r="47" spans="1:13">
      <c r="A47" s="282" t="s">
        <v>368</v>
      </c>
      <c r="B47" s="278" t="s">
        <v>368</v>
      </c>
      <c r="C47" s="278">
        <v>2014</v>
      </c>
      <c r="D47" s="282" t="s">
        <v>20</v>
      </c>
      <c r="E47" s="282" t="s">
        <v>7</v>
      </c>
      <c r="F47" s="282" t="s">
        <v>546</v>
      </c>
      <c r="G47" s="282" t="s">
        <v>566</v>
      </c>
      <c r="H47" s="327" t="s">
        <v>615</v>
      </c>
      <c r="I47" s="281">
        <v>712</v>
      </c>
      <c r="J47" s="282"/>
      <c r="K47" s="282">
        <v>173</v>
      </c>
      <c r="L47" s="278">
        <f t="shared" si="1"/>
        <v>173</v>
      </c>
      <c r="M47" s="282"/>
    </row>
    <row r="48" spans="1:13">
      <c r="A48" s="281" t="s">
        <v>368</v>
      </c>
      <c r="B48" s="278" t="s">
        <v>368</v>
      </c>
      <c r="C48" s="278">
        <v>2014</v>
      </c>
      <c r="D48" s="281" t="s">
        <v>22</v>
      </c>
      <c r="E48" s="281" t="s">
        <v>7</v>
      </c>
      <c r="F48" s="281" t="s">
        <v>545</v>
      </c>
      <c r="G48" s="281" t="s">
        <v>560</v>
      </c>
      <c r="H48" s="326" t="s">
        <v>616</v>
      </c>
      <c r="I48" s="281">
        <v>43</v>
      </c>
      <c r="J48" s="281"/>
      <c r="K48" s="281">
        <v>24</v>
      </c>
      <c r="L48" s="278">
        <f t="shared" si="1"/>
        <v>24</v>
      </c>
      <c r="M48" s="281"/>
    </row>
    <row r="49" spans="1:13">
      <c r="A49" s="282" t="s">
        <v>368</v>
      </c>
      <c r="B49" s="278" t="s">
        <v>368</v>
      </c>
      <c r="C49" s="278">
        <v>2014</v>
      </c>
      <c r="D49" s="282" t="s">
        <v>20</v>
      </c>
      <c r="E49" s="282" t="s">
        <v>7</v>
      </c>
      <c r="F49" s="282" t="s">
        <v>550</v>
      </c>
      <c r="G49" s="282" t="s">
        <v>560</v>
      </c>
      <c r="H49" s="327" t="s">
        <v>617</v>
      </c>
      <c r="I49" s="281">
        <v>18</v>
      </c>
      <c r="J49" s="282"/>
      <c r="K49" s="282">
        <v>3</v>
      </c>
      <c r="L49" s="278">
        <f t="shared" si="1"/>
        <v>3</v>
      </c>
      <c r="M49" s="282"/>
    </row>
    <row r="50" spans="1:13">
      <c r="A50" s="281" t="s">
        <v>368</v>
      </c>
      <c r="B50" s="278" t="s">
        <v>368</v>
      </c>
      <c r="C50" s="278">
        <v>2014</v>
      </c>
      <c r="D50" s="281" t="s">
        <v>20</v>
      </c>
      <c r="E50" s="281" t="s">
        <v>7</v>
      </c>
      <c r="F50" s="281" t="s">
        <v>547</v>
      </c>
      <c r="G50" s="281" t="s">
        <v>562</v>
      </c>
      <c r="H50" s="326" t="s">
        <v>619</v>
      </c>
      <c r="I50" s="281">
        <v>290</v>
      </c>
      <c r="J50" s="281"/>
      <c r="K50" s="281">
        <v>6</v>
      </c>
      <c r="L50" s="278">
        <f t="shared" si="1"/>
        <v>6</v>
      </c>
      <c r="M50" s="281"/>
    </row>
    <row r="51" spans="1:13">
      <c r="A51" s="281" t="s">
        <v>368</v>
      </c>
      <c r="B51" s="278" t="s">
        <v>368</v>
      </c>
      <c r="C51" s="278">
        <v>2014</v>
      </c>
      <c r="D51" s="281" t="s">
        <v>20</v>
      </c>
      <c r="E51" s="281" t="s">
        <v>7</v>
      </c>
      <c r="F51" s="281" t="s">
        <v>547</v>
      </c>
      <c r="G51" s="281" t="s">
        <v>563</v>
      </c>
      <c r="H51" s="326" t="s">
        <v>619</v>
      </c>
      <c r="I51" s="281">
        <v>1786</v>
      </c>
      <c r="J51" s="281"/>
      <c r="K51" s="281">
        <v>34</v>
      </c>
      <c r="L51" s="278">
        <f t="shared" si="1"/>
        <v>34</v>
      </c>
      <c r="M51" s="281"/>
    </row>
    <row r="52" spans="1:13">
      <c r="A52" s="278" t="s">
        <v>368</v>
      </c>
      <c r="B52" s="278" t="s">
        <v>368</v>
      </c>
      <c r="C52" s="278">
        <v>2014</v>
      </c>
      <c r="D52" s="278" t="s">
        <v>20</v>
      </c>
      <c r="E52" s="278" t="s">
        <v>7</v>
      </c>
      <c r="F52" s="278" t="s">
        <v>547</v>
      </c>
      <c r="G52" s="278" t="s">
        <v>563</v>
      </c>
      <c r="H52" s="324" t="s">
        <v>618</v>
      </c>
      <c r="I52" s="278">
        <v>1786</v>
      </c>
      <c r="J52" s="278">
        <v>22</v>
      </c>
      <c r="K52" s="278"/>
      <c r="L52" s="278">
        <f t="shared" si="1"/>
        <v>22</v>
      </c>
      <c r="M52" s="229"/>
    </row>
  </sheetData>
  <autoFilter ref="A3:M53">
    <sortState ref="A4:M52">
      <sortCondition ref="G3:G53"/>
    </sortState>
  </autoFilter>
  <sortState ref="A4:M52">
    <sortCondition ref="H4:H52"/>
    <sortCondition ref="G4:G52"/>
  </sortState>
  <phoneticPr fontId="33" type="noConversion"/>
  <dataValidations count="1">
    <dataValidation type="textLength" showInputMessage="1" showErrorMessage="1" sqref="M4:M24">
      <formula1>0</formula1>
      <formula2>150</formula2>
    </dataValidation>
  </dataValidations>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2"/>
  <sheetViews>
    <sheetView topLeftCell="A25" zoomScaleNormal="100" workbookViewId="0">
      <selection activeCell="F47" sqref="F47"/>
    </sheetView>
  </sheetViews>
  <sheetFormatPr defaultColWidth="11.42578125" defaultRowHeight="12.75"/>
  <cols>
    <col min="1" max="1" width="11.42578125" customWidth="1"/>
    <col min="2" max="2" width="15.85546875" bestFit="1" customWidth="1"/>
    <col min="3" max="3" width="11.42578125" customWidth="1"/>
    <col min="4" max="4" width="25.42578125" customWidth="1"/>
    <col min="5" max="5" width="25.42578125" style="100" customWidth="1"/>
    <col min="6" max="6" width="15.28515625" customWidth="1"/>
    <col min="7" max="7" width="23.42578125" customWidth="1"/>
    <col min="8" max="9" width="19.140625" customWidth="1"/>
    <col min="10" max="10" width="34.42578125" customWidth="1"/>
    <col min="11" max="11" width="19.85546875" customWidth="1"/>
    <col min="12" max="12" width="11.42578125" customWidth="1"/>
    <col min="13" max="13" width="13.28515625" customWidth="1"/>
    <col min="14" max="15" width="11.42578125" customWidth="1"/>
    <col min="16" max="16" width="11.42578125" style="106" customWidth="1"/>
    <col min="17" max="17" width="12.28515625" style="100" bestFit="1" customWidth="1"/>
  </cols>
  <sheetData>
    <row r="1" spans="1:17" ht="18.75" thickBot="1">
      <c r="A1" s="43" t="s">
        <v>338</v>
      </c>
      <c r="B1" s="43"/>
      <c r="C1" s="43"/>
      <c r="D1" s="33"/>
      <c r="E1" s="43"/>
      <c r="F1" s="33"/>
      <c r="G1" s="33"/>
      <c r="H1" s="33"/>
      <c r="I1" s="33"/>
      <c r="J1" s="33"/>
      <c r="K1" s="33"/>
      <c r="L1" s="33"/>
      <c r="N1" s="33"/>
      <c r="O1" s="33"/>
      <c r="P1" s="201" t="s">
        <v>0</v>
      </c>
      <c r="Q1" s="202" t="s">
        <v>542</v>
      </c>
    </row>
    <row r="2" spans="1:17" ht="16.5" thickBot="1">
      <c r="A2" s="37"/>
      <c r="B2" s="37"/>
      <c r="C2" s="37"/>
      <c r="D2" s="37"/>
      <c r="E2" s="44"/>
      <c r="F2" s="37"/>
      <c r="G2" s="37"/>
      <c r="H2" s="37"/>
      <c r="I2" s="37"/>
      <c r="J2" s="37"/>
      <c r="K2" s="37"/>
      <c r="L2" s="37"/>
      <c r="N2" s="37"/>
      <c r="O2" s="37"/>
      <c r="P2" s="201" t="s">
        <v>299</v>
      </c>
      <c r="Q2" s="203">
        <v>2014</v>
      </c>
    </row>
    <row r="3" spans="1:17" ht="76.5">
      <c r="A3" s="527" t="s">
        <v>1</v>
      </c>
      <c r="B3" s="528" t="s">
        <v>70</v>
      </c>
      <c r="C3" s="528" t="s">
        <v>67</v>
      </c>
      <c r="D3" s="527" t="s">
        <v>9</v>
      </c>
      <c r="E3" s="529" t="s">
        <v>349</v>
      </c>
      <c r="F3" s="528" t="s">
        <v>330</v>
      </c>
      <c r="G3" s="528" t="s">
        <v>331</v>
      </c>
      <c r="H3" s="528" t="s">
        <v>332</v>
      </c>
      <c r="I3" s="528" t="s">
        <v>333</v>
      </c>
      <c r="J3" s="528" t="s">
        <v>73</v>
      </c>
      <c r="K3" s="528" t="s">
        <v>74</v>
      </c>
      <c r="L3" s="530" t="s">
        <v>334</v>
      </c>
      <c r="M3" s="528" t="s">
        <v>76</v>
      </c>
      <c r="N3" s="528" t="s">
        <v>335</v>
      </c>
      <c r="O3" s="528" t="s">
        <v>445</v>
      </c>
      <c r="P3" s="528" t="s">
        <v>446</v>
      </c>
      <c r="Q3" s="449" t="s">
        <v>352</v>
      </c>
    </row>
    <row r="4" spans="1:17" s="105" customFormat="1">
      <c r="A4" s="532" t="s">
        <v>368</v>
      </c>
      <c r="B4" s="532" t="s">
        <v>368</v>
      </c>
      <c r="C4" s="532">
        <v>2014</v>
      </c>
      <c r="D4" s="532" t="s">
        <v>18</v>
      </c>
      <c r="E4" s="532" t="s">
        <v>7</v>
      </c>
      <c r="F4" s="533" t="s">
        <v>598</v>
      </c>
      <c r="G4" s="532" t="s">
        <v>552</v>
      </c>
      <c r="H4" s="532" t="s">
        <v>992</v>
      </c>
      <c r="I4" s="532" t="s">
        <v>336</v>
      </c>
      <c r="J4" s="532" t="s">
        <v>75</v>
      </c>
      <c r="K4" s="532" t="s">
        <v>595</v>
      </c>
      <c r="L4" s="534" t="s">
        <v>44</v>
      </c>
      <c r="M4" s="532" t="s">
        <v>994</v>
      </c>
      <c r="N4" s="532">
        <v>0</v>
      </c>
      <c r="O4" s="532">
        <v>12</v>
      </c>
      <c r="P4" s="532">
        <f t="shared" ref="P4:P35" si="0">N4+O4</f>
        <v>12</v>
      </c>
      <c r="Q4" s="535"/>
    </row>
    <row r="5" spans="1:17" s="105" customFormat="1">
      <c r="A5" s="532" t="s">
        <v>368</v>
      </c>
      <c r="B5" s="532" t="s">
        <v>368</v>
      </c>
      <c r="C5" s="532">
        <v>2014</v>
      </c>
      <c r="D5" s="533" t="s">
        <v>18</v>
      </c>
      <c r="E5" s="535" t="s">
        <v>7</v>
      </c>
      <c r="F5" s="533" t="s">
        <v>598</v>
      </c>
      <c r="G5" s="533" t="s">
        <v>318</v>
      </c>
      <c r="H5" s="533" t="s">
        <v>992</v>
      </c>
      <c r="I5" s="533" t="s">
        <v>336</v>
      </c>
      <c r="J5" s="532" t="s">
        <v>75</v>
      </c>
      <c r="K5" s="533" t="s">
        <v>595</v>
      </c>
      <c r="L5" s="533" t="s">
        <v>44</v>
      </c>
      <c r="M5" s="533" t="s">
        <v>994</v>
      </c>
      <c r="N5" s="533">
        <v>0</v>
      </c>
      <c r="O5" s="533">
        <v>6</v>
      </c>
      <c r="P5" s="533">
        <f t="shared" si="0"/>
        <v>6</v>
      </c>
      <c r="Q5" s="535"/>
    </row>
    <row r="6" spans="1:17" s="105" customFormat="1">
      <c r="A6" s="531" t="s">
        <v>368</v>
      </c>
      <c r="B6" s="532" t="s">
        <v>368</v>
      </c>
      <c r="C6" s="531">
        <v>2014</v>
      </c>
      <c r="D6" s="531" t="s">
        <v>18</v>
      </c>
      <c r="E6" s="532" t="s">
        <v>7</v>
      </c>
      <c r="F6" s="531" t="s">
        <v>598</v>
      </c>
      <c r="G6" s="531" t="s">
        <v>554</v>
      </c>
      <c r="H6" s="531" t="s">
        <v>992</v>
      </c>
      <c r="I6" s="531" t="s">
        <v>336</v>
      </c>
      <c r="J6" s="531" t="s">
        <v>75</v>
      </c>
      <c r="K6" s="531" t="s">
        <v>595</v>
      </c>
      <c r="L6" s="531" t="s">
        <v>44</v>
      </c>
      <c r="M6" s="531" t="s">
        <v>994</v>
      </c>
      <c r="N6" s="531">
        <v>0</v>
      </c>
      <c r="O6" s="531">
        <v>40</v>
      </c>
      <c r="P6" s="533">
        <f t="shared" si="0"/>
        <v>40</v>
      </c>
      <c r="Q6" s="535"/>
    </row>
    <row r="7" spans="1:17" s="105" customFormat="1">
      <c r="A7" s="531" t="s">
        <v>368</v>
      </c>
      <c r="B7" s="532" t="s">
        <v>368</v>
      </c>
      <c r="C7" s="532">
        <v>2014</v>
      </c>
      <c r="D7" s="531" t="s">
        <v>18</v>
      </c>
      <c r="E7" s="532" t="s">
        <v>7</v>
      </c>
      <c r="F7" s="531" t="s">
        <v>597</v>
      </c>
      <c r="G7" s="531" t="s">
        <v>554</v>
      </c>
      <c r="H7" s="531" t="s">
        <v>992</v>
      </c>
      <c r="I7" s="531" t="s">
        <v>336</v>
      </c>
      <c r="J7" s="531" t="s">
        <v>596</v>
      </c>
      <c r="K7" s="531">
        <v>1</v>
      </c>
      <c r="L7" s="533" t="s">
        <v>44</v>
      </c>
      <c r="M7" s="533" t="s">
        <v>994</v>
      </c>
      <c r="N7" s="531">
        <v>28</v>
      </c>
      <c r="O7" s="531">
        <v>0</v>
      </c>
      <c r="P7" s="533">
        <f t="shared" si="0"/>
        <v>28</v>
      </c>
      <c r="Q7" s="535"/>
    </row>
    <row r="8" spans="1:17" s="105" customFormat="1">
      <c r="A8" s="531" t="s">
        <v>368</v>
      </c>
      <c r="B8" s="532" t="s">
        <v>368</v>
      </c>
      <c r="C8" s="531">
        <v>2014</v>
      </c>
      <c r="D8" s="531" t="s">
        <v>18</v>
      </c>
      <c r="E8" s="532" t="s">
        <v>7</v>
      </c>
      <c r="F8" s="531" t="s">
        <v>989</v>
      </c>
      <c r="G8" s="531" t="s">
        <v>557</v>
      </c>
      <c r="H8" s="531" t="s">
        <v>992</v>
      </c>
      <c r="I8" s="531" t="s">
        <v>582</v>
      </c>
      <c r="J8" s="531" t="s">
        <v>75</v>
      </c>
      <c r="K8" s="531">
        <v>1</v>
      </c>
      <c r="L8" s="531" t="s">
        <v>44</v>
      </c>
      <c r="M8" s="531" t="s">
        <v>994</v>
      </c>
      <c r="N8" s="531">
        <v>0</v>
      </c>
      <c r="O8" s="531">
        <v>100</v>
      </c>
      <c r="P8" s="533">
        <f t="shared" si="0"/>
        <v>100</v>
      </c>
      <c r="Q8" s="535"/>
    </row>
    <row r="9" spans="1:17">
      <c r="A9" s="532" t="s">
        <v>368</v>
      </c>
      <c r="B9" s="532" t="s">
        <v>368</v>
      </c>
      <c r="C9" s="532">
        <v>2014</v>
      </c>
      <c r="D9" s="532" t="s">
        <v>18</v>
      </c>
      <c r="E9" s="532" t="s">
        <v>7</v>
      </c>
      <c r="F9" s="532" t="s">
        <v>599</v>
      </c>
      <c r="G9" s="532" t="s">
        <v>553</v>
      </c>
      <c r="H9" s="532" t="s">
        <v>992</v>
      </c>
      <c r="I9" s="532" t="s">
        <v>584</v>
      </c>
      <c r="J9" s="532" t="s">
        <v>75</v>
      </c>
      <c r="K9" s="532" t="s">
        <v>595</v>
      </c>
      <c r="L9" s="534" t="s">
        <v>44</v>
      </c>
      <c r="M9" s="532" t="s">
        <v>994</v>
      </c>
      <c r="N9" s="532">
        <v>0</v>
      </c>
      <c r="O9" s="532">
        <v>4</v>
      </c>
      <c r="P9" s="532">
        <f t="shared" si="0"/>
        <v>4</v>
      </c>
      <c r="Q9" s="535"/>
    </row>
    <row r="10" spans="1:17">
      <c r="A10" s="532" t="s">
        <v>368</v>
      </c>
      <c r="B10" s="532" t="s">
        <v>368</v>
      </c>
      <c r="C10" s="531">
        <v>2014</v>
      </c>
      <c r="D10" s="532" t="s">
        <v>18</v>
      </c>
      <c r="E10" s="532" t="s">
        <v>7</v>
      </c>
      <c r="F10" s="532" t="s">
        <v>601</v>
      </c>
      <c r="G10" s="532" t="s">
        <v>551</v>
      </c>
      <c r="H10" s="532" t="s">
        <v>991</v>
      </c>
      <c r="I10" s="532" t="s">
        <v>336</v>
      </c>
      <c r="J10" s="532" t="s">
        <v>75</v>
      </c>
      <c r="K10" s="532" t="s">
        <v>595</v>
      </c>
      <c r="L10" s="534" t="s">
        <v>44</v>
      </c>
      <c r="M10" s="532" t="s">
        <v>994</v>
      </c>
      <c r="N10" s="532">
        <v>0</v>
      </c>
      <c r="O10" s="532">
        <v>6</v>
      </c>
      <c r="P10" s="532">
        <f t="shared" si="0"/>
        <v>6</v>
      </c>
      <c r="Q10" s="535"/>
    </row>
    <row r="11" spans="1:17">
      <c r="A11" s="532" t="s">
        <v>368</v>
      </c>
      <c r="B11" s="532" t="s">
        <v>368</v>
      </c>
      <c r="C11" s="532">
        <v>2014</v>
      </c>
      <c r="D11" s="532" t="s">
        <v>18</v>
      </c>
      <c r="E11" s="532" t="s">
        <v>7</v>
      </c>
      <c r="F11" s="532" t="s">
        <v>601</v>
      </c>
      <c r="G11" s="532" t="s">
        <v>552</v>
      </c>
      <c r="H11" s="532" t="s">
        <v>991</v>
      </c>
      <c r="I11" s="532" t="s">
        <v>336</v>
      </c>
      <c r="J11" s="532" t="s">
        <v>75</v>
      </c>
      <c r="K11" s="532" t="s">
        <v>595</v>
      </c>
      <c r="L11" s="534" t="s">
        <v>44</v>
      </c>
      <c r="M11" s="532" t="s">
        <v>994</v>
      </c>
      <c r="N11" s="532">
        <v>0</v>
      </c>
      <c r="O11" s="532">
        <v>35</v>
      </c>
      <c r="P11" s="532">
        <f t="shared" si="0"/>
        <v>35</v>
      </c>
      <c r="Q11" s="535"/>
    </row>
    <row r="12" spans="1:17">
      <c r="A12" s="531" t="s">
        <v>368</v>
      </c>
      <c r="B12" s="532" t="s">
        <v>368</v>
      </c>
      <c r="C12" s="531">
        <v>2014</v>
      </c>
      <c r="D12" s="532" t="s">
        <v>18</v>
      </c>
      <c r="E12" s="532" t="s">
        <v>7</v>
      </c>
      <c r="F12" s="531" t="s">
        <v>601</v>
      </c>
      <c r="G12" s="531" t="s">
        <v>554</v>
      </c>
      <c r="H12" s="531" t="s">
        <v>991</v>
      </c>
      <c r="I12" s="531" t="s">
        <v>336</v>
      </c>
      <c r="J12" s="531" t="s">
        <v>75</v>
      </c>
      <c r="K12" s="531" t="s">
        <v>595</v>
      </c>
      <c r="L12" s="531" t="s">
        <v>44</v>
      </c>
      <c r="M12" s="531" t="s">
        <v>994</v>
      </c>
      <c r="N12" s="531">
        <v>0</v>
      </c>
      <c r="O12" s="531">
        <v>55</v>
      </c>
      <c r="P12" s="533">
        <f t="shared" si="0"/>
        <v>55</v>
      </c>
      <c r="Q12" s="535"/>
    </row>
    <row r="13" spans="1:17">
      <c r="A13" s="531" t="s">
        <v>368</v>
      </c>
      <c r="B13" s="532" t="s">
        <v>368</v>
      </c>
      <c r="C13" s="532">
        <v>2014</v>
      </c>
      <c r="D13" s="531" t="s">
        <v>18</v>
      </c>
      <c r="E13" s="532" t="s">
        <v>7</v>
      </c>
      <c r="F13" s="531" t="s">
        <v>601</v>
      </c>
      <c r="G13" s="531" t="s">
        <v>555</v>
      </c>
      <c r="H13" s="531" t="s">
        <v>991</v>
      </c>
      <c r="I13" s="531" t="s">
        <v>336</v>
      </c>
      <c r="J13" s="531" t="s">
        <v>75</v>
      </c>
      <c r="K13" s="531" t="s">
        <v>595</v>
      </c>
      <c r="L13" s="531" t="s">
        <v>44</v>
      </c>
      <c r="M13" s="531" t="s">
        <v>994</v>
      </c>
      <c r="N13" s="531">
        <v>0</v>
      </c>
      <c r="O13" s="531">
        <v>4</v>
      </c>
      <c r="P13" s="533">
        <f t="shared" si="0"/>
        <v>4</v>
      </c>
      <c r="Q13" s="535"/>
    </row>
    <row r="14" spans="1:17">
      <c r="A14" s="531" t="s">
        <v>368</v>
      </c>
      <c r="B14" s="532" t="s">
        <v>368</v>
      </c>
      <c r="C14" s="531">
        <v>2014</v>
      </c>
      <c r="D14" s="531" t="s">
        <v>18</v>
      </c>
      <c r="E14" s="532" t="s">
        <v>7</v>
      </c>
      <c r="F14" s="531" t="s">
        <v>600</v>
      </c>
      <c r="G14" s="531" t="s">
        <v>554</v>
      </c>
      <c r="H14" s="531" t="s">
        <v>991</v>
      </c>
      <c r="I14" s="531" t="s">
        <v>336</v>
      </c>
      <c r="J14" s="531" t="s">
        <v>596</v>
      </c>
      <c r="K14" s="531">
        <v>1</v>
      </c>
      <c r="L14" s="531" t="s">
        <v>44</v>
      </c>
      <c r="M14" s="531" t="s">
        <v>994</v>
      </c>
      <c r="N14" s="531">
        <v>35</v>
      </c>
      <c r="O14" s="531">
        <v>0</v>
      </c>
      <c r="P14" s="533">
        <f t="shared" si="0"/>
        <v>35</v>
      </c>
      <c r="Q14" s="535"/>
    </row>
    <row r="15" spans="1:17" ht="13.35" customHeight="1">
      <c r="A15" s="533" t="s">
        <v>368</v>
      </c>
      <c r="B15" s="532" t="s">
        <v>368</v>
      </c>
      <c r="C15" s="532">
        <v>2014</v>
      </c>
      <c r="D15" s="533" t="s">
        <v>18</v>
      </c>
      <c r="E15" s="532" t="s">
        <v>7</v>
      </c>
      <c r="F15" s="531" t="s">
        <v>602</v>
      </c>
      <c r="G15" s="531" t="s">
        <v>558</v>
      </c>
      <c r="H15" s="531" t="s">
        <v>991</v>
      </c>
      <c r="I15" s="533" t="s">
        <v>582</v>
      </c>
      <c r="J15" s="533" t="s">
        <v>75</v>
      </c>
      <c r="K15" s="533">
        <v>1</v>
      </c>
      <c r="L15" s="533" t="s">
        <v>44</v>
      </c>
      <c r="M15" s="533" t="s">
        <v>994</v>
      </c>
      <c r="N15" s="533">
        <v>0</v>
      </c>
      <c r="O15" s="533">
        <v>35</v>
      </c>
      <c r="P15" s="533">
        <f t="shared" si="0"/>
        <v>35</v>
      </c>
      <c r="Q15" s="535"/>
    </row>
    <row r="16" spans="1:17" ht="13.35" customHeight="1">
      <c r="A16" s="533" t="s">
        <v>368</v>
      </c>
      <c r="B16" s="532" t="s">
        <v>368</v>
      </c>
      <c r="C16" s="531">
        <v>2014</v>
      </c>
      <c r="D16" s="533" t="s">
        <v>18</v>
      </c>
      <c r="E16" s="532" t="s">
        <v>7</v>
      </c>
      <c r="F16" s="531" t="s">
        <v>602</v>
      </c>
      <c r="G16" s="531" t="s">
        <v>559</v>
      </c>
      <c r="H16" s="531" t="s">
        <v>991</v>
      </c>
      <c r="I16" s="533" t="s">
        <v>582</v>
      </c>
      <c r="J16" s="533" t="s">
        <v>75</v>
      </c>
      <c r="K16" s="533">
        <v>1</v>
      </c>
      <c r="L16" s="533" t="s">
        <v>44</v>
      </c>
      <c r="M16" s="533" t="s">
        <v>994</v>
      </c>
      <c r="N16" s="533">
        <v>0</v>
      </c>
      <c r="O16" s="533">
        <v>10</v>
      </c>
      <c r="P16" s="533">
        <f t="shared" si="0"/>
        <v>10</v>
      </c>
      <c r="Q16" s="535"/>
    </row>
    <row r="17" spans="1:17" ht="13.35" customHeight="1">
      <c r="A17" s="531" t="s">
        <v>368</v>
      </c>
      <c r="B17" s="532" t="s">
        <v>368</v>
      </c>
      <c r="C17" s="532">
        <v>2014</v>
      </c>
      <c r="D17" s="531" t="s">
        <v>18</v>
      </c>
      <c r="E17" s="532" t="s">
        <v>7</v>
      </c>
      <c r="F17" s="531" t="s">
        <v>603</v>
      </c>
      <c r="G17" s="531" t="s">
        <v>556</v>
      </c>
      <c r="H17" s="531" t="s">
        <v>991</v>
      </c>
      <c r="I17" s="531" t="s">
        <v>584</v>
      </c>
      <c r="J17" s="531" t="s">
        <v>75</v>
      </c>
      <c r="K17" s="531">
        <v>1</v>
      </c>
      <c r="L17" s="531" t="s">
        <v>44</v>
      </c>
      <c r="M17" s="531" t="s">
        <v>994</v>
      </c>
      <c r="N17" s="531">
        <v>0</v>
      </c>
      <c r="O17" s="531">
        <v>4</v>
      </c>
      <c r="P17" s="533">
        <f t="shared" si="0"/>
        <v>4</v>
      </c>
      <c r="Q17" s="535"/>
    </row>
    <row r="18" spans="1:17" ht="13.35" customHeight="1">
      <c r="A18" s="533" t="s">
        <v>368</v>
      </c>
      <c r="B18" s="532" t="s">
        <v>368</v>
      </c>
      <c r="C18" s="531">
        <v>2014</v>
      </c>
      <c r="D18" s="533" t="s">
        <v>20</v>
      </c>
      <c r="E18" s="535" t="s">
        <v>7</v>
      </c>
      <c r="F18" s="533" t="s">
        <v>605</v>
      </c>
      <c r="G18" s="533" t="s">
        <v>571</v>
      </c>
      <c r="H18" s="533" t="s">
        <v>993</v>
      </c>
      <c r="I18" s="533" t="s">
        <v>336</v>
      </c>
      <c r="J18" s="533" t="s">
        <v>75</v>
      </c>
      <c r="K18" s="533" t="s">
        <v>595</v>
      </c>
      <c r="L18" s="533" t="s">
        <v>44</v>
      </c>
      <c r="M18" s="533" t="s">
        <v>994</v>
      </c>
      <c r="N18" s="533">
        <v>0</v>
      </c>
      <c r="O18" s="533">
        <v>40</v>
      </c>
      <c r="P18" s="533">
        <f t="shared" si="0"/>
        <v>40</v>
      </c>
      <c r="Q18" s="535"/>
    </row>
    <row r="19" spans="1:17" ht="13.35" customHeight="1">
      <c r="A19" s="533" t="s">
        <v>368</v>
      </c>
      <c r="B19" s="532" t="s">
        <v>368</v>
      </c>
      <c r="C19" s="532">
        <v>2014</v>
      </c>
      <c r="D19" s="533" t="s">
        <v>20</v>
      </c>
      <c r="E19" s="535" t="s">
        <v>7</v>
      </c>
      <c r="F19" s="533" t="s">
        <v>605</v>
      </c>
      <c r="G19" s="533" t="s">
        <v>576</v>
      </c>
      <c r="H19" s="533" t="s">
        <v>993</v>
      </c>
      <c r="I19" s="533" t="s">
        <v>336</v>
      </c>
      <c r="J19" s="533" t="s">
        <v>75</v>
      </c>
      <c r="K19" s="533" t="s">
        <v>595</v>
      </c>
      <c r="L19" s="533" t="s">
        <v>44</v>
      </c>
      <c r="M19" s="533" t="s">
        <v>994</v>
      </c>
      <c r="N19" s="533">
        <v>0</v>
      </c>
      <c r="O19" s="533">
        <v>2</v>
      </c>
      <c r="P19" s="533">
        <f t="shared" si="0"/>
        <v>2</v>
      </c>
      <c r="Q19" s="535"/>
    </row>
    <row r="20" spans="1:17" ht="13.35" customHeight="1">
      <c r="A20" s="533" t="s">
        <v>368</v>
      </c>
      <c r="B20" s="532" t="s">
        <v>368</v>
      </c>
      <c r="C20" s="531">
        <v>2014</v>
      </c>
      <c r="D20" s="533" t="s">
        <v>20</v>
      </c>
      <c r="E20" s="535" t="s">
        <v>7</v>
      </c>
      <c r="F20" s="533" t="s">
        <v>604</v>
      </c>
      <c r="G20" s="533" t="s">
        <v>571</v>
      </c>
      <c r="H20" s="533" t="s">
        <v>993</v>
      </c>
      <c r="I20" s="533" t="s">
        <v>336</v>
      </c>
      <c r="J20" s="533" t="s">
        <v>596</v>
      </c>
      <c r="K20" s="533">
        <v>1</v>
      </c>
      <c r="L20" s="533" t="s">
        <v>44</v>
      </c>
      <c r="M20" s="533" t="s">
        <v>994</v>
      </c>
      <c r="N20" s="533">
        <v>42</v>
      </c>
      <c r="O20" s="533">
        <v>0</v>
      </c>
      <c r="P20" s="533">
        <f t="shared" si="0"/>
        <v>42</v>
      </c>
      <c r="Q20" s="535"/>
    </row>
    <row r="21" spans="1:17" ht="13.35" customHeight="1">
      <c r="A21" s="533" t="s">
        <v>368</v>
      </c>
      <c r="B21" s="532" t="s">
        <v>368</v>
      </c>
      <c r="C21" s="532">
        <v>2014</v>
      </c>
      <c r="D21" s="533" t="s">
        <v>20</v>
      </c>
      <c r="E21" s="535" t="s">
        <v>7</v>
      </c>
      <c r="F21" s="533" t="s">
        <v>604</v>
      </c>
      <c r="G21" s="533" t="s">
        <v>576</v>
      </c>
      <c r="H21" s="533" t="s">
        <v>993</v>
      </c>
      <c r="I21" s="533" t="s">
        <v>336</v>
      </c>
      <c r="J21" s="533" t="s">
        <v>596</v>
      </c>
      <c r="K21" s="533">
        <v>1</v>
      </c>
      <c r="L21" s="533" t="s">
        <v>44</v>
      </c>
      <c r="M21" s="533" t="s">
        <v>994</v>
      </c>
      <c r="N21" s="533">
        <v>4</v>
      </c>
      <c r="O21" s="533">
        <v>0</v>
      </c>
      <c r="P21" s="533">
        <f t="shared" si="0"/>
        <v>4</v>
      </c>
      <c r="Q21" s="535"/>
    </row>
    <row r="22" spans="1:17">
      <c r="A22" s="533" t="s">
        <v>368</v>
      </c>
      <c r="B22" s="532" t="s">
        <v>368</v>
      </c>
      <c r="C22" s="531">
        <v>2014</v>
      </c>
      <c r="D22" s="533" t="s">
        <v>20</v>
      </c>
      <c r="E22" s="535" t="s">
        <v>7</v>
      </c>
      <c r="F22" s="533" t="s">
        <v>606</v>
      </c>
      <c r="G22" s="533" t="s">
        <v>573</v>
      </c>
      <c r="H22" s="533" t="s">
        <v>993</v>
      </c>
      <c r="I22" s="533" t="s">
        <v>582</v>
      </c>
      <c r="J22" s="533" t="s">
        <v>75</v>
      </c>
      <c r="K22" s="533">
        <v>1</v>
      </c>
      <c r="L22" s="533" t="s">
        <v>44</v>
      </c>
      <c r="M22" s="533" t="s">
        <v>994</v>
      </c>
      <c r="N22" s="533">
        <v>0</v>
      </c>
      <c r="O22" s="533">
        <v>22</v>
      </c>
      <c r="P22" s="533">
        <f t="shared" si="0"/>
        <v>22</v>
      </c>
      <c r="Q22" s="535"/>
    </row>
    <row r="23" spans="1:17">
      <c r="A23" s="533" t="s">
        <v>368</v>
      </c>
      <c r="B23" s="532" t="s">
        <v>368</v>
      </c>
      <c r="C23" s="532">
        <v>2014</v>
      </c>
      <c r="D23" s="533" t="s">
        <v>20</v>
      </c>
      <c r="E23" s="535" t="s">
        <v>7</v>
      </c>
      <c r="F23" s="533" t="s">
        <v>606</v>
      </c>
      <c r="G23" s="533" t="s">
        <v>574</v>
      </c>
      <c r="H23" s="533" t="s">
        <v>993</v>
      </c>
      <c r="I23" s="533" t="s">
        <v>582</v>
      </c>
      <c r="J23" s="533" t="s">
        <v>75</v>
      </c>
      <c r="K23" s="533">
        <v>1</v>
      </c>
      <c r="L23" s="533" t="s">
        <v>44</v>
      </c>
      <c r="M23" s="533" t="s">
        <v>994</v>
      </c>
      <c r="N23" s="533">
        <v>0</v>
      </c>
      <c r="O23" s="533">
        <v>10</v>
      </c>
      <c r="P23" s="533">
        <f t="shared" si="0"/>
        <v>10</v>
      </c>
      <c r="Q23" s="535"/>
    </row>
    <row r="24" spans="1:17">
      <c r="A24" s="533" t="s">
        <v>368</v>
      </c>
      <c r="B24" s="532" t="s">
        <v>368</v>
      </c>
      <c r="C24" s="531">
        <v>2014</v>
      </c>
      <c r="D24" s="533" t="s">
        <v>20</v>
      </c>
      <c r="E24" s="535" t="s">
        <v>7</v>
      </c>
      <c r="F24" s="533" t="s">
        <v>607</v>
      </c>
      <c r="G24" s="533" t="s">
        <v>566</v>
      </c>
      <c r="H24" s="533" t="s">
        <v>993</v>
      </c>
      <c r="I24" s="533" t="s">
        <v>584</v>
      </c>
      <c r="J24" s="533" t="s">
        <v>75</v>
      </c>
      <c r="K24" s="533" t="s">
        <v>595</v>
      </c>
      <c r="L24" s="533" t="s">
        <v>44</v>
      </c>
      <c r="M24" s="533" t="s">
        <v>994</v>
      </c>
      <c r="N24" s="533">
        <v>0</v>
      </c>
      <c r="O24" s="533">
        <v>0</v>
      </c>
      <c r="P24" s="533">
        <f t="shared" si="0"/>
        <v>0</v>
      </c>
      <c r="Q24" s="535"/>
    </row>
    <row r="25" spans="1:17">
      <c r="A25" s="533" t="s">
        <v>368</v>
      </c>
      <c r="B25" s="532" t="s">
        <v>368</v>
      </c>
      <c r="C25" s="532">
        <v>2014</v>
      </c>
      <c r="D25" s="533" t="s">
        <v>20</v>
      </c>
      <c r="E25" s="535" t="s">
        <v>7</v>
      </c>
      <c r="F25" s="533" t="s">
        <v>610</v>
      </c>
      <c r="G25" s="533" t="s">
        <v>566</v>
      </c>
      <c r="H25" s="533" t="s">
        <v>993</v>
      </c>
      <c r="I25" s="533" t="s">
        <v>584</v>
      </c>
      <c r="J25" s="533" t="s">
        <v>75</v>
      </c>
      <c r="K25" s="533" t="s">
        <v>595</v>
      </c>
      <c r="L25" s="533" t="s">
        <v>44</v>
      </c>
      <c r="M25" s="533" t="s">
        <v>994</v>
      </c>
      <c r="N25" s="533">
        <v>0</v>
      </c>
      <c r="O25" s="533">
        <v>180</v>
      </c>
      <c r="P25" s="533">
        <f t="shared" si="0"/>
        <v>180</v>
      </c>
      <c r="Q25" s="535"/>
    </row>
    <row r="26" spans="1:17">
      <c r="A26" s="533" t="s">
        <v>368</v>
      </c>
      <c r="B26" s="532" t="s">
        <v>368</v>
      </c>
      <c r="C26" s="531">
        <v>2014</v>
      </c>
      <c r="D26" s="533" t="s">
        <v>20</v>
      </c>
      <c r="E26" s="535" t="s">
        <v>7</v>
      </c>
      <c r="F26" s="533" t="s">
        <v>610</v>
      </c>
      <c r="G26" s="533" t="s">
        <v>571</v>
      </c>
      <c r="H26" s="533" t="s">
        <v>993</v>
      </c>
      <c r="I26" s="533" t="s">
        <v>336</v>
      </c>
      <c r="J26" s="533" t="s">
        <v>75</v>
      </c>
      <c r="K26" s="533" t="s">
        <v>595</v>
      </c>
      <c r="L26" s="533" t="s">
        <v>44</v>
      </c>
      <c r="M26" s="533" t="s">
        <v>994</v>
      </c>
      <c r="N26" s="533">
        <v>0</v>
      </c>
      <c r="O26" s="533">
        <v>70</v>
      </c>
      <c r="P26" s="533">
        <f t="shared" si="0"/>
        <v>70</v>
      </c>
      <c r="Q26" s="535"/>
    </row>
    <row r="27" spans="1:17">
      <c r="A27" s="533" t="s">
        <v>368</v>
      </c>
      <c r="B27" s="532" t="s">
        <v>368</v>
      </c>
      <c r="C27" s="532">
        <v>2014</v>
      </c>
      <c r="D27" s="533" t="s">
        <v>20</v>
      </c>
      <c r="E27" s="535" t="s">
        <v>7</v>
      </c>
      <c r="F27" s="533" t="s">
        <v>610</v>
      </c>
      <c r="G27" s="533" t="s">
        <v>576</v>
      </c>
      <c r="H27" s="533" t="s">
        <v>993</v>
      </c>
      <c r="I27" s="533" t="s">
        <v>336</v>
      </c>
      <c r="J27" s="533" t="s">
        <v>75</v>
      </c>
      <c r="K27" s="533" t="s">
        <v>595</v>
      </c>
      <c r="L27" s="533" t="s">
        <v>44</v>
      </c>
      <c r="M27" s="533" t="s">
        <v>994</v>
      </c>
      <c r="N27" s="533">
        <v>0</v>
      </c>
      <c r="O27" s="533">
        <v>4</v>
      </c>
      <c r="P27" s="533">
        <f t="shared" si="0"/>
        <v>4</v>
      </c>
      <c r="Q27" s="535"/>
    </row>
    <row r="28" spans="1:17">
      <c r="A28" s="533" t="s">
        <v>368</v>
      </c>
      <c r="B28" s="532" t="s">
        <v>368</v>
      </c>
      <c r="C28" s="531">
        <v>2014</v>
      </c>
      <c r="D28" s="533" t="s">
        <v>20</v>
      </c>
      <c r="E28" s="535" t="s">
        <v>7</v>
      </c>
      <c r="F28" s="533" t="s">
        <v>609</v>
      </c>
      <c r="G28" s="533" t="s">
        <v>572</v>
      </c>
      <c r="H28" s="533" t="s">
        <v>993</v>
      </c>
      <c r="I28" s="533" t="s">
        <v>336</v>
      </c>
      <c r="J28" s="533" t="s">
        <v>75</v>
      </c>
      <c r="K28" s="533">
        <v>1</v>
      </c>
      <c r="L28" s="533" t="s">
        <v>44</v>
      </c>
      <c r="M28" s="533" t="s">
        <v>994</v>
      </c>
      <c r="N28" s="533">
        <v>0</v>
      </c>
      <c r="O28" s="533">
        <v>40</v>
      </c>
      <c r="P28" s="533">
        <f t="shared" si="0"/>
        <v>40</v>
      </c>
      <c r="Q28" s="535"/>
    </row>
    <row r="29" spans="1:17">
      <c r="A29" s="533" t="s">
        <v>368</v>
      </c>
      <c r="B29" s="532" t="s">
        <v>368</v>
      </c>
      <c r="C29" s="532">
        <v>2014</v>
      </c>
      <c r="D29" s="533" t="s">
        <v>20</v>
      </c>
      <c r="E29" s="535" t="s">
        <v>7</v>
      </c>
      <c r="F29" s="533" t="s">
        <v>608</v>
      </c>
      <c r="G29" s="533" t="s">
        <v>565</v>
      </c>
      <c r="H29" s="533" t="s">
        <v>993</v>
      </c>
      <c r="I29" s="533" t="s">
        <v>336</v>
      </c>
      <c r="J29" s="533" t="s">
        <v>596</v>
      </c>
      <c r="K29" s="533">
        <v>1</v>
      </c>
      <c r="L29" s="533" t="s">
        <v>44</v>
      </c>
      <c r="M29" s="533" t="s">
        <v>994</v>
      </c>
      <c r="N29" s="533">
        <v>5</v>
      </c>
      <c r="O29" s="533">
        <v>0</v>
      </c>
      <c r="P29" s="533">
        <f t="shared" si="0"/>
        <v>5</v>
      </c>
      <c r="Q29" s="535"/>
    </row>
    <row r="30" spans="1:17">
      <c r="A30" s="533" t="s">
        <v>368</v>
      </c>
      <c r="B30" s="532" t="s">
        <v>368</v>
      </c>
      <c r="C30" s="531">
        <v>2014</v>
      </c>
      <c r="D30" s="533" t="s">
        <v>20</v>
      </c>
      <c r="E30" s="535" t="s">
        <v>7</v>
      </c>
      <c r="F30" s="533" t="s">
        <v>608</v>
      </c>
      <c r="G30" s="533" t="s">
        <v>571</v>
      </c>
      <c r="H30" s="533" t="s">
        <v>993</v>
      </c>
      <c r="I30" s="533" t="s">
        <v>336</v>
      </c>
      <c r="J30" s="533" t="s">
        <v>596</v>
      </c>
      <c r="K30" s="533">
        <v>1</v>
      </c>
      <c r="L30" s="533" t="s">
        <v>44</v>
      </c>
      <c r="M30" s="533" t="s">
        <v>994</v>
      </c>
      <c r="N30" s="533">
        <v>12</v>
      </c>
      <c r="O30" s="533">
        <v>0</v>
      </c>
      <c r="P30" s="533">
        <f t="shared" si="0"/>
        <v>12</v>
      </c>
      <c r="Q30" s="535"/>
    </row>
    <row r="31" spans="1:17">
      <c r="A31" s="533" t="s">
        <v>368</v>
      </c>
      <c r="B31" s="532" t="s">
        <v>368</v>
      </c>
      <c r="C31" s="532">
        <v>2014</v>
      </c>
      <c r="D31" s="533" t="s">
        <v>20</v>
      </c>
      <c r="E31" s="535" t="s">
        <v>7</v>
      </c>
      <c r="F31" s="533" t="s">
        <v>608</v>
      </c>
      <c r="G31" s="533" t="s">
        <v>576</v>
      </c>
      <c r="H31" s="533" t="s">
        <v>993</v>
      </c>
      <c r="I31" s="533" t="s">
        <v>336</v>
      </c>
      <c r="J31" s="533" t="s">
        <v>596</v>
      </c>
      <c r="K31" s="533">
        <v>1</v>
      </c>
      <c r="L31" s="533" t="s">
        <v>44</v>
      </c>
      <c r="M31" s="533" t="s">
        <v>994</v>
      </c>
      <c r="N31" s="533">
        <v>8</v>
      </c>
      <c r="O31" s="533">
        <v>0</v>
      </c>
      <c r="P31" s="533">
        <f t="shared" si="0"/>
        <v>8</v>
      </c>
      <c r="Q31" s="535"/>
    </row>
    <row r="32" spans="1:17">
      <c r="A32" s="533" t="s">
        <v>368</v>
      </c>
      <c r="B32" s="532" t="s">
        <v>368</v>
      </c>
      <c r="C32" s="531">
        <v>2014</v>
      </c>
      <c r="D32" s="533" t="s">
        <v>20</v>
      </c>
      <c r="E32" s="532" t="s">
        <v>7</v>
      </c>
      <c r="F32" s="531" t="s">
        <v>612</v>
      </c>
      <c r="G32" s="531" t="s">
        <v>561</v>
      </c>
      <c r="H32" s="531" t="s">
        <v>993</v>
      </c>
      <c r="I32" s="533" t="s">
        <v>336</v>
      </c>
      <c r="J32" s="533" t="s">
        <v>75</v>
      </c>
      <c r="K32" s="533" t="s">
        <v>595</v>
      </c>
      <c r="L32" s="533" t="s">
        <v>44</v>
      </c>
      <c r="M32" s="533" t="s">
        <v>994</v>
      </c>
      <c r="N32" s="533">
        <v>0</v>
      </c>
      <c r="O32" s="533">
        <v>4</v>
      </c>
      <c r="P32" s="533">
        <f t="shared" si="0"/>
        <v>4</v>
      </c>
      <c r="Q32" s="535"/>
    </row>
    <row r="33" spans="1:17">
      <c r="A33" s="533" t="s">
        <v>368</v>
      </c>
      <c r="B33" s="532" t="s">
        <v>368</v>
      </c>
      <c r="C33" s="532">
        <v>2014</v>
      </c>
      <c r="D33" s="533" t="s">
        <v>20</v>
      </c>
      <c r="E33" s="535" t="s">
        <v>7</v>
      </c>
      <c r="F33" s="533" t="s">
        <v>612</v>
      </c>
      <c r="G33" s="533" t="s">
        <v>563</v>
      </c>
      <c r="H33" s="533" t="s">
        <v>993</v>
      </c>
      <c r="I33" s="533" t="s">
        <v>336</v>
      </c>
      <c r="J33" s="533" t="s">
        <v>75</v>
      </c>
      <c r="K33" s="533" t="s">
        <v>595</v>
      </c>
      <c r="L33" s="533" t="s">
        <v>44</v>
      </c>
      <c r="M33" s="533" t="s">
        <v>994</v>
      </c>
      <c r="N33" s="533">
        <v>0</v>
      </c>
      <c r="O33" s="533">
        <v>16</v>
      </c>
      <c r="P33" s="533">
        <f t="shared" si="0"/>
        <v>16</v>
      </c>
      <c r="Q33" s="535"/>
    </row>
    <row r="34" spans="1:17">
      <c r="A34" s="533" t="s">
        <v>368</v>
      </c>
      <c r="B34" s="532" t="s">
        <v>368</v>
      </c>
      <c r="C34" s="531">
        <v>2014</v>
      </c>
      <c r="D34" s="533" t="s">
        <v>20</v>
      </c>
      <c r="E34" s="535" t="s">
        <v>7</v>
      </c>
      <c r="F34" s="533" t="s">
        <v>612</v>
      </c>
      <c r="G34" s="533" t="s">
        <v>564</v>
      </c>
      <c r="H34" s="533" t="s">
        <v>993</v>
      </c>
      <c r="I34" s="533" t="s">
        <v>336</v>
      </c>
      <c r="J34" s="533" t="s">
        <v>75</v>
      </c>
      <c r="K34" s="533" t="s">
        <v>595</v>
      </c>
      <c r="L34" s="533" t="s">
        <v>44</v>
      </c>
      <c r="M34" s="533" t="s">
        <v>994</v>
      </c>
      <c r="N34" s="533">
        <v>0</v>
      </c>
      <c r="O34" s="533">
        <v>4</v>
      </c>
      <c r="P34" s="533">
        <f t="shared" si="0"/>
        <v>4</v>
      </c>
      <c r="Q34" s="535"/>
    </row>
    <row r="35" spans="1:17">
      <c r="A35" s="533" t="s">
        <v>368</v>
      </c>
      <c r="B35" s="532" t="s">
        <v>368</v>
      </c>
      <c r="C35" s="532">
        <v>2014</v>
      </c>
      <c r="D35" s="533" t="s">
        <v>20</v>
      </c>
      <c r="E35" s="535" t="s">
        <v>7</v>
      </c>
      <c r="F35" s="533" t="s">
        <v>612</v>
      </c>
      <c r="G35" s="533" t="s">
        <v>568</v>
      </c>
      <c r="H35" s="533" t="s">
        <v>993</v>
      </c>
      <c r="I35" s="533" t="s">
        <v>336</v>
      </c>
      <c r="J35" s="533" t="s">
        <v>75</v>
      </c>
      <c r="K35" s="533" t="s">
        <v>595</v>
      </c>
      <c r="L35" s="533" t="s">
        <v>44</v>
      </c>
      <c r="M35" s="533" t="s">
        <v>994</v>
      </c>
      <c r="N35" s="533">
        <v>0</v>
      </c>
      <c r="O35" s="533">
        <v>4</v>
      </c>
      <c r="P35" s="533">
        <f t="shared" si="0"/>
        <v>4</v>
      </c>
      <c r="Q35" s="535"/>
    </row>
    <row r="36" spans="1:17">
      <c r="A36" s="533" t="s">
        <v>368</v>
      </c>
      <c r="B36" s="532" t="s">
        <v>368</v>
      </c>
      <c r="C36" s="531">
        <v>2014</v>
      </c>
      <c r="D36" s="533" t="s">
        <v>20</v>
      </c>
      <c r="E36" s="535" t="s">
        <v>7</v>
      </c>
      <c r="F36" s="533" t="s">
        <v>612</v>
      </c>
      <c r="G36" s="533" t="s">
        <v>570</v>
      </c>
      <c r="H36" s="533" t="s">
        <v>993</v>
      </c>
      <c r="I36" s="533" t="s">
        <v>336</v>
      </c>
      <c r="J36" s="533" t="s">
        <v>75</v>
      </c>
      <c r="K36" s="533" t="s">
        <v>595</v>
      </c>
      <c r="L36" s="533" t="s">
        <v>44</v>
      </c>
      <c r="M36" s="533" t="s">
        <v>994</v>
      </c>
      <c r="N36" s="533">
        <v>0</v>
      </c>
      <c r="O36" s="533">
        <v>40</v>
      </c>
      <c r="P36" s="533">
        <f t="shared" ref="P36:P52" si="1">N36+O36</f>
        <v>40</v>
      </c>
      <c r="Q36" s="535"/>
    </row>
    <row r="37" spans="1:17">
      <c r="A37" s="533" t="s">
        <v>368</v>
      </c>
      <c r="B37" s="532" t="s">
        <v>368</v>
      </c>
      <c r="C37" s="532">
        <v>2014</v>
      </c>
      <c r="D37" s="533" t="s">
        <v>20</v>
      </c>
      <c r="E37" s="535" t="s">
        <v>7</v>
      </c>
      <c r="F37" s="533" t="s">
        <v>612</v>
      </c>
      <c r="G37" s="533" t="s">
        <v>575</v>
      </c>
      <c r="H37" s="533" t="s">
        <v>993</v>
      </c>
      <c r="I37" s="533" t="s">
        <v>336</v>
      </c>
      <c r="J37" s="533" t="s">
        <v>75</v>
      </c>
      <c r="K37" s="533" t="s">
        <v>595</v>
      </c>
      <c r="L37" s="533" t="s">
        <v>44</v>
      </c>
      <c r="M37" s="533" t="s">
        <v>994</v>
      </c>
      <c r="N37" s="533">
        <v>0</v>
      </c>
      <c r="O37" s="533">
        <v>15</v>
      </c>
      <c r="P37" s="533">
        <f t="shared" si="1"/>
        <v>15</v>
      </c>
      <c r="Q37" s="535"/>
    </row>
    <row r="38" spans="1:17">
      <c r="A38" s="533" t="s">
        <v>368</v>
      </c>
      <c r="B38" s="532" t="s">
        <v>368</v>
      </c>
      <c r="C38" s="531">
        <v>2014</v>
      </c>
      <c r="D38" s="533" t="s">
        <v>20</v>
      </c>
      <c r="E38" s="532" t="s">
        <v>7</v>
      </c>
      <c r="F38" s="531" t="s">
        <v>611</v>
      </c>
      <c r="G38" s="531" t="s">
        <v>563</v>
      </c>
      <c r="H38" s="531" t="s">
        <v>993</v>
      </c>
      <c r="I38" s="533" t="s">
        <v>336</v>
      </c>
      <c r="J38" s="533" t="s">
        <v>596</v>
      </c>
      <c r="K38" s="533">
        <v>1</v>
      </c>
      <c r="L38" s="533" t="s">
        <v>44</v>
      </c>
      <c r="M38" s="533" t="s">
        <v>994</v>
      </c>
      <c r="N38" s="533">
        <v>4</v>
      </c>
      <c r="O38" s="533">
        <v>0</v>
      </c>
      <c r="P38" s="533">
        <f t="shared" si="1"/>
        <v>4</v>
      </c>
      <c r="Q38" s="535"/>
    </row>
    <row r="39" spans="1:17">
      <c r="A39" s="533" t="s">
        <v>368</v>
      </c>
      <c r="B39" s="532" t="s">
        <v>368</v>
      </c>
      <c r="C39" s="532">
        <v>2014</v>
      </c>
      <c r="D39" s="533" t="s">
        <v>20</v>
      </c>
      <c r="E39" s="535" t="s">
        <v>7</v>
      </c>
      <c r="F39" s="533" t="s">
        <v>611</v>
      </c>
      <c r="G39" s="533" t="s">
        <v>568</v>
      </c>
      <c r="H39" s="533" t="s">
        <v>993</v>
      </c>
      <c r="I39" s="533" t="s">
        <v>336</v>
      </c>
      <c r="J39" s="533" t="s">
        <v>596</v>
      </c>
      <c r="K39" s="533">
        <v>1</v>
      </c>
      <c r="L39" s="533" t="s">
        <v>44</v>
      </c>
      <c r="M39" s="533" t="s">
        <v>994</v>
      </c>
      <c r="N39" s="533">
        <v>8</v>
      </c>
      <c r="O39" s="533">
        <v>0</v>
      </c>
      <c r="P39" s="533">
        <f t="shared" si="1"/>
        <v>8</v>
      </c>
      <c r="Q39" s="535"/>
    </row>
    <row r="40" spans="1:17">
      <c r="A40" s="533" t="s">
        <v>368</v>
      </c>
      <c r="B40" s="532" t="s">
        <v>368</v>
      </c>
      <c r="C40" s="531">
        <v>2014</v>
      </c>
      <c r="D40" s="533" t="s">
        <v>20</v>
      </c>
      <c r="E40" s="535" t="s">
        <v>7</v>
      </c>
      <c r="F40" s="533" t="s">
        <v>611</v>
      </c>
      <c r="G40" s="533" t="s">
        <v>570</v>
      </c>
      <c r="H40" s="533" t="s">
        <v>993</v>
      </c>
      <c r="I40" s="533" t="s">
        <v>336</v>
      </c>
      <c r="J40" s="533" t="s">
        <v>596</v>
      </c>
      <c r="K40" s="533">
        <v>1</v>
      </c>
      <c r="L40" s="533" t="s">
        <v>44</v>
      </c>
      <c r="M40" s="533" t="s">
        <v>994</v>
      </c>
      <c r="N40" s="533">
        <v>4</v>
      </c>
      <c r="O40" s="533">
        <v>0</v>
      </c>
      <c r="P40" s="533">
        <f t="shared" si="1"/>
        <v>4</v>
      </c>
      <c r="Q40" s="535"/>
    </row>
    <row r="41" spans="1:17">
      <c r="A41" s="533" t="s">
        <v>368</v>
      </c>
      <c r="B41" s="532" t="s">
        <v>368</v>
      </c>
      <c r="C41" s="532">
        <v>2014</v>
      </c>
      <c r="D41" s="533" t="s">
        <v>20</v>
      </c>
      <c r="E41" s="535" t="s">
        <v>7</v>
      </c>
      <c r="F41" s="533" t="s">
        <v>611</v>
      </c>
      <c r="G41" s="533" t="s">
        <v>575</v>
      </c>
      <c r="H41" s="533" t="s">
        <v>993</v>
      </c>
      <c r="I41" s="533" t="s">
        <v>336</v>
      </c>
      <c r="J41" s="533" t="s">
        <v>596</v>
      </c>
      <c r="K41" s="533">
        <v>1</v>
      </c>
      <c r="L41" s="533" t="s">
        <v>44</v>
      </c>
      <c r="M41" s="533" t="s">
        <v>994</v>
      </c>
      <c r="N41" s="533">
        <v>4</v>
      </c>
      <c r="O41" s="533">
        <v>0</v>
      </c>
      <c r="P41" s="533">
        <f t="shared" si="1"/>
        <v>4</v>
      </c>
      <c r="Q41" s="535"/>
    </row>
    <row r="42" spans="1:17">
      <c r="A42" s="533" t="s">
        <v>368</v>
      </c>
      <c r="B42" s="532" t="s">
        <v>368</v>
      </c>
      <c r="C42" s="531">
        <v>2014</v>
      </c>
      <c r="D42" s="533" t="s">
        <v>20</v>
      </c>
      <c r="E42" s="535" t="s">
        <v>7</v>
      </c>
      <c r="F42" s="533" t="s">
        <v>611</v>
      </c>
      <c r="G42" s="533" t="s">
        <v>577</v>
      </c>
      <c r="H42" s="533" t="s">
        <v>993</v>
      </c>
      <c r="I42" s="533" t="s">
        <v>336</v>
      </c>
      <c r="J42" s="533" t="s">
        <v>596</v>
      </c>
      <c r="K42" s="533">
        <v>1</v>
      </c>
      <c r="L42" s="533" t="s">
        <v>44</v>
      </c>
      <c r="M42" s="533" t="s">
        <v>994</v>
      </c>
      <c r="N42" s="533">
        <v>8</v>
      </c>
      <c r="O42" s="533">
        <v>0</v>
      </c>
      <c r="P42" s="533">
        <f t="shared" si="1"/>
        <v>8</v>
      </c>
      <c r="Q42" s="535"/>
    </row>
    <row r="43" spans="1:17">
      <c r="A43" s="533" t="s">
        <v>368</v>
      </c>
      <c r="B43" s="532" t="s">
        <v>368</v>
      </c>
      <c r="C43" s="532">
        <v>2014</v>
      </c>
      <c r="D43" s="533" t="s">
        <v>20</v>
      </c>
      <c r="E43" s="535" t="s">
        <v>7</v>
      </c>
      <c r="F43" s="533" t="s">
        <v>614</v>
      </c>
      <c r="G43" s="533" t="s">
        <v>567</v>
      </c>
      <c r="H43" s="533" t="s">
        <v>993</v>
      </c>
      <c r="I43" s="533" t="s">
        <v>582</v>
      </c>
      <c r="J43" s="533" t="s">
        <v>75</v>
      </c>
      <c r="K43" s="533" t="s">
        <v>595</v>
      </c>
      <c r="L43" s="533" t="s">
        <v>44</v>
      </c>
      <c r="M43" s="533" t="s">
        <v>994</v>
      </c>
      <c r="N43" s="533">
        <v>0</v>
      </c>
      <c r="O43" s="533">
        <v>60</v>
      </c>
      <c r="P43" s="533">
        <f t="shared" si="1"/>
        <v>60</v>
      </c>
      <c r="Q43" s="535"/>
    </row>
    <row r="44" spans="1:17">
      <c r="A44" s="533" t="s">
        <v>368</v>
      </c>
      <c r="B44" s="532" t="s">
        <v>368</v>
      </c>
      <c r="C44" s="531">
        <v>2014</v>
      </c>
      <c r="D44" s="533" t="s">
        <v>20</v>
      </c>
      <c r="E44" s="535" t="s">
        <v>7</v>
      </c>
      <c r="F44" s="533" t="s">
        <v>613</v>
      </c>
      <c r="G44" s="533" t="s">
        <v>572</v>
      </c>
      <c r="H44" s="533" t="s">
        <v>993</v>
      </c>
      <c r="I44" s="533" t="s">
        <v>582</v>
      </c>
      <c r="J44" s="533" t="s">
        <v>75</v>
      </c>
      <c r="K44" s="533">
        <v>1</v>
      </c>
      <c r="L44" s="533" t="s">
        <v>44</v>
      </c>
      <c r="M44" s="533" t="s">
        <v>994</v>
      </c>
      <c r="N44" s="533">
        <v>0</v>
      </c>
      <c r="O44" s="533">
        <v>50</v>
      </c>
      <c r="P44" s="533">
        <f t="shared" si="1"/>
        <v>50</v>
      </c>
      <c r="Q44" s="535"/>
    </row>
    <row r="45" spans="1:17">
      <c r="A45" s="533" t="s">
        <v>368</v>
      </c>
      <c r="B45" s="532" t="s">
        <v>368</v>
      </c>
      <c r="C45" s="532">
        <v>2014</v>
      </c>
      <c r="D45" s="533" t="s">
        <v>20</v>
      </c>
      <c r="E45" s="535" t="s">
        <v>7</v>
      </c>
      <c r="F45" s="533" t="s">
        <v>613</v>
      </c>
      <c r="G45" s="533" t="s">
        <v>558</v>
      </c>
      <c r="H45" s="533" t="s">
        <v>993</v>
      </c>
      <c r="I45" s="533" t="s">
        <v>582</v>
      </c>
      <c r="J45" s="533" t="s">
        <v>75</v>
      </c>
      <c r="K45" s="533">
        <v>1</v>
      </c>
      <c r="L45" s="533" t="s">
        <v>44</v>
      </c>
      <c r="M45" s="533" t="s">
        <v>994</v>
      </c>
      <c r="N45" s="533">
        <v>0</v>
      </c>
      <c r="O45" s="533">
        <v>60</v>
      </c>
      <c r="P45" s="533">
        <f t="shared" si="1"/>
        <v>60</v>
      </c>
      <c r="Q45" s="535"/>
    </row>
    <row r="46" spans="1:17">
      <c r="A46" s="533" t="s">
        <v>368</v>
      </c>
      <c r="B46" s="532" t="s">
        <v>368</v>
      </c>
      <c r="C46" s="531">
        <v>2014</v>
      </c>
      <c r="D46" s="533" t="s">
        <v>20</v>
      </c>
      <c r="E46" s="535" t="s">
        <v>7</v>
      </c>
      <c r="F46" s="533" t="s">
        <v>615</v>
      </c>
      <c r="G46" s="533" t="s">
        <v>565</v>
      </c>
      <c r="H46" s="533" t="s">
        <v>993</v>
      </c>
      <c r="I46" s="533" t="s">
        <v>336</v>
      </c>
      <c r="J46" s="533" t="s">
        <v>596</v>
      </c>
      <c r="K46" s="533" t="s">
        <v>595</v>
      </c>
      <c r="L46" s="533" t="s">
        <v>44</v>
      </c>
      <c r="M46" s="533" t="s">
        <v>994</v>
      </c>
      <c r="N46" s="533">
        <v>4</v>
      </c>
      <c r="O46" s="533">
        <v>0</v>
      </c>
      <c r="P46" s="533">
        <f t="shared" si="1"/>
        <v>4</v>
      </c>
      <c r="Q46" s="535"/>
    </row>
    <row r="47" spans="1:17">
      <c r="A47" s="533" t="s">
        <v>368</v>
      </c>
      <c r="B47" s="532" t="s">
        <v>368</v>
      </c>
      <c r="C47" s="532">
        <v>2014</v>
      </c>
      <c r="D47" s="533" t="s">
        <v>20</v>
      </c>
      <c r="E47" s="535" t="s">
        <v>7</v>
      </c>
      <c r="F47" s="533" t="s">
        <v>615</v>
      </c>
      <c r="G47" s="533" t="s">
        <v>566</v>
      </c>
      <c r="H47" s="533" t="s">
        <v>993</v>
      </c>
      <c r="I47" s="533" t="s">
        <v>584</v>
      </c>
      <c r="J47" s="533" t="s">
        <v>75</v>
      </c>
      <c r="K47" s="533" t="s">
        <v>595</v>
      </c>
      <c r="L47" s="533" t="s">
        <v>44</v>
      </c>
      <c r="M47" s="533" t="s">
        <v>994</v>
      </c>
      <c r="N47" s="533">
        <v>0</v>
      </c>
      <c r="O47" s="533">
        <v>240</v>
      </c>
      <c r="P47" s="533">
        <f t="shared" si="1"/>
        <v>240</v>
      </c>
      <c r="Q47" s="535"/>
    </row>
    <row r="48" spans="1:17">
      <c r="A48" s="533" t="s">
        <v>368</v>
      </c>
      <c r="B48" s="532" t="s">
        <v>368</v>
      </c>
      <c r="C48" s="531">
        <v>2014</v>
      </c>
      <c r="D48" s="533" t="s">
        <v>22</v>
      </c>
      <c r="E48" s="532" t="s">
        <v>7</v>
      </c>
      <c r="F48" s="531" t="s">
        <v>616</v>
      </c>
      <c r="G48" s="531" t="s">
        <v>560</v>
      </c>
      <c r="H48" s="531" t="s">
        <v>22</v>
      </c>
      <c r="I48" s="533" t="s">
        <v>582</v>
      </c>
      <c r="J48" s="533" t="s">
        <v>75</v>
      </c>
      <c r="K48" s="533">
        <v>1</v>
      </c>
      <c r="L48" s="533" t="s">
        <v>44</v>
      </c>
      <c r="M48" s="533" t="s">
        <v>994</v>
      </c>
      <c r="N48" s="533">
        <v>0</v>
      </c>
      <c r="O48" s="533">
        <v>30</v>
      </c>
      <c r="P48" s="533">
        <f t="shared" si="1"/>
        <v>30</v>
      </c>
      <c r="Q48" s="535"/>
    </row>
    <row r="49" spans="1:17">
      <c r="A49" s="533" t="s">
        <v>368</v>
      </c>
      <c r="B49" s="532" t="s">
        <v>368</v>
      </c>
      <c r="C49" s="532">
        <v>2014</v>
      </c>
      <c r="D49" s="533" t="s">
        <v>20</v>
      </c>
      <c r="E49" s="535" t="s">
        <v>7</v>
      </c>
      <c r="F49" s="533" t="s">
        <v>617</v>
      </c>
      <c r="G49" s="533" t="s">
        <v>560</v>
      </c>
      <c r="H49" s="533" t="s">
        <v>993</v>
      </c>
      <c r="I49" s="533" t="s">
        <v>582</v>
      </c>
      <c r="J49" s="533" t="s">
        <v>75</v>
      </c>
      <c r="K49" s="533">
        <v>1</v>
      </c>
      <c r="L49" s="533" t="s">
        <v>44</v>
      </c>
      <c r="M49" s="533" t="s">
        <v>994</v>
      </c>
      <c r="N49" s="533">
        <v>0</v>
      </c>
      <c r="O49" s="533">
        <v>25</v>
      </c>
      <c r="P49" s="533">
        <f t="shared" si="1"/>
        <v>25</v>
      </c>
      <c r="Q49" s="535"/>
    </row>
    <row r="50" spans="1:17">
      <c r="A50" s="533" t="s">
        <v>368</v>
      </c>
      <c r="B50" s="532" t="s">
        <v>368</v>
      </c>
      <c r="C50" s="531">
        <v>2014</v>
      </c>
      <c r="D50" s="533" t="s">
        <v>20</v>
      </c>
      <c r="E50" s="532" t="s">
        <v>7</v>
      </c>
      <c r="F50" s="531" t="s">
        <v>619</v>
      </c>
      <c r="G50" s="531" t="s">
        <v>562</v>
      </c>
      <c r="H50" s="531" t="s">
        <v>514</v>
      </c>
      <c r="I50" s="533" t="s">
        <v>336</v>
      </c>
      <c r="J50" s="533" t="s">
        <v>75</v>
      </c>
      <c r="K50" s="533" t="s">
        <v>595</v>
      </c>
      <c r="L50" s="533" t="s">
        <v>44</v>
      </c>
      <c r="M50" s="533" t="s">
        <v>994</v>
      </c>
      <c r="N50" s="533">
        <v>0</v>
      </c>
      <c r="O50" s="533">
        <v>2</v>
      </c>
      <c r="P50" s="533">
        <f t="shared" si="1"/>
        <v>2</v>
      </c>
      <c r="Q50" s="535"/>
    </row>
    <row r="51" spans="1:17">
      <c r="A51" s="533" t="s">
        <v>368</v>
      </c>
      <c r="B51" s="532" t="s">
        <v>368</v>
      </c>
      <c r="C51" s="532">
        <v>2014</v>
      </c>
      <c r="D51" s="533" t="s">
        <v>20</v>
      </c>
      <c r="E51" s="535" t="s">
        <v>7</v>
      </c>
      <c r="F51" s="533" t="s">
        <v>619</v>
      </c>
      <c r="G51" s="533" t="s">
        <v>563</v>
      </c>
      <c r="H51" s="533" t="s">
        <v>514</v>
      </c>
      <c r="I51" s="533" t="s">
        <v>336</v>
      </c>
      <c r="J51" s="533" t="s">
        <v>75</v>
      </c>
      <c r="K51" s="533" t="s">
        <v>595</v>
      </c>
      <c r="L51" s="533" t="s">
        <v>44</v>
      </c>
      <c r="M51" s="533" t="s">
        <v>994</v>
      </c>
      <c r="N51" s="533">
        <v>0</v>
      </c>
      <c r="O51" s="533">
        <v>15</v>
      </c>
      <c r="P51" s="533">
        <f t="shared" si="1"/>
        <v>15</v>
      </c>
      <c r="Q51" s="535"/>
    </row>
    <row r="52" spans="1:17">
      <c r="A52" s="533" t="s">
        <v>368</v>
      </c>
      <c r="B52" s="532" t="s">
        <v>368</v>
      </c>
      <c r="C52" s="531">
        <v>2014</v>
      </c>
      <c r="D52" s="533" t="s">
        <v>20</v>
      </c>
      <c r="E52" s="535" t="s">
        <v>7</v>
      </c>
      <c r="F52" s="533" t="s">
        <v>618</v>
      </c>
      <c r="G52" s="533" t="s">
        <v>563</v>
      </c>
      <c r="H52" s="533" t="s">
        <v>514</v>
      </c>
      <c r="I52" s="533" t="s">
        <v>336</v>
      </c>
      <c r="J52" s="533" t="s">
        <v>596</v>
      </c>
      <c r="K52" s="533">
        <v>1</v>
      </c>
      <c r="L52" s="533" t="s">
        <v>44</v>
      </c>
      <c r="M52" s="533" t="s">
        <v>994</v>
      </c>
      <c r="N52" s="533">
        <v>20</v>
      </c>
      <c r="O52" s="533">
        <v>0</v>
      </c>
      <c r="P52" s="533">
        <f t="shared" si="1"/>
        <v>20</v>
      </c>
      <c r="Q52" s="535"/>
    </row>
  </sheetData>
  <autoFilter ref="A3:Q52">
    <sortState ref="A4:Q52">
      <sortCondition ref="F4:F52"/>
      <sortCondition ref="G4:G52"/>
    </sortState>
  </autoFilter>
  <dataValidations count="1">
    <dataValidation type="textLength" showInputMessage="1" showErrorMessage="1" sqref="Q4:Q24">
      <formula1>0</formula1>
      <formula2>150</formula2>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IV652"/>
  <sheetViews>
    <sheetView zoomScale="70" zoomScaleNormal="70" zoomScaleSheetLayoutView="90" zoomScalePageLayoutView="70" workbookViewId="0">
      <selection activeCell="H24" sqref="H24"/>
    </sheetView>
  </sheetViews>
  <sheetFormatPr defaultColWidth="16.7109375" defaultRowHeight="12.75"/>
  <cols>
    <col min="1" max="4" width="16.7109375" style="275"/>
    <col min="5" max="5" width="25.5703125" style="275" bestFit="1" customWidth="1"/>
    <col min="6" max="7" width="16.7109375" style="275"/>
    <col min="8" max="8" width="30.140625" style="275" bestFit="1" customWidth="1"/>
    <col min="9" max="9" width="16.7109375" style="275"/>
    <col min="10" max="10" width="31" style="275" bestFit="1" customWidth="1"/>
    <col min="11" max="16384" width="16.7109375" style="275"/>
  </cols>
  <sheetData>
    <row r="1" spans="1:256" ht="15.75" customHeight="1" thickBot="1">
      <c r="A1" s="294" t="s">
        <v>313</v>
      </c>
      <c r="B1" s="294"/>
      <c r="C1" s="294"/>
      <c r="D1" s="294"/>
      <c r="E1" s="294"/>
      <c r="F1" s="294"/>
      <c r="G1" s="294"/>
      <c r="H1" s="294"/>
      <c r="I1" s="294"/>
      <c r="J1" s="294"/>
      <c r="K1" s="294"/>
      <c r="L1" s="294"/>
      <c r="N1" s="168" t="s">
        <v>0</v>
      </c>
      <c r="O1" s="170"/>
    </row>
    <row r="2" spans="1:256" ht="15.75" customHeight="1" thickBot="1">
      <c r="A2" s="871"/>
      <c r="B2" s="871"/>
      <c r="C2" s="871"/>
      <c r="D2" s="871"/>
      <c r="E2" s="871"/>
      <c r="F2" s="871"/>
      <c r="G2" s="871"/>
      <c r="H2" s="871"/>
      <c r="I2" s="871"/>
      <c r="J2" s="871"/>
      <c r="K2" s="294"/>
      <c r="L2" s="294"/>
      <c r="N2" s="162" t="s">
        <v>297</v>
      </c>
      <c r="O2" s="169"/>
    </row>
    <row r="3" spans="1:256" ht="12.95" customHeight="1" thickBot="1">
      <c r="A3" s="958" t="s">
        <v>1</v>
      </c>
      <c r="B3" s="958" t="s">
        <v>77</v>
      </c>
      <c r="C3" s="958" t="s">
        <v>353</v>
      </c>
      <c r="D3" s="958" t="s">
        <v>71</v>
      </c>
      <c r="E3" s="958" t="s">
        <v>9</v>
      </c>
      <c r="F3" s="958" t="s">
        <v>349</v>
      </c>
      <c r="G3" s="958" t="s">
        <v>60</v>
      </c>
      <c r="H3" s="958" t="s">
        <v>78</v>
      </c>
      <c r="I3" s="958" t="s">
        <v>79</v>
      </c>
      <c r="J3" s="959" t="s">
        <v>87</v>
      </c>
      <c r="K3" s="960" t="s">
        <v>88</v>
      </c>
      <c r="L3" s="961"/>
      <c r="M3" s="961"/>
      <c r="N3" s="961"/>
      <c r="O3" s="167"/>
      <c r="P3" s="46"/>
      <c r="Q3" s="46"/>
      <c r="R3" s="46"/>
    </row>
    <row r="4" spans="1:256" ht="67.900000000000006" customHeight="1" thickBot="1">
      <c r="A4" s="958"/>
      <c r="B4" s="958"/>
      <c r="C4" s="958"/>
      <c r="D4" s="958"/>
      <c r="E4" s="958"/>
      <c r="F4" s="958"/>
      <c r="G4" s="958"/>
      <c r="H4" s="958"/>
      <c r="I4" s="958"/>
      <c r="J4" s="958"/>
      <c r="K4" s="163" t="s">
        <v>80</v>
      </c>
      <c r="L4" s="164" t="s">
        <v>81</v>
      </c>
      <c r="M4" s="165" t="s">
        <v>82</v>
      </c>
      <c r="N4" s="164" t="s">
        <v>251</v>
      </c>
      <c r="O4" s="166" t="s">
        <v>352</v>
      </c>
      <c r="IT4" s="870"/>
      <c r="IU4" s="870"/>
      <c r="IV4" s="870"/>
    </row>
    <row r="5" spans="1:256">
      <c r="A5" s="876" t="s">
        <v>368</v>
      </c>
      <c r="B5" s="876" t="s">
        <v>368</v>
      </c>
      <c r="C5" s="876"/>
      <c r="D5" s="877">
        <v>2013</v>
      </c>
      <c r="E5" s="877" t="s">
        <v>18</v>
      </c>
      <c r="F5" s="877" t="s">
        <v>7</v>
      </c>
      <c r="G5" s="877" t="s">
        <v>1502</v>
      </c>
      <c r="H5" s="877" t="s">
        <v>1051</v>
      </c>
      <c r="I5" s="877" t="s">
        <v>1053</v>
      </c>
      <c r="J5" s="878" t="s">
        <v>996</v>
      </c>
      <c r="K5" s="774"/>
      <c r="L5" s="879">
        <v>2870</v>
      </c>
      <c r="M5" s="774"/>
      <c r="N5" s="872">
        <f t="shared" ref="N5:N68" si="0">K5+L5+M5</f>
        <v>2870</v>
      </c>
      <c r="O5" s="880"/>
    </row>
    <row r="6" spans="1:256">
      <c r="A6" s="874" t="s">
        <v>368</v>
      </c>
      <c r="B6" s="874" t="s">
        <v>368</v>
      </c>
      <c r="C6" s="872"/>
      <c r="D6" s="872">
        <v>2014</v>
      </c>
      <c r="E6" s="872" t="s">
        <v>18</v>
      </c>
      <c r="F6" s="872" t="s">
        <v>7</v>
      </c>
      <c r="G6" s="872" t="s">
        <v>1502</v>
      </c>
      <c r="H6" s="872" t="s">
        <v>1506</v>
      </c>
      <c r="I6" s="872" t="s">
        <v>492</v>
      </c>
      <c r="J6" s="872" t="s">
        <v>1507</v>
      </c>
      <c r="K6" s="872"/>
      <c r="L6" s="872"/>
      <c r="M6" s="872">
        <v>1</v>
      </c>
      <c r="N6" s="872">
        <f t="shared" si="0"/>
        <v>1</v>
      </c>
      <c r="O6" s="872"/>
    </row>
    <row r="7" spans="1:256">
      <c r="A7" s="874" t="s">
        <v>368</v>
      </c>
      <c r="B7" s="874" t="s">
        <v>368</v>
      </c>
      <c r="C7" s="872"/>
      <c r="D7" s="872">
        <v>2014</v>
      </c>
      <c r="E7" s="872" t="s">
        <v>18</v>
      </c>
      <c r="F7" s="872" t="s">
        <v>7</v>
      </c>
      <c r="G7" s="872" t="s">
        <v>1502</v>
      </c>
      <c r="H7" s="872" t="s">
        <v>1506</v>
      </c>
      <c r="I7" s="872" t="s">
        <v>492</v>
      </c>
      <c r="J7" s="872" t="s">
        <v>1505</v>
      </c>
      <c r="K7" s="872"/>
      <c r="L7" s="872"/>
      <c r="M7" s="872">
        <v>2</v>
      </c>
      <c r="N7" s="872">
        <f t="shared" si="0"/>
        <v>2</v>
      </c>
      <c r="O7" s="872"/>
    </row>
    <row r="8" spans="1:256">
      <c r="A8" s="874" t="s">
        <v>368</v>
      </c>
      <c r="B8" s="874" t="s">
        <v>368</v>
      </c>
      <c r="C8" s="872"/>
      <c r="D8" s="872">
        <v>2014</v>
      </c>
      <c r="E8" s="872" t="s">
        <v>18</v>
      </c>
      <c r="F8" s="872" t="s">
        <v>7</v>
      </c>
      <c r="G8" s="872" t="s">
        <v>1502</v>
      </c>
      <c r="H8" s="872" t="s">
        <v>1344</v>
      </c>
      <c r="I8" s="872" t="s">
        <v>492</v>
      </c>
      <c r="J8" s="872" t="s">
        <v>1507</v>
      </c>
      <c r="K8" s="872"/>
      <c r="L8" s="872"/>
      <c r="M8" s="872">
        <v>1</v>
      </c>
      <c r="N8" s="872">
        <f t="shared" si="0"/>
        <v>1</v>
      </c>
      <c r="O8" s="872"/>
    </row>
    <row r="9" spans="1:256">
      <c r="A9" s="874" t="s">
        <v>368</v>
      </c>
      <c r="B9" s="874" t="s">
        <v>368</v>
      </c>
      <c r="C9" s="872"/>
      <c r="D9" s="872">
        <v>2014</v>
      </c>
      <c r="E9" s="872" t="s">
        <v>18</v>
      </c>
      <c r="F9" s="872" t="s">
        <v>7</v>
      </c>
      <c r="G9" s="872" t="s">
        <v>1502</v>
      </c>
      <c r="H9" s="872" t="s">
        <v>1344</v>
      </c>
      <c r="I9" s="872" t="s">
        <v>492</v>
      </c>
      <c r="J9" s="872" t="s">
        <v>1505</v>
      </c>
      <c r="K9" s="872"/>
      <c r="L9" s="872"/>
      <c r="M9" s="872">
        <v>5</v>
      </c>
      <c r="N9" s="872">
        <f t="shared" si="0"/>
        <v>5</v>
      </c>
      <c r="O9" s="872"/>
    </row>
    <row r="10" spans="1:256">
      <c r="A10" s="874" t="s">
        <v>368</v>
      </c>
      <c r="B10" s="874" t="s">
        <v>368</v>
      </c>
      <c r="C10" s="872"/>
      <c r="D10" s="872">
        <v>2014</v>
      </c>
      <c r="E10" s="872" t="s">
        <v>18</v>
      </c>
      <c r="F10" s="872" t="s">
        <v>7</v>
      </c>
      <c r="G10" s="872" t="s">
        <v>1502</v>
      </c>
      <c r="H10" s="872" t="s">
        <v>1508</v>
      </c>
      <c r="I10" s="872" t="s">
        <v>492</v>
      </c>
      <c r="J10" s="872" t="s">
        <v>1509</v>
      </c>
      <c r="K10" s="872"/>
      <c r="L10" s="872">
        <v>133</v>
      </c>
      <c r="M10" s="872"/>
      <c r="N10" s="872">
        <f t="shared" si="0"/>
        <v>133</v>
      </c>
      <c r="O10" s="872"/>
    </row>
    <row r="11" spans="1:256">
      <c r="A11" s="874" t="s">
        <v>368</v>
      </c>
      <c r="B11" s="874" t="s">
        <v>368</v>
      </c>
      <c r="C11" s="872"/>
      <c r="D11" s="872">
        <v>2014</v>
      </c>
      <c r="E11" s="872" t="s">
        <v>18</v>
      </c>
      <c r="F11" s="872" t="s">
        <v>7</v>
      </c>
      <c r="G11" s="872" t="s">
        <v>1502</v>
      </c>
      <c r="H11" s="872" t="s">
        <v>1508</v>
      </c>
      <c r="I11" s="872" t="s">
        <v>492</v>
      </c>
      <c r="J11" s="872" t="s">
        <v>1510</v>
      </c>
      <c r="K11" s="872"/>
      <c r="L11" s="872">
        <v>96</v>
      </c>
      <c r="M11" s="872"/>
      <c r="N11" s="872">
        <f t="shared" si="0"/>
        <v>96</v>
      </c>
      <c r="O11" s="872"/>
    </row>
    <row r="12" spans="1:256">
      <c r="A12" s="874" t="s">
        <v>368</v>
      </c>
      <c r="B12" s="874" t="s">
        <v>368</v>
      </c>
      <c r="C12" s="872"/>
      <c r="D12" s="872">
        <v>2014</v>
      </c>
      <c r="E12" s="872" t="s">
        <v>18</v>
      </c>
      <c r="F12" s="872" t="s">
        <v>7</v>
      </c>
      <c r="G12" s="872" t="s">
        <v>1502</v>
      </c>
      <c r="H12" s="872" t="s">
        <v>1508</v>
      </c>
      <c r="I12" s="872" t="s">
        <v>492</v>
      </c>
      <c r="J12" s="872" t="s">
        <v>1511</v>
      </c>
      <c r="K12" s="872"/>
      <c r="L12" s="872">
        <v>560</v>
      </c>
      <c r="M12" s="872"/>
      <c r="N12" s="872">
        <f t="shared" si="0"/>
        <v>560</v>
      </c>
      <c r="O12" s="872"/>
    </row>
    <row r="13" spans="1:256">
      <c r="A13" s="874" t="s">
        <v>368</v>
      </c>
      <c r="B13" s="874" t="s">
        <v>368</v>
      </c>
      <c r="C13" s="872"/>
      <c r="D13" s="872">
        <v>2014</v>
      </c>
      <c r="E13" s="872" t="s">
        <v>18</v>
      </c>
      <c r="F13" s="872" t="s">
        <v>7</v>
      </c>
      <c r="G13" s="872" t="s">
        <v>1502</v>
      </c>
      <c r="H13" s="872" t="s">
        <v>1512</v>
      </c>
      <c r="I13" s="872" t="s">
        <v>492</v>
      </c>
      <c r="J13" s="872" t="s">
        <v>1505</v>
      </c>
      <c r="K13" s="872"/>
      <c r="L13" s="872"/>
      <c r="M13" s="872">
        <v>1</v>
      </c>
      <c r="N13" s="872">
        <f t="shared" si="0"/>
        <v>1</v>
      </c>
      <c r="O13" s="872"/>
    </row>
    <row r="14" spans="1:256">
      <c r="A14" s="874" t="s">
        <v>368</v>
      </c>
      <c r="B14" s="874" t="s">
        <v>368</v>
      </c>
      <c r="C14" s="872"/>
      <c r="D14" s="872">
        <v>2014</v>
      </c>
      <c r="E14" s="872" t="s">
        <v>18</v>
      </c>
      <c r="F14" s="872" t="s">
        <v>7</v>
      </c>
      <c r="G14" s="872" t="s">
        <v>1502</v>
      </c>
      <c r="H14" s="872" t="s">
        <v>1513</v>
      </c>
      <c r="I14" s="872" t="s">
        <v>492</v>
      </c>
      <c r="J14" s="872" t="s">
        <v>1505</v>
      </c>
      <c r="K14" s="872"/>
      <c r="L14" s="872"/>
      <c r="M14" s="872">
        <v>1</v>
      </c>
      <c r="N14" s="872">
        <f t="shared" si="0"/>
        <v>1</v>
      </c>
      <c r="O14" s="872"/>
    </row>
    <row r="15" spans="1:256">
      <c r="A15" s="874" t="s">
        <v>368</v>
      </c>
      <c r="B15" s="874" t="s">
        <v>368</v>
      </c>
      <c r="C15" s="872"/>
      <c r="D15" s="872">
        <v>2014</v>
      </c>
      <c r="E15" s="872" t="s">
        <v>18</v>
      </c>
      <c r="F15" s="872" t="s">
        <v>7</v>
      </c>
      <c r="G15" s="872" t="s">
        <v>1502</v>
      </c>
      <c r="H15" s="872" t="s">
        <v>1514</v>
      </c>
      <c r="I15" s="872" t="s">
        <v>492</v>
      </c>
      <c r="J15" s="872" t="s">
        <v>1507</v>
      </c>
      <c r="K15" s="872"/>
      <c r="L15" s="872"/>
      <c r="M15" s="872">
        <v>2</v>
      </c>
      <c r="N15" s="872">
        <f t="shared" si="0"/>
        <v>2</v>
      </c>
      <c r="O15" s="872"/>
    </row>
    <row r="16" spans="1:256">
      <c r="A16" s="874" t="s">
        <v>368</v>
      </c>
      <c r="B16" s="874" t="s">
        <v>368</v>
      </c>
      <c r="C16" s="872"/>
      <c r="D16" s="872">
        <v>2014</v>
      </c>
      <c r="E16" s="872" t="s">
        <v>18</v>
      </c>
      <c r="F16" s="872" t="s">
        <v>7</v>
      </c>
      <c r="G16" s="872" t="s">
        <v>1502</v>
      </c>
      <c r="H16" s="872" t="s">
        <v>1514</v>
      </c>
      <c r="I16" s="872" t="s">
        <v>492</v>
      </c>
      <c r="J16" s="872" t="s">
        <v>1505</v>
      </c>
      <c r="K16" s="872"/>
      <c r="L16" s="872"/>
      <c r="M16" s="872">
        <v>2</v>
      </c>
      <c r="N16" s="872">
        <f t="shared" si="0"/>
        <v>2</v>
      </c>
      <c r="O16" s="872"/>
    </row>
    <row r="17" spans="1:15">
      <c r="A17" s="874" t="s">
        <v>368</v>
      </c>
      <c r="B17" s="874" t="s">
        <v>368</v>
      </c>
      <c r="C17" s="872"/>
      <c r="D17" s="872">
        <v>2014</v>
      </c>
      <c r="E17" s="872" t="s">
        <v>18</v>
      </c>
      <c r="F17" s="872" t="s">
        <v>7</v>
      </c>
      <c r="G17" s="872" t="s">
        <v>1502</v>
      </c>
      <c r="H17" s="872" t="s">
        <v>1516</v>
      </c>
      <c r="I17" s="872" t="s">
        <v>492</v>
      </c>
      <c r="J17" s="872" t="s">
        <v>1505</v>
      </c>
      <c r="K17" s="872"/>
      <c r="L17" s="872"/>
      <c r="M17" s="872">
        <v>1</v>
      </c>
      <c r="N17" s="872">
        <f t="shared" si="0"/>
        <v>1</v>
      </c>
      <c r="O17" s="872"/>
    </row>
    <row r="18" spans="1:15">
      <c r="A18" s="874" t="s">
        <v>368</v>
      </c>
      <c r="B18" s="874" t="s">
        <v>368</v>
      </c>
      <c r="C18" s="872"/>
      <c r="D18" s="872">
        <v>2014</v>
      </c>
      <c r="E18" s="872" t="s">
        <v>18</v>
      </c>
      <c r="F18" s="872" t="s">
        <v>7</v>
      </c>
      <c r="G18" s="872" t="s">
        <v>1502</v>
      </c>
      <c r="H18" s="872" t="s">
        <v>1517</v>
      </c>
      <c r="I18" s="872" t="s">
        <v>492</v>
      </c>
      <c r="J18" s="872" t="s">
        <v>1507</v>
      </c>
      <c r="K18" s="872"/>
      <c r="L18" s="872"/>
      <c r="M18" s="872">
        <v>3</v>
      </c>
      <c r="N18" s="872">
        <f t="shared" si="0"/>
        <v>3</v>
      </c>
      <c r="O18" s="872"/>
    </row>
    <row r="19" spans="1:15">
      <c r="A19" s="874" t="s">
        <v>368</v>
      </c>
      <c r="B19" s="874" t="s">
        <v>368</v>
      </c>
      <c r="C19" s="872"/>
      <c r="D19" s="872">
        <v>2014</v>
      </c>
      <c r="E19" s="872" t="s">
        <v>18</v>
      </c>
      <c r="F19" s="872" t="s">
        <v>7</v>
      </c>
      <c r="G19" s="872" t="s">
        <v>1502</v>
      </c>
      <c r="H19" s="872" t="s">
        <v>1517</v>
      </c>
      <c r="I19" s="872" t="s">
        <v>492</v>
      </c>
      <c r="J19" s="872" t="s">
        <v>1518</v>
      </c>
      <c r="K19" s="872"/>
      <c r="L19" s="872">
        <v>1</v>
      </c>
      <c r="M19" s="872"/>
      <c r="N19" s="872">
        <f t="shared" si="0"/>
        <v>1</v>
      </c>
      <c r="O19" s="872"/>
    </row>
    <row r="20" spans="1:15">
      <c r="A20" s="874" t="s">
        <v>368</v>
      </c>
      <c r="B20" s="874" t="s">
        <v>368</v>
      </c>
      <c r="C20" s="872"/>
      <c r="D20" s="872">
        <v>2014</v>
      </c>
      <c r="E20" s="872" t="s">
        <v>18</v>
      </c>
      <c r="F20" s="872" t="s">
        <v>7</v>
      </c>
      <c r="G20" s="872" t="s">
        <v>1502</v>
      </c>
      <c r="H20" s="872" t="s">
        <v>1517</v>
      </c>
      <c r="I20" s="872" t="s">
        <v>492</v>
      </c>
      <c r="J20" s="872" t="s">
        <v>1505</v>
      </c>
      <c r="K20" s="872"/>
      <c r="L20" s="872">
        <v>1</v>
      </c>
      <c r="M20" s="872">
        <v>3</v>
      </c>
      <c r="N20" s="872">
        <f t="shared" si="0"/>
        <v>4</v>
      </c>
      <c r="O20" s="872"/>
    </row>
    <row r="21" spans="1:15">
      <c r="A21" s="874" t="s">
        <v>368</v>
      </c>
      <c r="B21" s="874" t="s">
        <v>368</v>
      </c>
      <c r="C21" s="872"/>
      <c r="D21" s="872">
        <v>2014</v>
      </c>
      <c r="E21" s="872" t="s">
        <v>18</v>
      </c>
      <c r="F21" s="872" t="s">
        <v>7</v>
      </c>
      <c r="G21" s="872" t="s">
        <v>1502</v>
      </c>
      <c r="H21" s="872" t="s">
        <v>1055</v>
      </c>
      <c r="I21" s="872" t="s">
        <v>1053</v>
      </c>
      <c r="J21" s="872" t="s">
        <v>1519</v>
      </c>
      <c r="K21" s="872"/>
      <c r="L21" s="872">
        <v>63</v>
      </c>
      <c r="M21" s="872"/>
      <c r="N21" s="872">
        <f t="shared" si="0"/>
        <v>63</v>
      </c>
      <c r="O21" s="872"/>
    </row>
    <row r="22" spans="1:15">
      <c r="A22" s="874" t="s">
        <v>368</v>
      </c>
      <c r="B22" s="874" t="s">
        <v>368</v>
      </c>
      <c r="C22" s="872"/>
      <c r="D22" s="872">
        <v>2014</v>
      </c>
      <c r="E22" s="872" t="s">
        <v>18</v>
      </c>
      <c r="F22" s="872" t="s">
        <v>7</v>
      </c>
      <c r="G22" s="872" t="s">
        <v>1502</v>
      </c>
      <c r="H22" s="872" t="s">
        <v>1055</v>
      </c>
      <c r="I22" s="872" t="s">
        <v>1053</v>
      </c>
      <c r="J22" s="872" t="s">
        <v>1520</v>
      </c>
      <c r="K22" s="872"/>
      <c r="L22" s="872">
        <v>193</v>
      </c>
      <c r="M22" s="872"/>
      <c r="N22" s="872">
        <f t="shared" si="0"/>
        <v>193</v>
      </c>
      <c r="O22" s="872"/>
    </row>
    <row r="23" spans="1:15">
      <c r="A23" s="874" t="s">
        <v>368</v>
      </c>
      <c r="B23" s="874" t="s">
        <v>368</v>
      </c>
      <c r="C23" s="872"/>
      <c r="D23" s="872">
        <v>2014</v>
      </c>
      <c r="E23" s="872" t="s">
        <v>18</v>
      </c>
      <c r="F23" s="872" t="s">
        <v>7</v>
      </c>
      <c r="G23" s="872" t="s">
        <v>1502</v>
      </c>
      <c r="H23" s="872" t="s">
        <v>1055</v>
      </c>
      <c r="I23" s="872" t="s">
        <v>1053</v>
      </c>
      <c r="J23" s="872" t="s">
        <v>1505</v>
      </c>
      <c r="K23" s="872"/>
      <c r="L23" s="872"/>
      <c r="M23" s="872">
        <v>13</v>
      </c>
      <c r="N23" s="872">
        <f t="shared" si="0"/>
        <v>13</v>
      </c>
      <c r="O23" s="872"/>
    </row>
    <row r="24" spans="1:15">
      <c r="A24" s="874" t="s">
        <v>368</v>
      </c>
      <c r="B24" s="874" t="s">
        <v>368</v>
      </c>
      <c r="C24" s="872"/>
      <c r="D24" s="872">
        <v>2014</v>
      </c>
      <c r="E24" s="872" t="s">
        <v>18</v>
      </c>
      <c r="F24" s="872" t="s">
        <v>7</v>
      </c>
      <c r="G24" s="872" t="s">
        <v>1502</v>
      </c>
      <c r="H24" s="872" t="s">
        <v>1055</v>
      </c>
      <c r="I24" s="872" t="s">
        <v>1053</v>
      </c>
      <c r="J24" s="872" t="s">
        <v>1511</v>
      </c>
      <c r="K24" s="872"/>
      <c r="L24" s="872">
        <v>71</v>
      </c>
      <c r="M24" s="872"/>
      <c r="N24" s="872">
        <f t="shared" si="0"/>
        <v>71</v>
      </c>
      <c r="O24" s="872"/>
    </row>
    <row r="25" spans="1:15">
      <c r="A25" s="874" t="s">
        <v>368</v>
      </c>
      <c r="B25" s="874" t="s">
        <v>368</v>
      </c>
      <c r="C25" s="872"/>
      <c r="D25" s="872">
        <v>2014</v>
      </c>
      <c r="E25" s="872" t="s">
        <v>18</v>
      </c>
      <c r="F25" s="872" t="s">
        <v>7</v>
      </c>
      <c r="G25" s="872" t="s">
        <v>1502</v>
      </c>
      <c r="H25" s="872" t="s">
        <v>1055</v>
      </c>
      <c r="I25" s="872" t="s">
        <v>1053</v>
      </c>
      <c r="J25" s="872" t="s">
        <v>1521</v>
      </c>
      <c r="K25" s="872"/>
      <c r="L25" s="872">
        <v>251</v>
      </c>
      <c r="M25" s="872"/>
      <c r="N25" s="872">
        <f t="shared" si="0"/>
        <v>251</v>
      </c>
      <c r="O25" s="872"/>
    </row>
    <row r="26" spans="1:15">
      <c r="A26" s="874" t="s">
        <v>368</v>
      </c>
      <c r="B26" s="874" t="s">
        <v>368</v>
      </c>
      <c r="C26" s="872"/>
      <c r="D26" s="872">
        <v>2014</v>
      </c>
      <c r="E26" s="872" t="s">
        <v>18</v>
      </c>
      <c r="F26" s="872" t="s">
        <v>7</v>
      </c>
      <c r="G26" s="872" t="s">
        <v>1502</v>
      </c>
      <c r="H26" s="872" t="s">
        <v>1055</v>
      </c>
      <c r="I26" s="872" t="s">
        <v>1053</v>
      </c>
      <c r="J26" s="872" t="s">
        <v>1522</v>
      </c>
      <c r="K26" s="872"/>
      <c r="L26" s="872">
        <v>1036</v>
      </c>
      <c r="M26" s="872"/>
      <c r="N26" s="872">
        <f t="shared" si="0"/>
        <v>1036</v>
      </c>
      <c r="O26" s="872"/>
    </row>
    <row r="27" spans="1:15">
      <c r="A27" s="874" t="s">
        <v>368</v>
      </c>
      <c r="B27" s="874" t="s">
        <v>368</v>
      </c>
      <c r="C27" s="872"/>
      <c r="D27" s="872">
        <v>2014</v>
      </c>
      <c r="E27" s="872" t="s">
        <v>18</v>
      </c>
      <c r="F27" s="872" t="s">
        <v>7</v>
      </c>
      <c r="G27" s="872" t="s">
        <v>1502</v>
      </c>
      <c r="H27" s="872" t="s">
        <v>1523</v>
      </c>
      <c r="I27" s="872" t="s">
        <v>492</v>
      </c>
      <c r="J27" s="872" t="s">
        <v>1505</v>
      </c>
      <c r="K27" s="872"/>
      <c r="L27" s="872">
        <v>40</v>
      </c>
      <c r="M27" s="872">
        <v>30</v>
      </c>
      <c r="N27" s="872">
        <f t="shared" si="0"/>
        <v>70</v>
      </c>
      <c r="O27" s="872"/>
    </row>
    <row r="28" spans="1:15">
      <c r="A28" s="874" t="s">
        <v>368</v>
      </c>
      <c r="B28" s="874" t="s">
        <v>368</v>
      </c>
      <c r="C28" s="872"/>
      <c r="D28" s="872">
        <v>2014</v>
      </c>
      <c r="E28" s="872" t="s">
        <v>18</v>
      </c>
      <c r="F28" s="872" t="s">
        <v>7</v>
      </c>
      <c r="G28" s="872" t="s">
        <v>1502</v>
      </c>
      <c r="H28" s="872" t="s">
        <v>1524</v>
      </c>
      <c r="I28" s="872" t="s">
        <v>492</v>
      </c>
      <c r="J28" s="872" t="s">
        <v>1507</v>
      </c>
      <c r="K28" s="872"/>
      <c r="L28" s="872"/>
      <c r="M28" s="872">
        <v>1</v>
      </c>
      <c r="N28" s="872">
        <f t="shared" si="0"/>
        <v>1</v>
      </c>
      <c r="O28" s="872"/>
    </row>
    <row r="29" spans="1:15">
      <c r="A29" s="874" t="s">
        <v>368</v>
      </c>
      <c r="B29" s="874" t="s">
        <v>368</v>
      </c>
      <c r="C29" s="872"/>
      <c r="D29" s="872">
        <v>2014</v>
      </c>
      <c r="E29" s="872" t="s">
        <v>18</v>
      </c>
      <c r="F29" s="872" t="s">
        <v>7</v>
      </c>
      <c r="G29" s="872" t="s">
        <v>1502</v>
      </c>
      <c r="H29" s="872" t="s">
        <v>1524</v>
      </c>
      <c r="I29" s="872" t="s">
        <v>492</v>
      </c>
      <c r="J29" s="872" t="s">
        <v>1505</v>
      </c>
      <c r="K29" s="872"/>
      <c r="L29" s="872"/>
      <c r="M29" s="872">
        <v>1</v>
      </c>
      <c r="N29" s="872">
        <f t="shared" si="0"/>
        <v>1</v>
      </c>
      <c r="O29" s="872"/>
    </row>
    <row r="30" spans="1:15">
      <c r="A30" s="874" t="s">
        <v>368</v>
      </c>
      <c r="B30" s="874" t="s">
        <v>368</v>
      </c>
      <c r="C30" s="872"/>
      <c r="D30" s="872">
        <v>2014</v>
      </c>
      <c r="E30" s="872" t="s">
        <v>18</v>
      </c>
      <c r="F30" s="872" t="s">
        <v>7</v>
      </c>
      <c r="G30" s="872" t="s">
        <v>1502</v>
      </c>
      <c r="H30" s="872" t="s">
        <v>1525</v>
      </c>
      <c r="I30" s="872" t="s">
        <v>492</v>
      </c>
      <c r="J30" s="872" t="s">
        <v>1521</v>
      </c>
      <c r="K30" s="872"/>
      <c r="L30" s="872">
        <v>2</v>
      </c>
      <c r="M30" s="872"/>
      <c r="N30" s="872">
        <f t="shared" si="0"/>
        <v>2</v>
      </c>
      <c r="O30" s="872"/>
    </row>
    <row r="31" spans="1:15">
      <c r="A31" s="874" t="s">
        <v>368</v>
      </c>
      <c r="B31" s="874" t="s">
        <v>368</v>
      </c>
      <c r="C31" s="872"/>
      <c r="D31" s="872">
        <v>2014</v>
      </c>
      <c r="E31" s="872" t="s">
        <v>18</v>
      </c>
      <c r="F31" s="872" t="s">
        <v>7</v>
      </c>
      <c r="G31" s="872" t="s">
        <v>1502</v>
      </c>
      <c r="H31" s="872" t="s">
        <v>1526</v>
      </c>
      <c r="I31" s="872" t="s">
        <v>492</v>
      </c>
      <c r="J31" s="872" t="s">
        <v>1507</v>
      </c>
      <c r="K31" s="872"/>
      <c r="L31" s="872"/>
      <c r="M31" s="872">
        <v>66</v>
      </c>
      <c r="N31" s="872">
        <f t="shared" si="0"/>
        <v>66</v>
      </c>
      <c r="O31" s="872"/>
    </row>
    <row r="32" spans="1:15">
      <c r="A32" s="874" t="s">
        <v>368</v>
      </c>
      <c r="B32" s="874" t="s">
        <v>368</v>
      </c>
      <c r="C32" s="872"/>
      <c r="D32" s="872">
        <v>2014</v>
      </c>
      <c r="E32" s="872" t="s">
        <v>18</v>
      </c>
      <c r="F32" s="872" t="s">
        <v>7</v>
      </c>
      <c r="G32" s="872" t="s">
        <v>1502</v>
      </c>
      <c r="H32" s="872" t="s">
        <v>1526</v>
      </c>
      <c r="I32" s="872" t="s">
        <v>492</v>
      </c>
      <c r="J32" s="872" t="s">
        <v>1505</v>
      </c>
      <c r="K32" s="872"/>
      <c r="L32" s="872"/>
      <c r="M32" s="872">
        <v>1</v>
      </c>
      <c r="N32" s="872">
        <f t="shared" si="0"/>
        <v>1</v>
      </c>
      <c r="O32" s="872"/>
    </row>
    <row r="33" spans="1:15">
      <c r="A33" s="874" t="s">
        <v>368</v>
      </c>
      <c r="B33" s="874" t="s">
        <v>368</v>
      </c>
      <c r="C33" s="872"/>
      <c r="D33" s="872">
        <v>2014</v>
      </c>
      <c r="E33" s="872" t="s">
        <v>18</v>
      </c>
      <c r="F33" s="872" t="s">
        <v>7</v>
      </c>
      <c r="G33" s="872" t="s">
        <v>1502</v>
      </c>
      <c r="H33" s="872" t="s">
        <v>95</v>
      </c>
      <c r="I33" s="872" t="s">
        <v>1053</v>
      </c>
      <c r="J33" s="872" t="s">
        <v>1503</v>
      </c>
      <c r="K33" s="872"/>
      <c r="L33" s="872">
        <v>793</v>
      </c>
      <c r="M33" s="872"/>
      <c r="N33" s="872">
        <f t="shared" si="0"/>
        <v>793</v>
      </c>
      <c r="O33" s="872"/>
    </row>
    <row r="34" spans="1:15">
      <c r="A34" s="874" t="s">
        <v>368</v>
      </c>
      <c r="B34" s="874" t="s">
        <v>368</v>
      </c>
      <c r="C34" s="872"/>
      <c r="D34" s="872">
        <v>2014</v>
      </c>
      <c r="E34" s="872" t="s">
        <v>18</v>
      </c>
      <c r="F34" s="872" t="s">
        <v>7</v>
      </c>
      <c r="G34" s="872" t="s">
        <v>1502</v>
      </c>
      <c r="H34" s="872" t="s">
        <v>95</v>
      </c>
      <c r="I34" s="872" t="s">
        <v>1053</v>
      </c>
      <c r="J34" s="872" t="s">
        <v>1527</v>
      </c>
      <c r="K34" s="872"/>
      <c r="L34" s="872"/>
      <c r="M34" s="872">
        <v>11</v>
      </c>
      <c r="N34" s="872">
        <f t="shared" si="0"/>
        <v>11</v>
      </c>
      <c r="O34" s="872"/>
    </row>
    <row r="35" spans="1:15">
      <c r="A35" s="874" t="s">
        <v>368</v>
      </c>
      <c r="B35" s="874" t="s">
        <v>368</v>
      </c>
      <c r="C35" s="872"/>
      <c r="D35" s="872">
        <v>2014</v>
      </c>
      <c r="E35" s="872" t="s">
        <v>18</v>
      </c>
      <c r="F35" s="872" t="s">
        <v>7</v>
      </c>
      <c r="G35" s="872" t="s">
        <v>1502</v>
      </c>
      <c r="H35" s="872" t="s">
        <v>95</v>
      </c>
      <c r="I35" s="872" t="s">
        <v>1053</v>
      </c>
      <c r="J35" s="872" t="s">
        <v>1504</v>
      </c>
      <c r="K35" s="872"/>
      <c r="L35" s="872">
        <v>212</v>
      </c>
      <c r="M35" s="872"/>
      <c r="N35" s="872">
        <f t="shared" si="0"/>
        <v>212</v>
      </c>
      <c r="O35" s="872"/>
    </row>
    <row r="36" spans="1:15">
      <c r="A36" s="874" t="s">
        <v>368</v>
      </c>
      <c r="B36" s="874" t="s">
        <v>368</v>
      </c>
      <c r="C36" s="872"/>
      <c r="D36" s="872">
        <v>2014</v>
      </c>
      <c r="E36" s="872" t="s">
        <v>18</v>
      </c>
      <c r="F36" s="872" t="s">
        <v>7</v>
      </c>
      <c r="G36" s="872" t="s">
        <v>1502</v>
      </c>
      <c r="H36" s="872" t="s">
        <v>95</v>
      </c>
      <c r="I36" s="872" t="s">
        <v>1053</v>
      </c>
      <c r="J36" s="872" t="s">
        <v>1507</v>
      </c>
      <c r="K36" s="872"/>
      <c r="L36" s="872"/>
      <c r="M36" s="872">
        <v>23</v>
      </c>
      <c r="N36" s="872">
        <f t="shared" si="0"/>
        <v>23</v>
      </c>
      <c r="O36" s="872"/>
    </row>
    <row r="37" spans="1:15">
      <c r="A37" s="874" t="s">
        <v>368</v>
      </c>
      <c r="B37" s="874" t="s">
        <v>368</v>
      </c>
      <c r="C37" s="872"/>
      <c r="D37" s="872">
        <v>2014</v>
      </c>
      <c r="E37" s="872" t="s">
        <v>18</v>
      </c>
      <c r="F37" s="872" t="s">
        <v>7</v>
      </c>
      <c r="G37" s="872" t="s">
        <v>1502</v>
      </c>
      <c r="H37" s="872" t="s">
        <v>95</v>
      </c>
      <c r="I37" s="872" t="s">
        <v>1053</v>
      </c>
      <c r="J37" s="872" t="s">
        <v>1518</v>
      </c>
      <c r="K37" s="872"/>
      <c r="L37" s="872"/>
      <c r="M37" s="872">
        <v>1</v>
      </c>
      <c r="N37" s="872">
        <f t="shared" si="0"/>
        <v>1</v>
      </c>
      <c r="O37" s="872"/>
    </row>
    <row r="38" spans="1:15">
      <c r="A38" s="874" t="s">
        <v>368</v>
      </c>
      <c r="B38" s="874" t="s">
        <v>368</v>
      </c>
      <c r="C38" s="872"/>
      <c r="D38" s="872">
        <v>2014</v>
      </c>
      <c r="E38" s="872" t="s">
        <v>18</v>
      </c>
      <c r="F38" s="872" t="s">
        <v>7</v>
      </c>
      <c r="G38" s="872" t="s">
        <v>1502</v>
      </c>
      <c r="H38" s="872" t="s">
        <v>95</v>
      </c>
      <c r="I38" s="872" t="s">
        <v>1053</v>
      </c>
      <c r="J38" s="872" t="s">
        <v>1505</v>
      </c>
      <c r="K38" s="872"/>
      <c r="L38" s="872">
        <v>5453</v>
      </c>
      <c r="M38" s="872">
        <v>2713</v>
      </c>
      <c r="N38" s="872">
        <f t="shared" si="0"/>
        <v>8166</v>
      </c>
      <c r="O38" s="872"/>
    </row>
    <row r="39" spans="1:15">
      <c r="A39" s="874" t="s">
        <v>368</v>
      </c>
      <c r="B39" s="874" t="s">
        <v>368</v>
      </c>
      <c r="C39" s="872"/>
      <c r="D39" s="872">
        <v>2014</v>
      </c>
      <c r="E39" s="872" t="s">
        <v>18</v>
      </c>
      <c r="F39" s="872" t="s">
        <v>7</v>
      </c>
      <c r="G39" s="872" t="s">
        <v>1502</v>
      </c>
      <c r="H39" s="872" t="s">
        <v>95</v>
      </c>
      <c r="I39" s="872" t="s">
        <v>1053</v>
      </c>
      <c r="J39" s="872" t="s">
        <v>1521</v>
      </c>
      <c r="K39" s="872"/>
      <c r="L39" s="872">
        <v>1</v>
      </c>
      <c r="M39" s="872"/>
      <c r="N39" s="872">
        <f t="shared" si="0"/>
        <v>1</v>
      </c>
      <c r="O39" s="872"/>
    </row>
    <row r="40" spans="1:15">
      <c r="A40" s="874" t="s">
        <v>368</v>
      </c>
      <c r="B40" s="874" t="s">
        <v>368</v>
      </c>
      <c r="C40" s="872"/>
      <c r="D40" s="872">
        <v>2014</v>
      </c>
      <c r="E40" s="872" t="s">
        <v>18</v>
      </c>
      <c r="F40" s="872" t="s">
        <v>7</v>
      </c>
      <c r="G40" s="872" t="s">
        <v>1502</v>
      </c>
      <c r="H40" s="872" t="s">
        <v>1528</v>
      </c>
      <c r="I40" s="872" t="s">
        <v>492</v>
      </c>
      <c r="J40" s="872" t="s">
        <v>1511</v>
      </c>
      <c r="K40" s="872"/>
      <c r="L40" s="872">
        <v>1</v>
      </c>
      <c r="M40" s="872"/>
      <c r="N40" s="872">
        <f t="shared" si="0"/>
        <v>1</v>
      </c>
      <c r="O40" s="872"/>
    </row>
    <row r="41" spans="1:15">
      <c r="A41" s="874" t="s">
        <v>368</v>
      </c>
      <c r="B41" s="874" t="s">
        <v>368</v>
      </c>
      <c r="C41" s="872"/>
      <c r="D41" s="872">
        <v>2014</v>
      </c>
      <c r="E41" s="872" t="s">
        <v>18</v>
      </c>
      <c r="F41" s="872" t="s">
        <v>7</v>
      </c>
      <c r="G41" s="872" t="s">
        <v>1502</v>
      </c>
      <c r="H41" s="872" t="s">
        <v>1529</v>
      </c>
      <c r="I41" s="872" t="s">
        <v>492</v>
      </c>
      <c r="J41" s="872" t="s">
        <v>1505</v>
      </c>
      <c r="K41" s="872"/>
      <c r="L41" s="872">
        <v>4</v>
      </c>
      <c r="M41" s="872"/>
      <c r="N41" s="872">
        <f t="shared" si="0"/>
        <v>4</v>
      </c>
      <c r="O41" s="872"/>
    </row>
    <row r="42" spans="1:15">
      <c r="A42" s="874" t="s">
        <v>368</v>
      </c>
      <c r="B42" s="874" t="s">
        <v>368</v>
      </c>
      <c r="C42" s="872"/>
      <c r="D42" s="872">
        <v>2014</v>
      </c>
      <c r="E42" s="872" t="s">
        <v>18</v>
      </c>
      <c r="F42" s="872" t="s">
        <v>7</v>
      </c>
      <c r="G42" s="872" t="s">
        <v>1502</v>
      </c>
      <c r="H42" s="872" t="s">
        <v>1531</v>
      </c>
      <c r="I42" s="872" t="s">
        <v>492</v>
      </c>
      <c r="J42" s="872" t="s">
        <v>1505</v>
      </c>
      <c r="K42" s="872"/>
      <c r="L42" s="872"/>
      <c r="M42" s="872">
        <v>1</v>
      </c>
      <c r="N42" s="872">
        <f t="shared" si="0"/>
        <v>1</v>
      </c>
      <c r="O42" s="872"/>
    </row>
    <row r="43" spans="1:15">
      <c r="A43" s="874" t="s">
        <v>368</v>
      </c>
      <c r="B43" s="874" t="s">
        <v>368</v>
      </c>
      <c r="C43" s="872"/>
      <c r="D43" s="872">
        <v>2014</v>
      </c>
      <c r="E43" s="872" t="s">
        <v>18</v>
      </c>
      <c r="F43" s="872" t="s">
        <v>7</v>
      </c>
      <c r="G43" s="872" t="s">
        <v>1502</v>
      </c>
      <c r="H43" s="872" t="s">
        <v>1532</v>
      </c>
      <c r="I43" s="872" t="s">
        <v>492</v>
      </c>
      <c r="J43" s="872" t="s">
        <v>1518</v>
      </c>
      <c r="K43" s="872"/>
      <c r="L43" s="872"/>
      <c r="M43" s="872">
        <v>3</v>
      </c>
      <c r="N43" s="872">
        <f t="shared" si="0"/>
        <v>3</v>
      </c>
      <c r="O43" s="872"/>
    </row>
    <row r="44" spans="1:15">
      <c r="A44" s="874" t="s">
        <v>368</v>
      </c>
      <c r="B44" s="874" t="s">
        <v>368</v>
      </c>
      <c r="C44" s="872"/>
      <c r="D44" s="872">
        <v>2014</v>
      </c>
      <c r="E44" s="872" t="s">
        <v>18</v>
      </c>
      <c r="F44" s="872" t="s">
        <v>7</v>
      </c>
      <c r="G44" s="872" t="s">
        <v>1502</v>
      </c>
      <c r="H44" s="872" t="s">
        <v>1532</v>
      </c>
      <c r="I44" s="872" t="s">
        <v>492</v>
      </c>
      <c r="J44" s="872" t="s">
        <v>1505</v>
      </c>
      <c r="K44" s="872"/>
      <c r="L44" s="872"/>
      <c r="M44" s="872">
        <v>356</v>
      </c>
      <c r="N44" s="872">
        <f t="shared" si="0"/>
        <v>356</v>
      </c>
      <c r="O44" s="872"/>
    </row>
    <row r="45" spans="1:15">
      <c r="A45" s="874" t="s">
        <v>368</v>
      </c>
      <c r="B45" s="874" t="s">
        <v>368</v>
      </c>
      <c r="C45" s="872"/>
      <c r="D45" s="872">
        <v>2014</v>
      </c>
      <c r="E45" s="872" t="s">
        <v>18</v>
      </c>
      <c r="F45" s="872" t="s">
        <v>7</v>
      </c>
      <c r="G45" s="872" t="s">
        <v>1502</v>
      </c>
      <c r="H45" s="872" t="s">
        <v>1533</v>
      </c>
      <c r="I45" s="872" t="s">
        <v>492</v>
      </c>
      <c r="J45" s="872" t="s">
        <v>1509</v>
      </c>
      <c r="K45" s="872"/>
      <c r="L45" s="872">
        <v>121</v>
      </c>
      <c r="M45" s="872"/>
      <c r="N45" s="872">
        <f t="shared" si="0"/>
        <v>121</v>
      </c>
      <c r="O45" s="872"/>
    </row>
    <row r="46" spans="1:15">
      <c r="A46" s="874" t="s">
        <v>368</v>
      </c>
      <c r="B46" s="874" t="s">
        <v>368</v>
      </c>
      <c r="C46" s="872"/>
      <c r="D46" s="872">
        <v>2014</v>
      </c>
      <c r="E46" s="872" t="s">
        <v>18</v>
      </c>
      <c r="F46" s="872" t="s">
        <v>7</v>
      </c>
      <c r="G46" s="872" t="s">
        <v>1502</v>
      </c>
      <c r="H46" s="872" t="s">
        <v>1533</v>
      </c>
      <c r="I46" s="872" t="s">
        <v>492</v>
      </c>
      <c r="J46" s="872" t="s">
        <v>1505</v>
      </c>
      <c r="K46" s="872"/>
      <c r="L46" s="872"/>
      <c r="M46" s="872">
        <v>4</v>
      </c>
      <c r="N46" s="872">
        <f t="shared" si="0"/>
        <v>4</v>
      </c>
      <c r="O46" s="872"/>
    </row>
    <row r="47" spans="1:15">
      <c r="A47" s="874" t="s">
        <v>368</v>
      </c>
      <c r="B47" s="874" t="s">
        <v>368</v>
      </c>
      <c r="C47" s="872"/>
      <c r="D47" s="872">
        <v>2014</v>
      </c>
      <c r="E47" s="872" t="s">
        <v>18</v>
      </c>
      <c r="F47" s="872" t="s">
        <v>7</v>
      </c>
      <c r="G47" s="872" t="s">
        <v>1502</v>
      </c>
      <c r="H47" s="872" t="s">
        <v>1533</v>
      </c>
      <c r="I47" s="872" t="s">
        <v>492</v>
      </c>
      <c r="J47" s="872" t="s">
        <v>1510</v>
      </c>
      <c r="K47" s="872"/>
      <c r="L47" s="872">
        <v>198</v>
      </c>
      <c r="M47" s="872"/>
      <c r="N47" s="872">
        <f t="shared" si="0"/>
        <v>198</v>
      </c>
      <c r="O47" s="872"/>
    </row>
    <row r="48" spans="1:15">
      <c r="A48" s="874" t="s">
        <v>368</v>
      </c>
      <c r="B48" s="874" t="s">
        <v>368</v>
      </c>
      <c r="C48" s="872"/>
      <c r="D48" s="872">
        <v>2014</v>
      </c>
      <c r="E48" s="872" t="s">
        <v>18</v>
      </c>
      <c r="F48" s="872" t="s">
        <v>7</v>
      </c>
      <c r="G48" s="872" t="s">
        <v>1502</v>
      </c>
      <c r="H48" s="872" t="s">
        <v>1533</v>
      </c>
      <c r="I48" s="872" t="s">
        <v>492</v>
      </c>
      <c r="J48" s="872" t="s">
        <v>1511</v>
      </c>
      <c r="K48" s="872"/>
      <c r="L48" s="872">
        <v>942</v>
      </c>
      <c r="M48" s="872"/>
      <c r="N48" s="872">
        <f t="shared" si="0"/>
        <v>942</v>
      </c>
      <c r="O48" s="872"/>
    </row>
    <row r="49" spans="1:15">
      <c r="A49" s="874" t="s">
        <v>368</v>
      </c>
      <c r="B49" s="874" t="s">
        <v>368</v>
      </c>
      <c r="C49" s="872"/>
      <c r="D49" s="872">
        <v>2014</v>
      </c>
      <c r="E49" s="872" t="s">
        <v>18</v>
      </c>
      <c r="F49" s="872" t="s">
        <v>7</v>
      </c>
      <c r="G49" s="872" t="s">
        <v>1502</v>
      </c>
      <c r="H49" s="872" t="s">
        <v>1533</v>
      </c>
      <c r="I49" s="872" t="s">
        <v>492</v>
      </c>
      <c r="J49" s="872" t="s">
        <v>1521</v>
      </c>
      <c r="K49" s="872"/>
      <c r="L49" s="872">
        <v>1</v>
      </c>
      <c r="M49" s="872"/>
      <c r="N49" s="872">
        <f t="shared" si="0"/>
        <v>1</v>
      </c>
      <c r="O49" s="872"/>
    </row>
    <row r="50" spans="1:15">
      <c r="A50" s="874" t="s">
        <v>368</v>
      </c>
      <c r="B50" s="874" t="s">
        <v>368</v>
      </c>
      <c r="C50" s="872"/>
      <c r="D50" s="872">
        <v>2014</v>
      </c>
      <c r="E50" s="872" t="s">
        <v>18</v>
      </c>
      <c r="F50" s="872" t="s">
        <v>7</v>
      </c>
      <c r="G50" s="872" t="s">
        <v>1502</v>
      </c>
      <c r="H50" s="872" t="s">
        <v>893</v>
      </c>
      <c r="I50" s="872" t="s">
        <v>1064</v>
      </c>
      <c r="J50" s="872" t="s">
        <v>1503</v>
      </c>
      <c r="K50" s="872"/>
      <c r="L50" s="872">
        <v>650</v>
      </c>
      <c r="M50" s="872"/>
      <c r="N50" s="872">
        <f t="shared" si="0"/>
        <v>650</v>
      </c>
      <c r="O50" s="872"/>
    </row>
    <row r="51" spans="1:15">
      <c r="A51" s="874" t="s">
        <v>368</v>
      </c>
      <c r="B51" s="874" t="s">
        <v>368</v>
      </c>
      <c r="C51" s="872"/>
      <c r="D51" s="872">
        <v>2014</v>
      </c>
      <c r="E51" s="872" t="s">
        <v>18</v>
      </c>
      <c r="F51" s="872" t="s">
        <v>7</v>
      </c>
      <c r="G51" s="872" t="s">
        <v>1502</v>
      </c>
      <c r="H51" s="872" t="s">
        <v>893</v>
      </c>
      <c r="I51" s="872" t="s">
        <v>1064</v>
      </c>
      <c r="J51" s="872" t="s">
        <v>1507</v>
      </c>
      <c r="K51" s="872"/>
      <c r="L51" s="872"/>
      <c r="M51" s="872">
        <v>88</v>
      </c>
      <c r="N51" s="872">
        <f t="shared" si="0"/>
        <v>88</v>
      </c>
      <c r="O51" s="872"/>
    </row>
    <row r="52" spans="1:15">
      <c r="A52" s="874" t="s">
        <v>368</v>
      </c>
      <c r="B52" s="874" t="s">
        <v>368</v>
      </c>
      <c r="C52" s="872"/>
      <c r="D52" s="872">
        <v>2014</v>
      </c>
      <c r="E52" s="872" t="s">
        <v>18</v>
      </c>
      <c r="F52" s="872" t="s">
        <v>7</v>
      </c>
      <c r="G52" s="872" t="s">
        <v>1502</v>
      </c>
      <c r="H52" s="872" t="s">
        <v>893</v>
      </c>
      <c r="I52" s="872" t="s">
        <v>1064</v>
      </c>
      <c r="J52" s="872" t="s">
        <v>1518</v>
      </c>
      <c r="K52" s="872"/>
      <c r="L52" s="872">
        <v>16</v>
      </c>
      <c r="M52" s="872">
        <v>23</v>
      </c>
      <c r="N52" s="872">
        <f t="shared" si="0"/>
        <v>39</v>
      </c>
      <c r="O52" s="872"/>
    </row>
    <row r="53" spans="1:15">
      <c r="A53" s="874" t="s">
        <v>368</v>
      </c>
      <c r="B53" s="874" t="s">
        <v>368</v>
      </c>
      <c r="C53" s="872"/>
      <c r="D53" s="872">
        <v>2014</v>
      </c>
      <c r="E53" s="872" t="s">
        <v>18</v>
      </c>
      <c r="F53" s="872" t="s">
        <v>7</v>
      </c>
      <c r="G53" s="872" t="s">
        <v>1502</v>
      </c>
      <c r="H53" s="872" t="s">
        <v>893</v>
      </c>
      <c r="I53" s="872" t="s">
        <v>1064</v>
      </c>
      <c r="J53" s="872" t="s">
        <v>1505</v>
      </c>
      <c r="K53" s="872"/>
      <c r="L53" s="872">
        <v>2538</v>
      </c>
      <c r="M53" s="872">
        <v>2800</v>
      </c>
      <c r="N53" s="872">
        <f t="shared" si="0"/>
        <v>5338</v>
      </c>
      <c r="O53" s="872"/>
    </row>
    <row r="54" spans="1:15">
      <c r="A54" s="874" t="s">
        <v>368</v>
      </c>
      <c r="B54" s="874" t="s">
        <v>368</v>
      </c>
      <c r="C54" s="872"/>
      <c r="D54" s="872">
        <v>2014</v>
      </c>
      <c r="E54" s="872" t="s">
        <v>18</v>
      </c>
      <c r="F54" s="872" t="s">
        <v>7</v>
      </c>
      <c r="G54" s="872" t="s">
        <v>1502</v>
      </c>
      <c r="H54" s="872" t="s">
        <v>1534</v>
      </c>
      <c r="I54" s="872" t="s">
        <v>492</v>
      </c>
      <c r="J54" s="872" t="s">
        <v>1505</v>
      </c>
      <c r="K54" s="872"/>
      <c r="L54" s="872"/>
      <c r="M54" s="872">
        <v>2</v>
      </c>
      <c r="N54" s="872">
        <f t="shared" si="0"/>
        <v>2</v>
      </c>
      <c r="O54" s="872"/>
    </row>
    <row r="55" spans="1:15">
      <c r="A55" s="874" t="s">
        <v>368</v>
      </c>
      <c r="B55" s="874" t="s">
        <v>368</v>
      </c>
      <c r="C55" s="872"/>
      <c r="D55" s="872">
        <v>2014</v>
      </c>
      <c r="E55" s="872" t="s">
        <v>18</v>
      </c>
      <c r="F55" s="872" t="s">
        <v>7</v>
      </c>
      <c r="G55" s="872" t="s">
        <v>1502</v>
      </c>
      <c r="H55" s="872" t="s">
        <v>887</v>
      </c>
      <c r="I55" s="872" t="s">
        <v>492</v>
      </c>
      <c r="J55" s="872" t="s">
        <v>1507</v>
      </c>
      <c r="K55" s="872"/>
      <c r="L55" s="872"/>
      <c r="M55" s="872">
        <v>1</v>
      </c>
      <c r="N55" s="872">
        <f t="shared" si="0"/>
        <v>1</v>
      </c>
      <c r="O55" s="872"/>
    </row>
    <row r="56" spans="1:15">
      <c r="A56" s="874" t="s">
        <v>368</v>
      </c>
      <c r="B56" s="874" t="s">
        <v>368</v>
      </c>
      <c r="C56" s="872"/>
      <c r="D56" s="872">
        <v>2014</v>
      </c>
      <c r="E56" s="872" t="s">
        <v>18</v>
      </c>
      <c r="F56" s="872" t="s">
        <v>7</v>
      </c>
      <c r="G56" s="872" t="s">
        <v>1502</v>
      </c>
      <c r="H56" s="872" t="s">
        <v>887</v>
      </c>
      <c r="I56" s="872" t="s">
        <v>492</v>
      </c>
      <c r="J56" s="872" t="s">
        <v>1505</v>
      </c>
      <c r="K56" s="872"/>
      <c r="L56" s="872"/>
      <c r="M56" s="872">
        <v>26</v>
      </c>
      <c r="N56" s="872">
        <f t="shared" si="0"/>
        <v>26</v>
      </c>
      <c r="O56" s="872"/>
    </row>
    <row r="57" spans="1:15">
      <c r="A57" s="874" t="s">
        <v>368</v>
      </c>
      <c r="B57" s="874" t="s">
        <v>368</v>
      </c>
      <c r="C57" s="872"/>
      <c r="D57" s="872">
        <v>2014</v>
      </c>
      <c r="E57" s="872" t="s">
        <v>18</v>
      </c>
      <c r="F57" s="872" t="s">
        <v>7</v>
      </c>
      <c r="G57" s="872" t="s">
        <v>1502</v>
      </c>
      <c r="H57" s="872" t="s">
        <v>888</v>
      </c>
      <c r="I57" s="872" t="s">
        <v>492</v>
      </c>
      <c r="J57" s="872" t="s">
        <v>1507</v>
      </c>
      <c r="K57" s="872"/>
      <c r="L57" s="872"/>
      <c r="M57" s="872">
        <v>57</v>
      </c>
      <c r="N57" s="872">
        <f t="shared" si="0"/>
        <v>57</v>
      </c>
      <c r="O57" s="872"/>
    </row>
    <row r="58" spans="1:15">
      <c r="A58" s="874" t="s">
        <v>368</v>
      </c>
      <c r="B58" s="874" t="s">
        <v>368</v>
      </c>
      <c r="C58" s="872"/>
      <c r="D58" s="872">
        <v>2014</v>
      </c>
      <c r="E58" s="872" t="s">
        <v>18</v>
      </c>
      <c r="F58" s="872" t="s">
        <v>7</v>
      </c>
      <c r="G58" s="872" t="s">
        <v>1502</v>
      </c>
      <c r="H58" s="872" t="s">
        <v>888</v>
      </c>
      <c r="I58" s="872" t="s">
        <v>492</v>
      </c>
      <c r="J58" s="872" t="s">
        <v>1518</v>
      </c>
      <c r="K58" s="872"/>
      <c r="L58" s="872"/>
      <c r="M58" s="872">
        <v>1</v>
      </c>
      <c r="N58" s="872">
        <f t="shared" si="0"/>
        <v>1</v>
      </c>
      <c r="O58" s="872"/>
    </row>
    <row r="59" spans="1:15">
      <c r="A59" s="874" t="s">
        <v>368</v>
      </c>
      <c r="B59" s="874" t="s">
        <v>368</v>
      </c>
      <c r="C59" s="872"/>
      <c r="D59" s="872">
        <v>2014</v>
      </c>
      <c r="E59" s="872" t="s">
        <v>18</v>
      </c>
      <c r="F59" s="872" t="s">
        <v>7</v>
      </c>
      <c r="G59" s="872" t="s">
        <v>1502</v>
      </c>
      <c r="H59" s="872" t="s">
        <v>888</v>
      </c>
      <c r="I59" s="872" t="s">
        <v>492</v>
      </c>
      <c r="J59" s="872" t="s">
        <v>1505</v>
      </c>
      <c r="K59" s="872"/>
      <c r="L59" s="872">
        <v>12</v>
      </c>
      <c r="M59" s="872">
        <v>190</v>
      </c>
      <c r="N59" s="872">
        <f t="shared" si="0"/>
        <v>202</v>
      </c>
      <c r="O59" s="872"/>
    </row>
    <row r="60" spans="1:15">
      <c r="A60" s="874" t="s">
        <v>368</v>
      </c>
      <c r="B60" s="874" t="s">
        <v>368</v>
      </c>
      <c r="C60" s="872"/>
      <c r="D60" s="872">
        <v>2014</v>
      </c>
      <c r="E60" s="872" t="s">
        <v>18</v>
      </c>
      <c r="F60" s="872" t="s">
        <v>7</v>
      </c>
      <c r="G60" s="872" t="s">
        <v>1502</v>
      </c>
      <c r="H60" s="872" t="s">
        <v>888</v>
      </c>
      <c r="I60" s="872" t="s">
        <v>492</v>
      </c>
      <c r="J60" s="872" t="s">
        <v>1521</v>
      </c>
      <c r="K60" s="872"/>
      <c r="L60" s="872">
        <v>9</v>
      </c>
      <c r="M60" s="872"/>
      <c r="N60" s="872">
        <f t="shared" si="0"/>
        <v>9</v>
      </c>
      <c r="O60" s="872"/>
    </row>
    <row r="61" spans="1:15">
      <c r="A61" s="874" t="s">
        <v>368</v>
      </c>
      <c r="B61" s="874" t="s">
        <v>368</v>
      </c>
      <c r="C61" s="872"/>
      <c r="D61" s="872">
        <v>2014</v>
      </c>
      <c r="E61" s="872" t="s">
        <v>18</v>
      </c>
      <c r="F61" s="872" t="s">
        <v>7</v>
      </c>
      <c r="G61" s="872" t="s">
        <v>1502</v>
      </c>
      <c r="H61" s="872" t="s">
        <v>101</v>
      </c>
      <c r="I61" s="872" t="s">
        <v>492</v>
      </c>
      <c r="J61" s="872" t="s">
        <v>1507</v>
      </c>
      <c r="K61" s="872"/>
      <c r="L61" s="872"/>
      <c r="M61" s="872">
        <v>14</v>
      </c>
      <c r="N61" s="872">
        <f t="shared" si="0"/>
        <v>14</v>
      </c>
      <c r="O61" s="872"/>
    </row>
    <row r="62" spans="1:15">
      <c r="A62" s="874" t="s">
        <v>368</v>
      </c>
      <c r="B62" s="874" t="s">
        <v>368</v>
      </c>
      <c r="C62" s="872"/>
      <c r="D62" s="872">
        <v>2014</v>
      </c>
      <c r="E62" s="872" t="s">
        <v>18</v>
      </c>
      <c r="F62" s="872" t="s">
        <v>7</v>
      </c>
      <c r="G62" s="872" t="s">
        <v>1502</v>
      </c>
      <c r="H62" s="872" t="s">
        <v>101</v>
      </c>
      <c r="I62" s="872" t="s">
        <v>492</v>
      </c>
      <c r="J62" s="872" t="s">
        <v>1518</v>
      </c>
      <c r="K62" s="872"/>
      <c r="L62" s="872"/>
      <c r="M62" s="872">
        <v>1</v>
      </c>
      <c r="N62" s="872">
        <f t="shared" si="0"/>
        <v>1</v>
      </c>
      <c r="O62" s="872"/>
    </row>
    <row r="63" spans="1:15">
      <c r="A63" s="874" t="s">
        <v>368</v>
      </c>
      <c r="B63" s="874" t="s">
        <v>368</v>
      </c>
      <c r="C63" s="872"/>
      <c r="D63" s="872">
        <v>2014</v>
      </c>
      <c r="E63" s="872" t="s">
        <v>18</v>
      </c>
      <c r="F63" s="872" t="s">
        <v>7</v>
      </c>
      <c r="G63" s="872" t="s">
        <v>1502</v>
      </c>
      <c r="H63" s="872" t="s">
        <v>101</v>
      </c>
      <c r="I63" s="872" t="s">
        <v>492</v>
      </c>
      <c r="J63" s="872" t="s">
        <v>1505</v>
      </c>
      <c r="K63" s="872"/>
      <c r="L63" s="872">
        <v>1</v>
      </c>
      <c r="M63" s="872">
        <v>1</v>
      </c>
      <c r="N63" s="872">
        <f t="shared" si="0"/>
        <v>2</v>
      </c>
      <c r="O63" s="872"/>
    </row>
    <row r="64" spans="1:15">
      <c r="A64" s="874" t="s">
        <v>368</v>
      </c>
      <c r="B64" s="874" t="s">
        <v>368</v>
      </c>
      <c r="C64" s="872"/>
      <c r="D64" s="872">
        <v>2014</v>
      </c>
      <c r="E64" s="872" t="s">
        <v>18</v>
      </c>
      <c r="F64" s="872" t="s">
        <v>7</v>
      </c>
      <c r="G64" s="872" t="s">
        <v>1502</v>
      </c>
      <c r="H64" s="872" t="s">
        <v>898</v>
      </c>
      <c r="I64" s="872" t="s">
        <v>492</v>
      </c>
      <c r="J64" s="872" t="s">
        <v>1507</v>
      </c>
      <c r="K64" s="872"/>
      <c r="L64" s="872"/>
      <c r="M64" s="872">
        <v>1</v>
      </c>
      <c r="N64" s="872">
        <f t="shared" si="0"/>
        <v>1</v>
      </c>
      <c r="O64" s="872"/>
    </row>
    <row r="65" spans="1:15">
      <c r="A65" s="874" t="s">
        <v>368</v>
      </c>
      <c r="B65" s="874" t="s">
        <v>368</v>
      </c>
      <c r="C65" s="872"/>
      <c r="D65" s="872">
        <v>2014</v>
      </c>
      <c r="E65" s="872" t="s">
        <v>18</v>
      </c>
      <c r="F65" s="872" t="s">
        <v>7</v>
      </c>
      <c r="G65" s="872" t="s">
        <v>1502</v>
      </c>
      <c r="H65" s="872" t="s">
        <v>898</v>
      </c>
      <c r="I65" s="872" t="s">
        <v>492</v>
      </c>
      <c r="J65" s="872" t="s">
        <v>1505</v>
      </c>
      <c r="K65" s="872"/>
      <c r="L65" s="872">
        <v>26</v>
      </c>
      <c r="M65" s="872">
        <v>1</v>
      </c>
      <c r="N65" s="872">
        <f t="shared" si="0"/>
        <v>27</v>
      </c>
      <c r="O65" s="872"/>
    </row>
    <row r="66" spans="1:15">
      <c r="A66" s="874" t="s">
        <v>368</v>
      </c>
      <c r="B66" s="874" t="s">
        <v>368</v>
      </c>
      <c r="C66" s="872"/>
      <c r="D66" s="872">
        <v>2014</v>
      </c>
      <c r="E66" s="872" t="s">
        <v>18</v>
      </c>
      <c r="F66" s="872" t="s">
        <v>7</v>
      </c>
      <c r="G66" s="872" t="s">
        <v>1502</v>
      </c>
      <c r="H66" s="872" t="s">
        <v>1535</v>
      </c>
      <c r="I66" s="872" t="s">
        <v>492</v>
      </c>
      <c r="J66" s="872" t="s">
        <v>1507</v>
      </c>
      <c r="K66" s="872"/>
      <c r="L66" s="872"/>
      <c r="M66" s="872">
        <v>29</v>
      </c>
      <c r="N66" s="872">
        <f t="shared" si="0"/>
        <v>29</v>
      </c>
      <c r="O66" s="872"/>
    </row>
    <row r="67" spans="1:15">
      <c r="A67" s="874" t="s">
        <v>368</v>
      </c>
      <c r="B67" s="874" t="s">
        <v>368</v>
      </c>
      <c r="C67" s="872"/>
      <c r="D67" s="872">
        <v>2014</v>
      </c>
      <c r="E67" s="872" t="s">
        <v>18</v>
      </c>
      <c r="F67" s="872" t="s">
        <v>7</v>
      </c>
      <c r="G67" s="872" t="s">
        <v>1502</v>
      </c>
      <c r="H67" s="872" t="s">
        <v>1535</v>
      </c>
      <c r="I67" s="872" t="s">
        <v>492</v>
      </c>
      <c r="J67" s="872" t="s">
        <v>1518</v>
      </c>
      <c r="K67" s="872"/>
      <c r="L67" s="872"/>
      <c r="M67" s="872">
        <v>1</v>
      </c>
      <c r="N67" s="872">
        <f t="shared" si="0"/>
        <v>1</v>
      </c>
      <c r="O67" s="872"/>
    </row>
    <row r="68" spans="1:15">
      <c r="A68" s="874" t="s">
        <v>368</v>
      </c>
      <c r="B68" s="874" t="s">
        <v>368</v>
      </c>
      <c r="C68" s="872"/>
      <c r="D68" s="872">
        <v>2014</v>
      </c>
      <c r="E68" s="872" t="s">
        <v>18</v>
      </c>
      <c r="F68" s="872" t="s">
        <v>7</v>
      </c>
      <c r="G68" s="872" t="s">
        <v>1502</v>
      </c>
      <c r="H68" s="872" t="s">
        <v>1535</v>
      </c>
      <c r="I68" s="872" t="s">
        <v>492</v>
      </c>
      <c r="J68" s="872" t="s">
        <v>1505</v>
      </c>
      <c r="K68" s="872"/>
      <c r="L68" s="872"/>
      <c r="M68" s="872">
        <v>25</v>
      </c>
      <c r="N68" s="872">
        <f t="shared" si="0"/>
        <v>25</v>
      </c>
      <c r="O68" s="872"/>
    </row>
    <row r="69" spans="1:15">
      <c r="A69" s="874" t="s">
        <v>368</v>
      </c>
      <c r="B69" s="874" t="s">
        <v>368</v>
      </c>
      <c r="C69" s="872"/>
      <c r="D69" s="872">
        <v>2014</v>
      </c>
      <c r="E69" s="872" t="s">
        <v>18</v>
      </c>
      <c r="F69" s="872" t="s">
        <v>7</v>
      </c>
      <c r="G69" s="872" t="s">
        <v>1502</v>
      </c>
      <c r="H69" s="872" t="s">
        <v>98</v>
      </c>
      <c r="I69" s="872" t="s">
        <v>492</v>
      </c>
      <c r="J69" s="872" t="s">
        <v>1507</v>
      </c>
      <c r="K69" s="872"/>
      <c r="L69" s="872">
        <v>185</v>
      </c>
      <c r="M69" s="872">
        <v>137</v>
      </c>
      <c r="N69" s="872">
        <f t="shared" ref="N69:N132" si="1">K69+L69+M69</f>
        <v>322</v>
      </c>
      <c r="O69" s="872"/>
    </row>
    <row r="70" spans="1:15">
      <c r="A70" s="874" t="s">
        <v>368</v>
      </c>
      <c r="B70" s="874" t="s">
        <v>368</v>
      </c>
      <c r="C70" s="872"/>
      <c r="D70" s="872">
        <v>2014</v>
      </c>
      <c r="E70" s="872" t="s">
        <v>18</v>
      </c>
      <c r="F70" s="872" t="s">
        <v>7</v>
      </c>
      <c r="G70" s="872" t="s">
        <v>1502</v>
      </c>
      <c r="H70" s="872" t="s">
        <v>1536</v>
      </c>
      <c r="I70" s="872" t="s">
        <v>492</v>
      </c>
      <c r="J70" s="872" t="s">
        <v>1507</v>
      </c>
      <c r="K70" s="872"/>
      <c r="L70" s="872"/>
      <c r="M70" s="872">
        <v>1</v>
      </c>
      <c r="N70" s="872">
        <f t="shared" si="1"/>
        <v>1</v>
      </c>
      <c r="O70" s="872"/>
    </row>
    <row r="71" spans="1:15">
      <c r="A71" s="874" t="s">
        <v>368</v>
      </c>
      <c r="B71" s="874" t="s">
        <v>368</v>
      </c>
      <c r="C71" s="872"/>
      <c r="D71" s="872">
        <v>2014</v>
      </c>
      <c r="E71" s="872" t="s">
        <v>18</v>
      </c>
      <c r="F71" s="872" t="s">
        <v>7</v>
      </c>
      <c r="G71" s="872" t="s">
        <v>1502</v>
      </c>
      <c r="H71" s="872" t="s">
        <v>892</v>
      </c>
      <c r="I71" s="872" t="s">
        <v>1064</v>
      </c>
      <c r="J71" s="872" t="s">
        <v>1503</v>
      </c>
      <c r="K71" s="872"/>
      <c r="L71" s="872">
        <v>63</v>
      </c>
      <c r="M71" s="872"/>
      <c r="N71" s="872">
        <f t="shared" si="1"/>
        <v>63</v>
      </c>
      <c r="O71" s="872"/>
    </row>
    <row r="72" spans="1:15">
      <c r="A72" s="874" t="s">
        <v>368</v>
      </c>
      <c r="B72" s="874" t="s">
        <v>368</v>
      </c>
      <c r="C72" s="872"/>
      <c r="D72" s="872">
        <v>2014</v>
      </c>
      <c r="E72" s="872" t="s">
        <v>18</v>
      </c>
      <c r="F72" s="872" t="s">
        <v>7</v>
      </c>
      <c r="G72" s="872" t="s">
        <v>1502</v>
      </c>
      <c r="H72" s="872" t="s">
        <v>892</v>
      </c>
      <c r="I72" s="872" t="s">
        <v>1064</v>
      </c>
      <c r="J72" s="872" t="s">
        <v>1507</v>
      </c>
      <c r="K72" s="872"/>
      <c r="L72" s="872">
        <v>23</v>
      </c>
      <c r="M72" s="872">
        <v>8</v>
      </c>
      <c r="N72" s="872">
        <f t="shared" si="1"/>
        <v>31</v>
      </c>
      <c r="O72" s="872"/>
    </row>
    <row r="73" spans="1:15">
      <c r="A73" s="874" t="s">
        <v>368</v>
      </c>
      <c r="B73" s="874" t="s">
        <v>368</v>
      </c>
      <c r="C73" s="872"/>
      <c r="D73" s="872">
        <v>2014</v>
      </c>
      <c r="E73" s="872" t="s">
        <v>18</v>
      </c>
      <c r="F73" s="872" t="s">
        <v>7</v>
      </c>
      <c r="G73" s="872" t="s">
        <v>1502</v>
      </c>
      <c r="H73" s="872" t="s">
        <v>892</v>
      </c>
      <c r="I73" s="872" t="s">
        <v>1064</v>
      </c>
      <c r="J73" s="872" t="s">
        <v>1518</v>
      </c>
      <c r="K73" s="872"/>
      <c r="L73" s="872">
        <v>17</v>
      </c>
      <c r="M73" s="872">
        <v>8</v>
      </c>
      <c r="N73" s="872">
        <f t="shared" si="1"/>
        <v>25</v>
      </c>
      <c r="O73" s="872"/>
    </row>
    <row r="74" spans="1:15">
      <c r="A74" s="874" t="s">
        <v>368</v>
      </c>
      <c r="B74" s="874" t="s">
        <v>368</v>
      </c>
      <c r="C74" s="872"/>
      <c r="D74" s="872">
        <v>2014</v>
      </c>
      <c r="E74" s="872" t="s">
        <v>18</v>
      </c>
      <c r="F74" s="872" t="s">
        <v>7</v>
      </c>
      <c r="G74" s="872" t="s">
        <v>1502</v>
      </c>
      <c r="H74" s="872" t="s">
        <v>892</v>
      </c>
      <c r="I74" s="872" t="s">
        <v>1064</v>
      </c>
      <c r="J74" s="872" t="s">
        <v>1505</v>
      </c>
      <c r="K74" s="872"/>
      <c r="L74" s="872">
        <v>2337</v>
      </c>
      <c r="M74" s="872">
        <v>2999</v>
      </c>
      <c r="N74" s="872">
        <f t="shared" si="1"/>
        <v>5336</v>
      </c>
      <c r="O74" s="872"/>
    </row>
    <row r="75" spans="1:15">
      <c r="A75" s="874" t="s">
        <v>368</v>
      </c>
      <c r="B75" s="874" t="s">
        <v>368</v>
      </c>
      <c r="C75" s="872"/>
      <c r="D75" s="872">
        <v>2014</v>
      </c>
      <c r="E75" s="872" t="s">
        <v>18</v>
      </c>
      <c r="F75" s="872" t="s">
        <v>7</v>
      </c>
      <c r="G75" s="872" t="s">
        <v>1502</v>
      </c>
      <c r="H75" s="872" t="s">
        <v>85</v>
      </c>
      <c r="I75" s="872" t="s">
        <v>1064</v>
      </c>
      <c r="J75" s="872" t="s">
        <v>1503</v>
      </c>
      <c r="K75" s="872"/>
      <c r="L75" s="872">
        <v>1146</v>
      </c>
      <c r="M75" s="872"/>
      <c r="N75" s="872">
        <f t="shared" si="1"/>
        <v>1146</v>
      </c>
      <c r="O75" s="872"/>
    </row>
    <row r="76" spans="1:15">
      <c r="A76" s="874" t="s">
        <v>368</v>
      </c>
      <c r="B76" s="874" t="s">
        <v>368</v>
      </c>
      <c r="C76" s="872"/>
      <c r="D76" s="872">
        <v>2014</v>
      </c>
      <c r="E76" s="872" t="s">
        <v>18</v>
      </c>
      <c r="F76" s="872" t="s">
        <v>7</v>
      </c>
      <c r="G76" s="872" t="s">
        <v>1502</v>
      </c>
      <c r="H76" s="872" t="s">
        <v>85</v>
      </c>
      <c r="I76" s="872" t="s">
        <v>1064</v>
      </c>
      <c r="J76" s="872" t="s">
        <v>1507</v>
      </c>
      <c r="K76" s="872"/>
      <c r="L76" s="872">
        <v>16</v>
      </c>
      <c r="M76" s="872">
        <v>53</v>
      </c>
      <c r="N76" s="872">
        <f t="shared" si="1"/>
        <v>69</v>
      </c>
      <c r="O76" s="872"/>
    </row>
    <row r="77" spans="1:15">
      <c r="A77" s="874" t="s">
        <v>368</v>
      </c>
      <c r="B77" s="874" t="s">
        <v>368</v>
      </c>
      <c r="C77" s="872"/>
      <c r="D77" s="872">
        <v>2014</v>
      </c>
      <c r="E77" s="872" t="s">
        <v>18</v>
      </c>
      <c r="F77" s="872" t="s">
        <v>7</v>
      </c>
      <c r="G77" s="872" t="s">
        <v>1502</v>
      </c>
      <c r="H77" s="872" t="s">
        <v>85</v>
      </c>
      <c r="I77" s="872" t="s">
        <v>1064</v>
      </c>
      <c r="J77" s="872" t="s">
        <v>1518</v>
      </c>
      <c r="K77" s="872"/>
      <c r="L77" s="872">
        <v>87</v>
      </c>
      <c r="M77" s="872">
        <v>129</v>
      </c>
      <c r="N77" s="872">
        <f t="shared" si="1"/>
        <v>216</v>
      </c>
      <c r="O77" s="872"/>
    </row>
    <row r="78" spans="1:15">
      <c r="A78" s="874" t="s">
        <v>368</v>
      </c>
      <c r="B78" s="874" t="s">
        <v>368</v>
      </c>
      <c r="C78" s="872"/>
      <c r="D78" s="872">
        <v>2014</v>
      </c>
      <c r="E78" s="872" t="s">
        <v>18</v>
      </c>
      <c r="F78" s="872" t="s">
        <v>7</v>
      </c>
      <c r="G78" s="872" t="s">
        <v>1502</v>
      </c>
      <c r="H78" s="872" t="s">
        <v>85</v>
      </c>
      <c r="I78" s="872" t="s">
        <v>1064</v>
      </c>
      <c r="J78" s="872" t="s">
        <v>1505</v>
      </c>
      <c r="K78" s="872"/>
      <c r="L78" s="872">
        <v>5604</v>
      </c>
      <c r="M78" s="872">
        <v>4500</v>
      </c>
      <c r="N78" s="872">
        <f t="shared" si="1"/>
        <v>10104</v>
      </c>
      <c r="O78" s="872"/>
    </row>
    <row r="79" spans="1:15">
      <c r="A79" s="874" t="s">
        <v>368</v>
      </c>
      <c r="B79" s="874" t="s">
        <v>368</v>
      </c>
      <c r="C79" s="872"/>
      <c r="D79" s="872">
        <v>2014</v>
      </c>
      <c r="E79" s="872" t="s">
        <v>18</v>
      </c>
      <c r="F79" s="872" t="s">
        <v>7</v>
      </c>
      <c r="G79" s="872" t="s">
        <v>1502</v>
      </c>
      <c r="H79" s="872" t="s">
        <v>890</v>
      </c>
      <c r="I79" s="872" t="s">
        <v>492</v>
      </c>
      <c r="J79" s="872" t="s">
        <v>1505</v>
      </c>
      <c r="K79" s="872"/>
      <c r="L79" s="872">
        <v>306</v>
      </c>
      <c r="M79" s="872">
        <v>15</v>
      </c>
      <c r="N79" s="872">
        <f t="shared" si="1"/>
        <v>321</v>
      </c>
      <c r="O79" s="872"/>
    </row>
    <row r="80" spans="1:15">
      <c r="A80" s="874" t="s">
        <v>368</v>
      </c>
      <c r="B80" s="874" t="s">
        <v>368</v>
      </c>
      <c r="C80" s="872"/>
      <c r="D80" s="872">
        <v>2014</v>
      </c>
      <c r="E80" s="872" t="s">
        <v>18</v>
      </c>
      <c r="F80" s="872" t="s">
        <v>7</v>
      </c>
      <c r="G80" s="872" t="s">
        <v>1502</v>
      </c>
      <c r="H80" s="872" t="s">
        <v>901</v>
      </c>
      <c r="I80" s="872" t="s">
        <v>492</v>
      </c>
      <c r="J80" s="872" t="s">
        <v>1527</v>
      </c>
      <c r="K80" s="872"/>
      <c r="L80" s="872">
        <v>263</v>
      </c>
      <c r="M80" s="872">
        <v>2</v>
      </c>
      <c r="N80" s="872">
        <f t="shared" si="1"/>
        <v>265</v>
      </c>
      <c r="O80" s="872"/>
    </row>
    <row r="81" spans="1:15">
      <c r="A81" s="874" t="s">
        <v>368</v>
      </c>
      <c r="B81" s="874" t="s">
        <v>368</v>
      </c>
      <c r="C81" s="872"/>
      <c r="D81" s="872">
        <v>2014</v>
      </c>
      <c r="E81" s="872" t="s">
        <v>18</v>
      </c>
      <c r="F81" s="872" t="s">
        <v>7</v>
      </c>
      <c r="G81" s="872" t="s">
        <v>1502</v>
      </c>
      <c r="H81" s="872" t="s">
        <v>1080</v>
      </c>
      <c r="I81" s="872" t="s">
        <v>492</v>
      </c>
      <c r="J81" s="872" t="s">
        <v>1527</v>
      </c>
      <c r="K81" s="872"/>
      <c r="L81" s="872">
        <v>1</v>
      </c>
      <c r="M81" s="872"/>
      <c r="N81" s="872">
        <f t="shared" si="1"/>
        <v>1</v>
      </c>
      <c r="O81" s="872"/>
    </row>
    <row r="82" spans="1:15">
      <c r="A82" s="874" t="s">
        <v>368</v>
      </c>
      <c r="B82" s="874" t="s">
        <v>368</v>
      </c>
      <c r="C82" s="872"/>
      <c r="D82" s="872">
        <v>2014</v>
      </c>
      <c r="E82" s="872" t="s">
        <v>18</v>
      </c>
      <c r="F82" s="872" t="s">
        <v>7</v>
      </c>
      <c r="G82" s="872" t="s">
        <v>1502</v>
      </c>
      <c r="H82" s="872" t="s">
        <v>1537</v>
      </c>
      <c r="I82" s="872" t="s">
        <v>1053</v>
      </c>
      <c r="J82" s="872" t="s">
        <v>1505</v>
      </c>
      <c r="K82" s="872"/>
      <c r="L82" s="872">
        <v>1</v>
      </c>
      <c r="M82" s="872">
        <v>2</v>
      </c>
      <c r="N82" s="872">
        <f t="shared" si="1"/>
        <v>3</v>
      </c>
      <c r="O82" s="872"/>
    </row>
    <row r="83" spans="1:15">
      <c r="A83" s="874" t="s">
        <v>368</v>
      </c>
      <c r="B83" s="874" t="s">
        <v>368</v>
      </c>
      <c r="C83" s="872"/>
      <c r="D83" s="872">
        <v>2014</v>
      </c>
      <c r="E83" s="872" t="s">
        <v>18</v>
      </c>
      <c r="F83" s="872" t="s">
        <v>7</v>
      </c>
      <c r="G83" s="872" t="s">
        <v>1502</v>
      </c>
      <c r="H83" s="872" t="s">
        <v>1538</v>
      </c>
      <c r="I83" s="872" t="s">
        <v>1064</v>
      </c>
      <c r="J83" s="872" t="s">
        <v>1518</v>
      </c>
      <c r="K83" s="872"/>
      <c r="L83" s="872">
        <v>2</v>
      </c>
      <c r="M83" s="872">
        <v>3</v>
      </c>
      <c r="N83" s="872">
        <f t="shared" si="1"/>
        <v>5</v>
      </c>
      <c r="O83" s="872"/>
    </row>
    <row r="84" spans="1:15">
      <c r="A84" s="874" t="s">
        <v>368</v>
      </c>
      <c r="B84" s="874" t="s">
        <v>368</v>
      </c>
      <c r="C84" s="872"/>
      <c r="D84" s="872">
        <v>2014</v>
      </c>
      <c r="E84" s="872" t="s">
        <v>18</v>
      </c>
      <c r="F84" s="872" t="s">
        <v>7</v>
      </c>
      <c r="G84" s="872" t="s">
        <v>1502</v>
      </c>
      <c r="H84" s="872" t="s">
        <v>1538</v>
      </c>
      <c r="I84" s="872" t="s">
        <v>1064</v>
      </c>
      <c r="J84" s="872" t="s">
        <v>1505</v>
      </c>
      <c r="K84" s="872"/>
      <c r="L84" s="872">
        <v>86</v>
      </c>
      <c r="M84" s="872">
        <v>165</v>
      </c>
      <c r="N84" s="872">
        <f t="shared" si="1"/>
        <v>251</v>
      </c>
      <c r="O84" s="872"/>
    </row>
    <row r="85" spans="1:15">
      <c r="A85" s="874" t="s">
        <v>368</v>
      </c>
      <c r="B85" s="874" t="s">
        <v>368</v>
      </c>
      <c r="C85" s="872"/>
      <c r="D85" s="872">
        <v>2014</v>
      </c>
      <c r="E85" s="872" t="s">
        <v>18</v>
      </c>
      <c r="F85" s="872" t="s">
        <v>7</v>
      </c>
      <c r="G85" s="872" t="s">
        <v>1502</v>
      </c>
      <c r="H85" s="872" t="s">
        <v>1083</v>
      </c>
      <c r="I85" s="872" t="s">
        <v>1064</v>
      </c>
      <c r="J85" s="872" t="s">
        <v>1507</v>
      </c>
      <c r="K85" s="872"/>
      <c r="L85" s="872">
        <v>9</v>
      </c>
      <c r="M85" s="872">
        <v>7</v>
      </c>
      <c r="N85" s="872">
        <f t="shared" si="1"/>
        <v>16</v>
      </c>
      <c r="O85" s="872"/>
    </row>
    <row r="86" spans="1:15">
      <c r="A86" s="874" t="s">
        <v>368</v>
      </c>
      <c r="B86" s="874" t="s">
        <v>368</v>
      </c>
      <c r="C86" s="872"/>
      <c r="D86" s="872">
        <v>2014</v>
      </c>
      <c r="E86" s="872" t="s">
        <v>18</v>
      </c>
      <c r="F86" s="872" t="s">
        <v>7</v>
      </c>
      <c r="G86" s="872" t="s">
        <v>1502</v>
      </c>
      <c r="H86" s="872" t="s">
        <v>1083</v>
      </c>
      <c r="I86" s="872" t="s">
        <v>1064</v>
      </c>
      <c r="J86" s="872" t="s">
        <v>1518</v>
      </c>
      <c r="K86" s="872"/>
      <c r="L86" s="872">
        <v>2</v>
      </c>
      <c r="M86" s="872">
        <v>8</v>
      </c>
      <c r="N86" s="872">
        <f t="shared" si="1"/>
        <v>10</v>
      </c>
      <c r="O86" s="872"/>
    </row>
    <row r="87" spans="1:15">
      <c r="A87" s="874" t="s">
        <v>368</v>
      </c>
      <c r="B87" s="874" t="s">
        <v>368</v>
      </c>
      <c r="C87" s="872"/>
      <c r="D87" s="872">
        <v>2014</v>
      </c>
      <c r="E87" s="872" t="s">
        <v>18</v>
      </c>
      <c r="F87" s="872" t="s">
        <v>7</v>
      </c>
      <c r="G87" s="872" t="s">
        <v>1502</v>
      </c>
      <c r="H87" s="872" t="s">
        <v>1083</v>
      </c>
      <c r="I87" s="872" t="s">
        <v>1064</v>
      </c>
      <c r="J87" s="872" t="s">
        <v>1505</v>
      </c>
      <c r="K87" s="872"/>
      <c r="L87" s="872">
        <v>16</v>
      </c>
      <c r="M87" s="872">
        <v>37</v>
      </c>
      <c r="N87" s="872">
        <f t="shared" si="1"/>
        <v>53</v>
      </c>
      <c r="O87" s="872"/>
    </row>
    <row r="88" spans="1:15">
      <c r="A88" s="874" t="s">
        <v>368</v>
      </c>
      <c r="B88" s="874" t="s">
        <v>368</v>
      </c>
      <c r="C88" s="872"/>
      <c r="D88" s="872">
        <v>2014</v>
      </c>
      <c r="E88" s="872" t="s">
        <v>18</v>
      </c>
      <c r="F88" s="872" t="s">
        <v>7</v>
      </c>
      <c r="G88" s="872" t="s">
        <v>1502</v>
      </c>
      <c r="H88" s="872" t="s">
        <v>83</v>
      </c>
      <c r="I88" s="872" t="s">
        <v>1053</v>
      </c>
      <c r="J88" s="872" t="s">
        <v>1507</v>
      </c>
      <c r="K88" s="872"/>
      <c r="L88" s="872">
        <v>20</v>
      </c>
      <c r="M88" s="872">
        <v>3</v>
      </c>
      <c r="N88" s="872">
        <f t="shared" si="1"/>
        <v>23</v>
      </c>
      <c r="O88" s="872"/>
    </row>
    <row r="89" spans="1:15">
      <c r="A89" s="874" t="s">
        <v>368</v>
      </c>
      <c r="B89" s="874" t="s">
        <v>368</v>
      </c>
      <c r="C89" s="872"/>
      <c r="D89" s="872">
        <v>2014</v>
      </c>
      <c r="E89" s="872" t="s">
        <v>18</v>
      </c>
      <c r="F89" s="872" t="s">
        <v>7</v>
      </c>
      <c r="G89" s="872" t="s">
        <v>1502</v>
      </c>
      <c r="H89" s="872" t="s">
        <v>83</v>
      </c>
      <c r="I89" s="872" t="s">
        <v>1053</v>
      </c>
      <c r="J89" s="872" t="s">
        <v>1518</v>
      </c>
      <c r="K89" s="872"/>
      <c r="L89" s="872">
        <v>2</v>
      </c>
      <c r="M89" s="872"/>
      <c r="N89" s="872">
        <f t="shared" si="1"/>
        <v>2</v>
      </c>
      <c r="O89" s="872"/>
    </row>
    <row r="90" spans="1:15">
      <c r="A90" s="874" t="s">
        <v>368</v>
      </c>
      <c r="B90" s="874" t="s">
        <v>368</v>
      </c>
      <c r="C90" s="872"/>
      <c r="D90" s="872">
        <v>2014</v>
      </c>
      <c r="E90" s="872" t="s">
        <v>18</v>
      </c>
      <c r="F90" s="872" t="s">
        <v>7</v>
      </c>
      <c r="G90" s="872" t="s">
        <v>1502</v>
      </c>
      <c r="H90" s="872" t="s">
        <v>83</v>
      </c>
      <c r="I90" s="872" t="s">
        <v>1053</v>
      </c>
      <c r="J90" s="872" t="s">
        <v>1505</v>
      </c>
      <c r="K90" s="872"/>
      <c r="L90" s="872">
        <v>91</v>
      </c>
      <c r="M90" s="872">
        <v>2</v>
      </c>
      <c r="N90" s="872">
        <f t="shared" si="1"/>
        <v>93</v>
      </c>
      <c r="O90" s="872"/>
    </row>
    <row r="91" spans="1:15">
      <c r="A91" s="874" t="s">
        <v>368</v>
      </c>
      <c r="B91" s="874" t="s">
        <v>368</v>
      </c>
      <c r="C91" s="872"/>
      <c r="D91" s="872">
        <v>2014</v>
      </c>
      <c r="E91" s="872" t="s">
        <v>18</v>
      </c>
      <c r="F91" s="872" t="s">
        <v>7</v>
      </c>
      <c r="G91" s="872" t="s">
        <v>1502</v>
      </c>
      <c r="H91" s="872" t="s">
        <v>1088</v>
      </c>
      <c r="I91" s="872" t="s">
        <v>1053</v>
      </c>
      <c r="J91" s="872" t="s">
        <v>1507</v>
      </c>
      <c r="K91" s="872"/>
      <c r="L91" s="872"/>
      <c r="M91" s="872">
        <v>1</v>
      </c>
      <c r="N91" s="872">
        <f t="shared" si="1"/>
        <v>1</v>
      </c>
      <c r="O91" s="872"/>
    </row>
    <row r="92" spans="1:15">
      <c r="A92" s="874" t="s">
        <v>368</v>
      </c>
      <c r="B92" s="874" t="s">
        <v>368</v>
      </c>
      <c r="C92" s="872"/>
      <c r="D92" s="872">
        <v>2014</v>
      </c>
      <c r="E92" s="872" t="s">
        <v>18</v>
      </c>
      <c r="F92" s="872" t="s">
        <v>7</v>
      </c>
      <c r="G92" s="872" t="s">
        <v>1502</v>
      </c>
      <c r="H92" s="872" t="s">
        <v>1088</v>
      </c>
      <c r="I92" s="872" t="s">
        <v>1053</v>
      </c>
      <c r="J92" s="872" t="s">
        <v>1505</v>
      </c>
      <c r="K92" s="872"/>
      <c r="L92" s="872"/>
      <c r="M92" s="872">
        <v>10</v>
      </c>
      <c r="N92" s="872">
        <f t="shared" si="1"/>
        <v>10</v>
      </c>
      <c r="O92" s="872"/>
    </row>
    <row r="93" spans="1:15">
      <c r="A93" s="874" t="s">
        <v>368</v>
      </c>
      <c r="B93" s="874" t="s">
        <v>368</v>
      </c>
      <c r="C93" s="872"/>
      <c r="D93" s="872">
        <v>2014</v>
      </c>
      <c r="E93" s="872" t="s">
        <v>18</v>
      </c>
      <c r="F93" s="872" t="s">
        <v>7</v>
      </c>
      <c r="G93" s="872" t="s">
        <v>1502</v>
      </c>
      <c r="H93" s="872" t="s">
        <v>1088</v>
      </c>
      <c r="I93" s="872" t="s">
        <v>1053</v>
      </c>
      <c r="J93" s="872" t="s">
        <v>1510</v>
      </c>
      <c r="K93" s="872"/>
      <c r="L93" s="872">
        <v>4</v>
      </c>
      <c r="M93" s="872"/>
      <c r="N93" s="872">
        <f t="shared" si="1"/>
        <v>4</v>
      </c>
      <c r="O93" s="872"/>
    </row>
    <row r="94" spans="1:15">
      <c r="A94" s="874" t="s">
        <v>368</v>
      </c>
      <c r="B94" s="874" t="s">
        <v>368</v>
      </c>
      <c r="C94" s="872"/>
      <c r="D94" s="872">
        <v>2014</v>
      </c>
      <c r="E94" s="872" t="s">
        <v>18</v>
      </c>
      <c r="F94" s="872" t="s">
        <v>7</v>
      </c>
      <c r="G94" s="872" t="s">
        <v>1502</v>
      </c>
      <c r="H94" s="872" t="s">
        <v>1088</v>
      </c>
      <c r="I94" s="872" t="s">
        <v>1053</v>
      </c>
      <c r="J94" s="872" t="s">
        <v>1511</v>
      </c>
      <c r="K94" s="872"/>
      <c r="L94" s="872">
        <v>6</v>
      </c>
      <c r="M94" s="872"/>
      <c r="N94" s="872">
        <f t="shared" si="1"/>
        <v>6</v>
      </c>
      <c r="O94" s="872"/>
    </row>
    <row r="95" spans="1:15">
      <c r="A95" s="874" t="s">
        <v>368</v>
      </c>
      <c r="B95" s="874" t="s">
        <v>368</v>
      </c>
      <c r="C95" s="872"/>
      <c r="D95" s="872">
        <v>2014</v>
      </c>
      <c r="E95" s="872" t="s">
        <v>18</v>
      </c>
      <c r="F95" s="872" t="s">
        <v>7</v>
      </c>
      <c r="G95" s="872" t="s">
        <v>1502</v>
      </c>
      <c r="H95" s="872" t="s">
        <v>1088</v>
      </c>
      <c r="I95" s="872" t="s">
        <v>1053</v>
      </c>
      <c r="J95" s="872" t="s">
        <v>1521</v>
      </c>
      <c r="K95" s="872"/>
      <c r="L95" s="872">
        <v>698</v>
      </c>
      <c r="M95" s="872"/>
      <c r="N95" s="872">
        <f t="shared" si="1"/>
        <v>698</v>
      </c>
      <c r="O95" s="872"/>
    </row>
    <row r="96" spans="1:15">
      <c r="A96" s="874" t="s">
        <v>368</v>
      </c>
      <c r="B96" s="874" t="s">
        <v>368</v>
      </c>
      <c r="C96" s="872"/>
      <c r="D96" s="872">
        <v>2014</v>
      </c>
      <c r="E96" s="872" t="s">
        <v>18</v>
      </c>
      <c r="F96" s="872" t="s">
        <v>7</v>
      </c>
      <c r="G96" s="872" t="s">
        <v>1502</v>
      </c>
      <c r="H96" s="872" t="s">
        <v>1539</v>
      </c>
      <c r="I96" s="872" t="s">
        <v>492</v>
      </c>
      <c r="J96" s="872" t="s">
        <v>1521</v>
      </c>
      <c r="K96" s="872"/>
      <c r="L96" s="872">
        <v>1</v>
      </c>
      <c r="M96" s="872"/>
      <c r="N96" s="872">
        <f t="shared" si="1"/>
        <v>1</v>
      </c>
      <c r="O96" s="872"/>
    </row>
    <row r="97" spans="1:15">
      <c r="A97" s="874" t="s">
        <v>368</v>
      </c>
      <c r="B97" s="874" t="s">
        <v>368</v>
      </c>
      <c r="C97" s="872"/>
      <c r="D97" s="872">
        <v>2014</v>
      </c>
      <c r="E97" s="872" t="s">
        <v>18</v>
      </c>
      <c r="F97" s="872" t="s">
        <v>7</v>
      </c>
      <c r="G97" s="872" t="s">
        <v>1502</v>
      </c>
      <c r="H97" s="872" t="s">
        <v>1540</v>
      </c>
      <c r="I97" s="872" t="s">
        <v>492</v>
      </c>
      <c r="J97" s="872" t="s">
        <v>1505</v>
      </c>
      <c r="K97" s="872"/>
      <c r="L97" s="872"/>
      <c r="M97" s="872">
        <v>5</v>
      </c>
      <c r="N97" s="872">
        <f t="shared" si="1"/>
        <v>5</v>
      </c>
      <c r="O97" s="872"/>
    </row>
    <row r="98" spans="1:15">
      <c r="A98" s="874" t="s">
        <v>368</v>
      </c>
      <c r="B98" s="874" t="s">
        <v>368</v>
      </c>
      <c r="C98" s="872"/>
      <c r="D98" s="872">
        <v>2014</v>
      </c>
      <c r="E98" s="872" t="s">
        <v>18</v>
      </c>
      <c r="F98" s="872" t="s">
        <v>7</v>
      </c>
      <c r="G98" s="872" t="s">
        <v>1502</v>
      </c>
      <c r="H98" s="872" t="s">
        <v>1377</v>
      </c>
      <c r="I98" s="872" t="s">
        <v>492</v>
      </c>
      <c r="J98" s="872" t="s">
        <v>1511</v>
      </c>
      <c r="K98" s="872"/>
      <c r="L98" s="872">
        <v>1</v>
      </c>
      <c r="M98" s="872"/>
      <c r="N98" s="872">
        <f t="shared" si="1"/>
        <v>1</v>
      </c>
      <c r="O98" s="872"/>
    </row>
    <row r="99" spans="1:15">
      <c r="A99" s="874" t="s">
        <v>368</v>
      </c>
      <c r="B99" s="874" t="s">
        <v>368</v>
      </c>
      <c r="C99" s="872"/>
      <c r="D99" s="872">
        <v>2014</v>
      </c>
      <c r="E99" s="872" t="s">
        <v>18</v>
      </c>
      <c r="F99" s="872" t="s">
        <v>7</v>
      </c>
      <c r="G99" s="872" t="s">
        <v>1502</v>
      </c>
      <c r="H99" s="872" t="s">
        <v>1377</v>
      </c>
      <c r="I99" s="872" t="s">
        <v>492</v>
      </c>
      <c r="J99" s="872" t="s">
        <v>1521</v>
      </c>
      <c r="K99" s="872"/>
      <c r="L99" s="872">
        <v>12</v>
      </c>
      <c r="M99" s="872"/>
      <c r="N99" s="872">
        <f t="shared" si="1"/>
        <v>12</v>
      </c>
      <c r="O99" s="872"/>
    </row>
    <row r="100" spans="1:15">
      <c r="A100" s="874" t="s">
        <v>368</v>
      </c>
      <c r="B100" s="874" t="s">
        <v>368</v>
      </c>
      <c r="C100" s="872"/>
      <c r="D100" s="872">
        <v>2014</v>
      </c>
      <c r="E100" s="872" t="s">
        <v>18</v>
      </c>
      <c r="F100" s="872" t="s">
        <v>7</v>
      </c>
      <c r="G100" s="872" t="s">
        <v>1502</v>
      </c>
      <c r="H100" s="872" t="s">
        <v>1379</v>
      </c>
      <c r="I100" s="872" t="s">
        <v>492</v>
      </c>
      <c r="J100" s="872" t="s">
        <v>1505</v>
      </c>
      <c r="K100" s="872"/>
      <c r="L100" s="872"/>
      <c r="M100" s="872">
        <v>1</v>
      </c>
      <c r="N100" s="872">
        <f t="shared" si="1"/>
        <v>1</v>
      </c>
      <c r="O100" s="872"/>
    </row>
    <row r="101" spans="1:15">
      <c r="A101" s="874" t="s">
        <v>368</v>
      </c>
      <c r="B101" s="874" t="s">
        <v>368</v>
      </c>
      <c r="C101" s="872"/>
      <c r="D101" s="872">
        <v>2014</v>
      </c>
      <c r="E101" s="872" t="s">
        <v>18</v>
      </c>
      <c r="F101" s="872" t="s">
        <v>7</v>
      </c>
      <c r="G101" s="872" t="s">
        <v>1502</v>
      </c>
      <c r="H101" s="872" t="s">
        <v>1541</v>
      </c>
      <c r="I101" s="872" t="s">
        <v>492</v>
      </c>
      <c r="J101" s="872" t="s">
        <v>1505</v>
      </c>
      <c r="K101" s="872"/>
      <c r="L101" s="872"/>
      <c r="M101" s="872">
        <v>2</v>
      </c>
      <c r="N101" s="872">
        <f t="shared" si="1"/>
        <v>2</v>
      </c>
      <c r="O101" s="872"/>
    </row>
    <row r="102" spans="1:15">
      <c r="A102" s="874" t="s">
        <v>368</v>
      </c>
      <c r="B102" s="874" t="s">
        <v>368</v>
      </c>
      <c r="C102" s="872"/>
      <c r="D102" s="872">
        <v>2014</v>
      </c>
      <c r="E102" s="872" t="s">
        <v>18</v>
      </c>
      <c r="F102" s="872" t="s">
        <v>7</v>
      </c>
      <c r="G102" s="872" t="s">
        <v>1542</v>
      </c>
      <c r="H102" s="872" t="s">
        <v>1055</v>
      </c>
      <c r="I102" s="872" t="s">
        <v>1053</v>
      </c>
      <c r="J102" s="872" t="s">
        <v>1543</v>
      </c>
      <c r="K102" s="872"/>
      <c r="L102" s="872">
        <v>53</v>
      </c>
      <c r="M102" s="872"/>
      <c r="N102" s="872">
        <f t="shared" si="1"/>
        <v>53</v>
      </c>
      <c r="O102" s="872"/>
    </row>
    <row r="103" spans="1:15">
      <c r="A103" s="874" t="s">
        <v>368</v>
      </c>
      <c r="B103" s="874" t="s">
        <v>368</v>
      </c>
      <c r="C103" s="872"/>
      <c r="D103" s="872">
        <v>2014</v>
      </c>
      <c r="E103" s="872" t="s">
        <v>18</v>
      </c>
      <c r="F103" s="872" t="s">
        <v>7</v>
      </c>
      <c r="G103" s="872" t="s">
        <v>1542</v>
      </c>
      <c r="H103" s="872" t="s">
        <v>1055</v>
      </c>
      <c r="I103" s="872" t="s">
        <v>1053</v>
      </c>
      <c r="J103" s="872" t="s">
        <v>1544</v>
      </c>
      <c r="K103" s="872"/>
      <c r="L103" s="872">
        <v>215</v>
      </c>
      <c r="M103" s="872"/>
      <c r="N103" s="872">
        <f t="shared" si="1"/>
        <v>215</v>
      </c>
      <c r="O103" s="872"/>
    </row>
    <row r="104" spans="1:15">
      <c r="A104" s="874" t="s">
        <v>368</v>
      </c>
      <c r="B104" s="874" t="s">
        <v>368</v>
      </c>
      <c r="C104" s="872"/>
      <c r="D104" s="872">
        <v>2014</v>
      </c>
      <c r="E104" s="872" t="s">
        <v>18</v>
      </c>
      <c r="F104" s="872" t="s">
        <v>7</v>
      </c>
      <c r="G104" s="872" t="s">
        <v>1542</v>
      </c>
      <c r="H104" s="872" t="s">
        <v>1523</v>
      </c>
      <c r="I104" s="872" t="s">
        <v>492</v>
      </c>
      <c r="J104" s="872" t="s">
        <v>1505</v>
      </c>
      <c r="K104" s="872"/>
      <c r="L104" s="872"/>
      <c r="M104" s="872">
        <v>2</v>
      </c>
      <c r="N104" s="872">
        <f t="shared" si="1"/>
        <v>2</v>
      </c>
      <c r="O104" s="872"/>
    </row>
    <row r="105" spans="1:15">
      <c r="A105" s="874" t="s">
        <v>368</v>
      </c>
      <c r="B105" s="874" t="s">
        <v>368</v>
      </c>
      <c r="C105" s="872"/>
      <c r="D105" s="872">
        <v>2014</v>
      </c>
      <c r="E105" s="872" t="s">
        <v>18</v>
      </c>
      <c r="F105" s="872" t="s">
        <v>7</v>
      </c>
      <c r="G105" s="872" t="s">
        <v>1542</v>
      </c>
      <c r="H105" s="872" t="s">
        <v>1524</v>
      </c>
      <c r="I105" s="872" t="s">
        <v>492</v>
      </c>
      <c r="J105" s="872" t="s">
        <v>1505</v>
      </c>
      <c r="K105" s="872"/>
      <c r="L105" s="872"/>
      <c r="M105" s="872">
        <v>2</v>
      </c>
      <c r="N105" s="872">
        <f t="shared" si="1"/>
        <v>2</v>
      </c>
      <c r="O105" s="872"/>
    </row>
    <row r="106" spans="1:15">
      <c r="A106" s="874" t="s">
        <v>368</v>
      </c>
      <c r="B106" s="874" t="s">
        <v>368</v>
      </c>
      <c r="C106" s="872"/>
      <c r="D106" s="872">
        <v>2014</v>
      </c>
      <c r="E106" s="872" t="s">
        <v>18</v>
      </c>
      <c r="F106" s="872" t="s">
        <v>7</v>
      </c>
      <c r="G106" s="872" t="s">
        <v>1542</v>
      </c>
      <c r="H106" s="872" t="s">
        <v>95</v>
      </c>
      <c r="I106" s="872" t="s">
        <v>1053</v>
      </c>
      <c r="J106" s="872" t="s">
        <v>1504</v>
      </c>
      <c r="K106" s="872"/>
      <c r="L106" s="872">
        <v>49</v>
      </c>
      <c r="M106" s="872"/>
      <c r="N106" s="872">
        <f t="shared" si="1"/>
        <v>49</v>
      </c>
      <c r="O106" s="872"/>
    </row>
    <row r="107" spans="1:15">
      <c r="A107" s="874" t="s">
        <v>368</v>
      </c>
      <c r="B107" s="874" t="s">
        <v>368</v>
      </c>
      <c r="C107" s="872"/>
      <c r="D107" s="872">
        <v>2014</v>
      </c>
      <c r="E107" s="872" t="s">
        <v>18</v>
      </c>
      <c r="F107" s="872" t="s">
        <v>7</v>
      </c>
      <c r="G107" s="872" t="s">
        <v>1542</v>
      </c>
      <c r="H107" s="872" t="s">
        <v>95</v>
      </c>
      <c r="I107" s="872" t="s">
        <v>1053</v>
      </c>
      <c r="J107" s="872" t="s">
        <v>1505</v>
      </c>
      <c r="K107" s="872"/>
      <c r="L107" s="872">
        <v>5651</v>
      </c>
      <c r="M107" s="872">
        <v>4272</v>
      </c>
      <c r="N107" s="872">
        <f t="shared" si="1"/>
        <v>9923</v>
      </c>
      <c r="O107" s="872"/>
    </row>
    <row r="108" spans="1:15">
      <c r="A108" s="874" t="s">
        <v>368</v>
      </c>
      <c r="B108" s="874" t="s">
        <v>368</v>
      </c>
      <c r="C108" s="872"/>
      <c r="D108" s="872">
        <v>2014</v>
      </c>
      <c r="E108" s="872" t="s">
        <v>18</v>
      </c>
      <c r="F108" s="872" t="s">
        <v>7</v>
      </c>
      <c r="G108" s="872" t="s">
        <v>1542</v>
      </c>
      <c r="H108" s="872" t="s">
        <v>1528</v>
      </c>
      <c r="I108" s="872" t="s">
        <v>492</v>
      </c>
      <c r="J108" s="872" t="s">
        <v>1544</v>
      </c>
      <c r="K108" s="872"/>
      <c r="L108" s="872">
        <v>6</v>
      </c>
      <c r="M108" s="872"/>
      <c r="N108" s="872">
        <f t="shared" si="1"/>
        <v>6</v>
      </c>
      <c r="O108" s="872"/>
    </row>
    <row r="109" spans="1:15">
      <c r="A109" s="874" t="s">
        <v>368</v>
      </c>
      <c r="B109" s="874" t="s">
        <v>368</v>
      </c>
      <c r="C109" s="872"/>
      <c r="D109" s="872">
        <v>2014</v>
      </c>
      <c r="E109" s="872" t="s">
        <v>18</v>
      </c>
      <c r="F109" s="872" t="s">
        <v>7</v>
      </c>
      <c r="G109" s="872" t="s">
        <v>1542</v>
      </c>
      <c r="H109" s="872" t="s">
        <v>888</v>
      </c>
      <c r="I109" s="872" t="s">
        <v>492</v>
      </c>
      <c r="J109" s="872" t="s">
        <v>1505</v>
      </c>
      <c r="K109" s="872"/>
      <c r="L109" s="872"/>
      <c r="M109" s="872">
        <v>20</v>
      </c>
      <c r="N109" s="872">
        <f t="shared" si="1"/>
        <v>20</v>
      </c>
      <c r="O109" s="872"/>
    </row>
    <row r="110" spans="1:15">
      <c r="A110" s="874" t="s">
        <v>368</v>
      </c>
      <c r="B110" s="874" t="s">
        <v>368</v>
      </c>
      <c r="C110" s="872"/>
      <c r="D110" s="872">
        <v>2014</v>
      </c>
      <c r="E110" s="872" t="s">
        <v>18</v>
      </c>
      <c r="F110" s="872" t="s">
        <v>7</v>
      </c>
      <c r="G110" s="872" t="s">
        <v>1542</v>
      </c>
      <c r="H110" s="872" t="s">
        <v>888</v>
      </c>
      <c r="I110" s="872" t="s">
        <v>492</v>
      </c>
      <c r="J110" s="872" t="s">
        <v>1544</v>
      </c>
      <c r="K110" s="872"/>
      <c r="L110" s="872">
        <v>1</v>
      </c>
      <c r="M110" s="872"/>
      <c r="N110" s="872">
        <f t="shared" si="1"/>
        <v>1</v>
      </c>
      <c r="O110" s="872"/>
    </row>
    <row r="111" spans="1:15">
      <c r="A111" s="874" t="s">
        <v>368</v>
      </c>
      <c r="B111" s="874" t="s">
        <v>368</v>
      </c>
      <c r="C111" s="872"/>
      <c r="D111" s="872">
        <v>2014</v>
      </c>
      <c r="E111" s="872" t="s">
        <v>18</v>
      </c>
      <c r="F111" s="872" t="s">
        <v>7</v>
      </c>
      <c r="G111" s="872" t="s">
        <v>1542</v>
      </c>
      <c r="H111" s="872" t="s">
        <v>101</v>
      </c>
      <c r="I111" s="872" t="s">
        <v>492</v>
      </c>
      <c r="J111" s="872" t="s">
        <v>1505</v>
      </c>
      <c r="K111" s="872"/>
      <c r="L111" s="872"/>
      <c r="M111" s="872">
        <v>1</v>
      </c>
      <c r="N111" s="872">
        <f t="shared" si="1"/>
        <v>1</v>
      </c>
      <c r="O111" s="872"/>
    </row>
    <row r="112" spans="1:15">
      <c r="A112" s="874" t="s">
        <v>368</v>
      </c>
      <c r="B112" s="874" t="s">
        <v>368</v>
      </c>
      <c r="C112" s="872"/>
      <c r="D112" s="872">
        <v>2014</v>
      </c>
      <c r="E112" s="872" t="s">
        <v>18</v>
      </c>
      <c r="F112" s="872" t="s">
        <v>7</v>
      </c>
      <c r="G112" s="872" t="s">
        <v>1542</v>
      </c>
      <c r="H112" s="872" t="s">
        <v>1535</v>
      </c>
      <c r="I112" s="872" t="s">
        <v>492</v>
      </c>
      <c r="J112" s="872" t="s">
        <v>1505</v>
      </c>
      <c r="K112" s="872"/>
      <c r="L112" s="872"/>
      <c r="M112" s="872">
        <v>1</v>
      </c>
      <c r="N112" s="872">
        <f t="shared" si="1"/>
        <v>1</v>
      </c>
      <c r="O112" s="872"/>
    </row>
    <row r="113" spans="1:15">
      <c r="A113" s="874" t="s">
        <v>368</v>
      </c>
      <c r="B113" s="874" t="s">
        <v>368</v>
      </c>
      <c r="C113" s="872"/>
      <c r="D113" s="872">
        <v>2014</v>
      </c>
      <c r="E113" s="872" t="s">
        <v>18</v>
      </c>
      <c r="F113" s="872" t="s">
        <v>7</v>
      </c>
      <c r="G113" s="872" t="s">
        <v>1542</v>
      </c>
      <c r="H113" s="872" t="s">
        <v>892</v>
      </c>
      <c r="I113" s="872" t="s">
        <v>1064</v>
      </c>
      <c r="J113" s="872" t="s">
        <v>1505</v>
      </c>
      <c r="K113" s="872"/>
      <c r="L113" s="872"/>
      <c r="M113" s="872">
        <v>1847</v>
      </c>
      <c r="N113" s="872">
        <f t="shared" si="1"/>
        <v>1847</v>
      </c>
      <c r="O113" s="872"/>
    </row>
    <row r="114" spans="1:15">
      <c r="A114" s="874" t="s">
        <v>368</v>
      </c>
      <c r="B114" s="874" t="s">
        <v>368</v>
      </c>
      <c r="C114" s="872"/>
      <c r="D114" s="872">
        <v>2014</v>
      </c>
      <c r="E114" s="872" t="s">
        <v>18</v>
      </c>
      <c r="F114" s="872" t="s">
        <v>7</v>
      </c>
      <c r="G114" s="872" t="s">
        <v>1542</v>
      </c>
      <c r="H114" s="872" t="s">
        <v>85</v>
      </c>
      <c r="I114" s="872" t="s">
        <v>1064</v>
      </c>
      <c r="J114" s="872" t="s">
        <v>1505</v>
      </c>
      <c r="K114" s="872"/>
      <c r="L114" s="872">
        <v>162</v>
      </c>
      <c r="M114" s="872">
        <v>517</v>
      </c>
      <c r="N114" s="872">
        <f t="shared" si="1"/>
        <v>679</v>
      </c>
      <c r="O114" s="872"/>
    </row>
    <row r="115" spans="1:15">
      <c r="A115" s="874" t="s">
        <v>368</v>
      </c>
      <c r="B115" s="874" t="s">
        <v>368</v>
      </c>
      <c r="C115" s="872"/>
      <c r="D115" s="872">
        <v>2014</v>
      </c>
      <c r="E115" s="872" t="s">
        <v>18</v>
      </c>
      <c r="F115" s="872" t="s">
        <v>7</v>
      </c>
      <c r="G115" s="872" t="s">
        <v>1542</v>
      </c>
      <c r="H115" s="872" t="s">
        <v>890</v>
      </c>
      <c r="I115" s="872" t="s">
        <v>492</v>
      </c>
      <c r="J115" s="872" t="s">
        <v>1505</v>
      </c>
      <c r="K115" s="872"/>
      <c r="L115" s="872"/>
      <c r="M115" s="872">
        <v>13</v>
      </c>
      <c r="N115" s="872">
        <f t="shared" si="1"/>
        <v>13</v>
      </c>
      <c r="O115" s="872"/>
    </row>
    <row r="116" spans="1:15">
      <c r="A116" s="874" t="s">
        <v>368</v>
      </c>
      <c r="B116" s="874" t="s">
        <v>368</v>
      </c>
      <c r="C116" s="872"/>
      <c r="D116" s="872">
        <v>2014</v>
      </c>
      <c r="E116" s="872" t="s">
        <v>18</v>
      </c>
      <c r="F116" s="872" t="s">
        <v>7</v>
      </c>
      <c r="G116" s="872" t="s">
        <v>1542</v>
      </c>
      <c r="H116" s="872" t="s">
        <v>1538</v>
      </c>
      <c r="I116" s="872" t="s">
        <v>492</v>
      </c>
      <c r="J116" s="872" t="s">
        <v>1505</v>
      </c>
      <c r="K116" s="872"/>
      <c r="L116" s="872">
        <v>6</v>
      </c>
      <c r="M116" s="872">
        <v>2</v>
      </c>
      <c r="N116" s="872">
        <f t="shared" si="1"/>
        <v>8</v>
      </c>
      <c r="O116" s="872"/>
    </row>
    <row r="117" spans="1:15">
      <c r="A117" s="874" t="s">
        <v>368</v>
      </c>
      <c r="B117" s="874" t="s">
        <v>368</v>
      </c>
      <c r="C117" s="872"/>
      <c r="D117" s="872">
        <v>2014</v>
      </c>
      <c r="E117" s="872" t="s">
        <v>18</v>
      </c>
      <c r="F117" s="872" t="s">
        <v>7</v>
      </c>
      <c r="G117" s="872" t="s">
        <v>1542</v>
      </c>
      <c r="H117" s="872" t="s">
        <v>1088</v>
      </c>
      <c r="I117" s="872" t="s">
        <v>1053</v>
      </c>
      <c r="J117" s="872" t="s">
        <v>1543</v>
      </c>
      <c r="K117" s="872"/>
      <c r="L117" s="872">
        <v>161</v>
      </c>
      <c r="M117" s="872"/>
      <c r="N117" s="872">
        <f t="shared" si="1"/>
        <v>161</v>
      </c>
      <c r="O117" s="872"/>
    </row>
    <row r="118" spans="1:15">
      <c r="A118" s="874" t="s">
        <v>368</v>
      </c>
      <c r="B118" s="874" t="s">
        <v>368</v>
      </c>
      <c r="C118" s="872"/>
      <c r="D118" s="872">
        <v>2014</v>
      </c>
      <c r="E118" s="872" t="s">
        <v>18</v>
      </c>
      <c r="F118" s="872" t="s">
        <v>7</v>
      </c>
      <c r="G118" s="872" t="s">
        <v>1542</v>
      </c>
      <c r="H118" s="872" t="s">
        <v>1088</v>
      </c>
      <c r="I118" s="872" t="s">
        <v>1053</v>
      </c>
      <c r="J118" s="872" t="s">
        <v>1544</v>
      </c>
      <c r="K118" s="872"/>
      <c r="L118" s="872">
        <v>1985</v>
      </c>
      <c r="M118" s="872"/>
      <c r="N118" s="872">
        <f t="shared" si="1"/>
        <v>1985</v>
      </c>
      <c r="O118" s="872"/>
    </row>
    <row r="119" spans="1:15">
      <c r="A119" s="874" t="s">
        <v>368</v>
      </c>
      <c r="B119" s="874" t="s">
        <v>368</v>
      </c>
      <c r="C119" s="872"/>
      <c r="D119" s="872">
        <v>2014</v>
      </c>
      <c r="E119" s="872" t="s">
        <v>22</v>
      </c>
      <c r="F119" s="872" t="s">
        <v>7</v>
      </c>
      <c r="G119" s="872" t="s">
        <v>545</v>
      </c>
      <c r="H119" s="872" t="s">
        <v>1350</v>
      </c>
      <c r="I119" s="872" t="s">
        <v>492</v>
      </c>
      <c r="J119" s="872" t="s">
        <v>1545</v>
      </c>
      <c r="K119" s="872"/>
      <c r="L119" s="872">
        <f>2442+122</f>
        <v>2564</v>
      </c>
      <c r="M119" s="872"/>
      <c r="N119" s="872">
        <f t="shared" si="1"/>
        <v>2564</v>
      </c>
      <c r="O119" s="872"/>
    </row>
    <row r="120" spans="1:15">
      <c r="A120" s="874" t="s">
        <v>368</v>
      </c>
      <c r="B120" s="874" t="s">
        <v>368</v>
      </c>
      <c r="C120" s="872"/>
      <c r="D120" s="872">
        <v>2014</v>
      </c>
      <c r="E120" s="872" t="s">
        <v>22</v>
      </c>
      <c r="F120" s="872" t="s">
        <v>7</v>
      </c>
      <c r="G120" s="872" t="s">
        <v>545</v>
      </c>
      <c r="H120" s="872" t="s">
        <v>1546</v>
      </c>
      <c r="I120" s="872" t="s">
        <v>1053</v>
      </c>
      <c r="J120" s="872" t="s">
        <v>1547</v>
      </c>
      <c r="K120" s="872"/>
      <c r="L120" s="872">
        <v>147</v>
      </c>
      <c r="M120" s="872"/>
      <c r="N120" s="872">
        <f t="shared" si="1"/>
        <v>147</v>
      </c>
      <c r="O120" s="872"/>
    </row>
    <row r="121" spans="1:15">
      <c r="A121" s="874" t="s">
        <v>368</v>
      </c>
      <c r="B121" s="874" t="s">
        <v>368</v>
      </c>
      <c r="C121" s="872"/>
      <c r="D121" s="872">
        <v>2014</v>
      </c>
      <c r="E121" s="872" t="s">
        <v>22</v>
      </c>
      <c r="F121" s="872" t="s">
        <v>7</v>
      </c>
      <c r="G121" s="872" t="s">
        <v>545</v>
      </c>
      <c r="H121" s="872" t="s">
        <v>1546</v>
      </c>
      <c r="I121" s="872" t="s">
        <v>1053</v>
      </c>
      <c r="J121" s="872" t="s">
        <v>1545</v>
      </c>
      <c r="K121" s="872"/>
      <c r="L121" s="872">
        <v>283</v>
      </c>
      <c r="M121" s="872"/>
      <c r="N121" s="872">
        <f t="shared" si="1"/>
        <v>283</v>
      </c>
      <c r="O121" s="872"/>
    </row>
    <row r="122" spans="1:15">
      <c r="A122" s="874" t="s">
        <v>368</v>
      </c>
      <c r="B122" s="874" t="s">
        <v>368</v>
      </c>
      <c r="C122" s="872"/>
      <c r="D122" s="872">
        <v>2014</v>
      </c>
      <c r="E122" s="872" t="s">
        <v>22</v>
      </c>
      <c r="F122" s="872" t="s">
        <v>7</v>
      </c>
      <c r="G122" s="872" t="s">
        <v>545</v>
      </c>
      <c r="H122" s="872" t="s">
        <v>1546</v>
      </c>
      <c r="I122" s="872" t="s">
        <v>1053</v>
      </c>
      <c r="J122" s="872" t="s">
        <v>1548</v>
      </c>
      <c r="K122" s="872"/>
      <c r="L122" s="872">
        <v>35</v>
      </c>
      <c r="M122" s="872"/>
      <c r="N122" s="872">
        <f t="shared" si="1"/>
        <v>35</v>
      </c>
      <c r="O122" s="872"/>
    </row>
    <row r="123" spans="1:15">
      <c r="A123" s="874" t="s">
        <v>368</v>
      </c>
      <c r="B123" s="874" t="s">
        <v>368</v>
      </c>
      <c r="C123" s="872"/>
      <c r="D123" s="872">
        <v>2014</v>
      </c>
      <c r="E123" s="872" t="s">
        <v>20</v>
      </c>
      <c r="F123" s="872" t="s">
        <v>7</v>
      </c>
      <c r="G123" s="872" t="s">
        <v>550</v>
      </c>
      <c r="H123" s="872" t="s">
        <v>1055</v>
      </c>
      <c r="I123" s="872" t="s">
        <v>1053</v>
      </c>
      <c r="J123" s="872" t="s">
        <v>1545</v>
      </c>
      <c r="K123" s="872"/>
      <c r="L123" s="872">
        <v>249</v>
      </c>
      <c r="M123" s="872"/>
      <c r="N123" s="872">
        <f t="shared" si="1"/>
        <v>249</v>
      </c>
      <c r="O123" s="872"/>
    </row>
    <row r="124" spans="1:15">
      <c r="A124" s="874" t="s">
        <v>368</v>
      </c>
      <c r="B124" s="874" t="s">
        <v>368</v>
      </c>
      <c r="C124" s="872"/>
      <c r="D124" s="872">
        <v>2014</v>
      </c>
      <c r="E124" s="872" t="s">
        <v>20</v>
      </c>
      <c r="F124" s="872" t="s">
        <v>7</v>
      </c>
      <c r="G124" s="872" t="s">
        <v>550</v>
      </c>
      <c r="H124" s="872" t="s">
        <v>1537</v>
      </c>
      <c r="I124" s="872" t="s">
        <v>1053</v>
      </c>
      <c r="J124" s="872" t="s">
        <v>1545</v>
      </c>
      <c r="K124" s="872"/>
      <c r="L124" s="872">
        <v>93</v>
      </c>
      <c r="M124" s="872"/>
      <c r="N124" s="872">
        <f t="shared" si="1"/>
        <v>93</v>
      </c>
      <c r="O124" s="872"/>
    </row>
    <row r="125" spans="1:15">
      <c r="A125" s="874" t="s">
        <v>368</v>
      </c>
      <c r="B125" s="874" t="s">
        <v>368</v>
      </c>
      <c r="C125" s="872"/>
      <c r="D125" s="872">
        <v>2014</v>
      </c>
      <c r="E125" s="872" t="s">
        <v>20</v>
      </c>
      <c r="F125" s="872" t="s">
        <v>7</v>
      </c>
      <c r="G125" s="872" t="s">
        <v>548</v>
      </c>
      <c r="H125" s="872" t="s">
        <v>1506</v>
      </c>
      <c r="I125" s="872" t="s">
        <v>492</v>
      </c>
      <c r="J125" s="872" t="s">
        <v>1555</v>
      </c>
      <c r="K125" s="872"/>
      <c r="L125" s="872"/>
      <c r="M125" s="872">
        <v>1</v>
      </c>
      <c r="N125" s="872">
        <f t="shared" si="1"/>
        <v>1</v>
      </c>
      <c r="O125" s="872"/>
    </row>
    <row r="126" spans="1:15">
      <c r="A126" s="874" t="s">
        <v>368</v>
      </c>
      <c r="B126" s="874" t="s">
        <v>368</v>
      </c>
      <c r="C126" s="872"/>
      <c r="D126" s="872">
        <v>2014</v>
      </c>
      <c r="E126" s="872" t="s">
        <v>20</v>
      </c>
      <c r="F126" s="872" t="s">
        <v>7</v>
      </c>
      <c r="G126" s="872" t="s">
        <v>548</v>
      </c>
      <c r="H126" s="872" t="s">
        <v>1506</v>
      </c>
      <c r="I126" s="872" t="s">
        <v>492</v>
      </c>
      <c r="J126" s="872" t="s">
        <v>1552</v>
      </c>
      <c r="K126" s="872"/>
      <c r="L126" s="872"/>
      <c r="M126" s="872">
        <v>2</v>
      </c>
      <c r="N126" s="872">
        <f t="shared" si="1"/>
        <v>2</v>
      </c>
      <c r="O126" s="872"/>
    </row>
    <row r="127" spans="1:15">
      <c r="A127" s="874" t="s">
        <v>368</v>
      </c>
      <c r="B127" s="874" t="s">
        <v>368</v>
      </c>
      <c r="C127" s="872"/>
      <c r="D127" s="872">
        <v>2014</v>
      </c>
      <c r="E127" s="872" t="s">
        <v>20</v>
      </c>
      <c r="F127" s="872" t="s">
        <v>7</v>
      </c>
      <c r="G127" s="872" t="s">
        <v>549</v>
      </c>
      <c r="H127" s="872" t="s">
        <v>1506</v>
      </c>
      <c r="I127" s="872" t="s">
        <v>492</v>
      </c>
      <c r="J127" s="872" t="s">
        <v>1552</v>
      </c>
      <c r="K127" s="872"/>
      <c r="L127" s="872"/>
      <c r="M127" s="872">
        <v>39</v>
      </c>
      <c r="N127" s="872">
        <f t="shared" si="1"/>
        <v>39</v>
      </c>
      <c r="O127" s="872"/>
    </row>
    <row r="128" spans="1:15">
      <c r="A128" s="874" t="s">
        <v>368</v>
      </c>
      <c r="B128" s="874" t="s">
        <v>368</v>
      </c>
      <c r="C128" s="872"/>
      <c r="D128" s="872">
        <v>2014</v>
      </c>
      <c r="E128" s="872" t="s">
        <v>20</v>
      </c>
      <c r="F128" s="872" t="s">
        <v>7</v>
      </c>
      <c r="G128" s="872" t="s">
        <v>548</v>
      </c>
      <c r="H128" s="872" t="s">
        <v>1556</v>
      </c>
      <c r="I128" s="872" t="s">
        <v>492</v>
      </c>
      <c r="J128" s="872" t="s">
        <v>1557</v>
      </c>
      <c r="K128" s="872"/>
      <c r="L128" s="872"/>
      <c r="M128" s="872">
        <v>87</v>
      </c>
      <c r="N128" s="872">
        <f t="shared" si="1"/>
        <v>87</v>
      </c>
      <c r="O128" s="872"/>
    </row>
    <row r="129" spans="1:15">
      <c r="A129" s="874" t="s">
        <v>368</v>
      </c>
      <c r="B129" s="874" t="s">
        <v>368</v>
      </c>
      <c r="C129" s="872"/>
      <c r="D129" s="872">
        <v>2014</v>
      </c>
      <c r="E129" s="872" t="s">
        <v>20</v>
      </c>
      <c r="F129" s="872" t="s">
        <v>7</v>
      </c>
      <c r="G129" s="872" t="s">
        <v>548</v>
      </c>
      <c r="H129" s="872" t="s">
        <v>1556</v>
      </c>
      <c r="I129" s="872" t="s">
        <v>492</v>
      </c>
      <c r="J129" s="872" t="s">
        <v>1558</v>
      </c>
      <c r="K129" s="872"/>
      <c r="L129" s="872">
        <v>9</v>
      </c>
      <c r="M129" s="872"/>
      <c r="N129" s="872">
        <f t="shared" si="1"/>
        <v>9</v>
      </c>
      <c r="O129" s="872"/>
    </row>
    <row r="130" spans="1:15">
      <c r="A130" s="874" t="s">
        <v>368</v>
      </c>
      <c r="B130" s="874" t="s">
        <v>368</v>
      </c>
      <c r="C130" s="872"/>
      <c r="D130" s="872">
        <v>2014</v>
      </c>
      <c r="E130" s="872" t="s">
        <v>20</v>
      </c>
      <c r="F130" s="872" t="s">
        <v>7</v>
      </c>
      <c r="G130" s="872" t="s">
        <v>548</v>
      </c>
      <c r="H130" s="872" t="s">
        <v>1559</v>
      </c>
      <c r="I130" s="872" t="s">
        <v>492</v>
      </c>
      <c r="J130" s="872" t="s">
        <v>1552</v>
      </c>
      <c r="K130" s="872"/>
      <c r="L130" s="872"/>
      <c r="M130" s="872">
        <v>1</v>
      </c>
      <c r="N130" s="872">
        <f t="shared" si="1"/>
        <v>1</v>
      </c>
      <c r="O130" s="872"/>
    </row>
    <row r="131" spans="1:15">
      <c r="A131" s="874" t="s">
        <v>368</v>
      </c>
      <c r="B131" s="874" t="s">
        <v>368</v>
      </c>
      <c r="C131" s="872"/>
      <c r="D131" s="872">
        <v>2014</v>
      </c>
      <c r="E131" s="872" t="s">
        <v>20</v>
      </c>
      <c r="F131" s="872" t="s">
        <v>7</v>
      </c>
      <c r="G131" s="872" t="s">
        <v>549</v>
      </c>
      <c r="H131" s="872" t="s">
        <v>1559</v>
      </c>
      <c r="I131" s="872" t="s">
        <v>492</v>
      </c>
      <c r="J131" s="872" t="s">
        <v>1552</v>
      </c>
      <c r="K131" s="872"/>
      <c r="L131" s="872"/>
      <c r="M131" s="872">
        <v>1</v>
      </c>
      <c r="N131" s="872">
        <f t="shared" si="1"/>
        <v>1</v>
      </c>
      <c r="O131" s="872"/>
    </row>
    <row r="132" spans="1:15">
      <c r="A132" s="874" t="s">
        <v>368</v>
      </c>
      <c r="B132" s="874" t="s">
        <v>368</v>
      </c>
      <c r="C132" s="872"/>
      <c r="D132" s="872">
        <v>2014</v>
      </c>
      <c r="E132" s="872" t="s">
        <v>20</v>
      </c>
      <c r="F132" s="872" t="s">
        <v>7</v>
      </c>
      <c r="G132" s="872" t="s">
        <v>548</v>
      </c>
      <c r="H132" s="872" t="s">
        <v>1344</v>
      </c>
      <c r="I132" s="872" t="s">
        <v>492</v>
      </c>
      <c r="J132" s="872" t="s">
        <v>1552</v>
      </c>
      <c r="K132" s="872"/>
      <c r="L132" s="872"/>
      <c r="M132" s="872">
        <v>513</v>
      </c>
      <c r="N132" s="872">
        <f t="shared" si="1"/>
        <v>513</v>
      </c>
      <c r="O132" s="872"/>
    </row>
    <row r="133" spans="1:15">
      <c r="A133" s="874" t="s">
        <v>368</v>
      </c>
      <c r="B133" s="874" t="s">
        <v>368</v>
      </c>
      <c r="C133" s="872"/>
      <c r="D133" s="872">
        <v>2014</v>
      </c>
      <c r="E133" s="872" t="s">
        <v>20</v>
      </c>
      <c r="F133" s="872" t="s">
        <v>7</v>
      </c>
      <c r="G133" s="872" t="s">
        <v>548</v>
      </c>
      <c r="H133" s="872" t="s">
        <v>1344</v>
      </c>
      <c r="I133" s="872" t="s">
        <v>492</v>
      </c>
      <c r="J133" s="872" t="s">
        <v>1553</v>
      </c>
      <c r="K133" s="872"/>
      <c r="L133" s="872"/>
      <c r="M133" s="872">
        <v>35</v>
      </c>
      <c r="N133" s="872">
        <f t="shared" ref="N133:N196" si="2">K133+L133+M133</f>
        <v>35</v>
      </c>
      <c r="O133" s="872"/>
    </row>
    <row r="134" spans="1:15">
      <c r="A134" s="874" t="s">
        <v>368</v>
      </c>
      <c r="B134" s="874" t="s">
        <v>368</v>
      </c>
      <c r="C134" s="872"/>
      <c r="D134" s="872">
        <v>2014</v>
      </c>
      <c r="E134" s="872" t="s">
        <v>20</v>
      </c>
      <c r="F134" s="872" t="s">
        <v>7</v>
      </c>
      <c r="G134" s="872" t="s">
        <v>548</v>
      </c>
      <c r="H134" s="872" t="s">
        <v>1344</v>
      </c>
      <c r="I134" s="872" t="s">
        <v>492</v>
      </c>
      <c r="J134" s="872" t="s">
        <v>1554</v>
      </c>
      <c r="K134" s="872"/>
      <c r="L134" s="872"/>
      <c r="M134" s="872">
        <v>9</v>
      </c>
      <c r="N134" s="872">
        <f t="shared" si="2"/>
        <v>9</v>
      </c>
      <c r="O134" s="872"/>
    </row>
    <row r="135" spans="1:15">
      <c r="A135" s="874" t="s">
        <v>368</v>
      </c>
      <c r="B135" s="874" t="s">
        <v>368</v>
      </c>
      <c r="C135" s="872"/>
      <c r="D135" s="872">
        <v>2014</v>
      </c>
      <c r="E135" s="872" t="s">
        <v>20</v>
      </c>
      <c r="F135" s="872" t="s">
        <v>7</v>
      </c>
      <c r="G135" s="872" t="s">
        <v>548</v>
      </c>
      <c r="H135" s="872" t="s">
        <v>1344</v>
      </c>
      <c r="I135" s="872" t="s">
        <v>492</v>
      </c>
      <c r="J135" s="872" t="s">
        <v>1560</v>
      </c>
      <c r="K135" s="872"/>
      <c r="L135" s="872"/>
      <c r="M135" s="872">
        <v>72</v>
      </c>
      <c r="N135" s="872">
        <f t="shared" si="2"/>
        <v>72</v>
      </c>
      <c r="O135" s="872"/>
    </row>
    <row r="136" spans="1:15">
      <c r="A136" s="874" t="s">
        <v>368</v>
      </c>
      <c r="B136" s="874" t="s">
        <v>368</v>
      </c>
      <c r="C136" s="872"/>
      <c r="D136" s="872">
        <v>2014</v>
      </c>
      <c r="E136" s="872" t="s">
        <v>20</v>
      </c>
      <c r="F136" s="872" t="s">
        <v>7</v>
      </c>
      <c r="G136" s="872" t="s">
        <v>549</v>
      </c>
      <c r="H136" s="872" t="s">
        <v>1344</v>
      </c>
      <c r="I136" s="872" t="s">
        <v>492</v>
      </c>
      <c r="J136" s="872" t="s">
        <v>1552</v>
      </c>
      <c r="K136" s="872"/>
      <c r="L136" s="872"/>
      <c r="M136" s="872">
        <v>103</v>
      </c>
      <c r="N136" s="872">
        <f t="shared" si="2"/>
        <v>103</v>
      </c>
      <c r="O136" s="872"/>
    </row>
    <row r="137" spans="1:15">
      <c r="A137" s="874" t="s">
        <v>368</v>
      </c>
      <c r="B137" s="874" t="s">
        <v>368</v>
      </c>
      <c r="C137" s="872"/>
      <c r="D137" s="872">
        <v>2014</v>
      </c>
      <c r="E137" s="872" t="s">
        <v>20</v>
      </c>
      <c r="F137" s="872" t="s">
        <v>7</v>
      </c>
      <c r="G137" s="872" t="s">
        <v>548</v>
      </c>
      <c r="H137" s="872" t="s">
        <v>1508</v>
      </c>
      <c r="I137" s="872" t="s">
        <v>1064</v>
      </c>
      <c r="J137" s="872" t="s">
        <v>1550</v>
      </c>
      <c r="K137" s="872"/>
      <c r="L137" s="872">
        <v>8426</v>
      </c>
      <c r="M137" s="872"/>
      <c r="N137" s="872">
        <f t="shared" si="2"/>
        <v>8426</v>
      </c>
      <c r="O137" s="872"/>
    </row>
    <row r="138" spans="1:15">
      <c r="A138" s="874" t="s">
        <v>368</v>
      </c>
      <c r="B138" s="874" t="s">
        <v>368</v>
      </c>
      <c r="C138" s="872"/>
      <c r="D138" s="872">
        <v>2014</v>
      </c>
      <c r="E138" s="872" t="s">
        <v>20</v>
      </c>
      <c r="F138" s="872" t="s">
        <v>7</v>
      </c>
      <c r="G138" s="872" t="s">
        <v>548</v>
      </c>
      <c r="H138" s="872" t="s">
        <v>1508</v>
      </c>
      <c r="I138" s="872" t="s">
        <v>1064</v>
      </c>
      <c r="J138" s="872" t="s">
        <v>1551</v>
      </c>
      <c r="K138" s="872"/>
      <c r="L138" s="872">
        <v>376</v>
      </c>
      <c r="M138" s="872"/>
      <c r="N138" s="872">
        <f t="shared" si="2"/>
        <v>376</v>
      </c>
      <c r="O138" s="872"/>
    </row>
    <row r="139" spans="1:15">
      <c r="A139" s="874" t="s">
        <v>368</v>
      </c>
      <c r="B139" s="874" t="s">
        <v>368</v>
      </c>
      <c r="C139" s="872"/>
      <c r="D139" s="872">
        <v>2014</v>
      </c>
      <c r="E139" s="872" t="s">
        <v>20</v>
      </c>
      <c r="F139" s="872" t="s">
        <v>7</v>
      </c>
      <c r="G139" s="872" t="s">
        <v>549</v>
      </c>
      <c r="H139" s="872" t="s">
        <v>1508</v>
      </c>
      <c r="I139" s="872" t="s">
        <v>1064</v>
      </c>
      <c r="J139" s="872" t="s">
        <v>1550</v>
      </c>
      <c r="K139" s="872"/>
      <c r="L139" s="872">
        <v>419</v>
      </c>
      <c r="M139" s="872"/>
      <c r="N139" s="872">
        <f t="shared" si="2"/>
        <v>419</v>
      </c>
      <c r="O139" s="872"/>
    </row>
    <row r="140" spans="1:15">
      <c r="A140" s="874" t="s">
        <v>368</v>
      </c>
      <c r="B140" s="874" t="s">
        <v>368</v>
      </c>
      <c r="C140" s="872"/>
      <c r="D140" s="872">
        <v>2014</v>
      </c>
      <c r="E140" s="872" t="s">
        <v>20</v>
      </c>
      <c r="F140" s="872" t="s">
        <v>7</v>
      </c>
      <c r="G140" s="872" t="s">
        <v>548</v>
      </c>
      <c r="H140" s="872" t="s">
        <v>1562</v>
      </c>
      <c r="I140" s="872" t="s">
        <v>492</v>
      </c>
      <c r="J140" s="872" t="s">
        <v>1557</v>
      </c>
      <c r="K140" s="872"/>
      <c r="L140" s="872">
        <v>11</v>
      </c>
      <c r="M140" s="872"/>
      <c r="N140" s="872">
        <f t="shared" si="2"/>
        <v>11</v>
      </c>
      <c r="O140" s="872"/>
    </row>
    <row r="141" spans="1:15">
      <c r="A141" s="874" t="s">
        <v>368</v>
      </c>
      <c r="B141" s="874" t="s">
        <v>368</v>
      </c>
      <c r="C141" s="872"/>
      <c r="D141" s="872">
        <v>2014</v>
      </c>
      <c r="E141" s="872" t="s">
        <v>20</v>
      </c>
      <c r="F141" s="872" t="s">
        <v>7</v>
      </c>
      <c r="G141" s="872" t="s">
        <v>548</v>
      </c>
      <c r="H141" s="872" t="s">
        <v>1562</v>
      </c>
      <c r="I141" s="872" t="s">
        <v>492</v>
      </c>
      <c r="J141" s="872" t="s">
        <v>1552</v>
      </c>
      <c r="K141" s="872"/>
      <c r="L141" s="872">
        <v>1</v>
      </c>
      <c r="M141" s="872">
        <v>4</v>
      </c>
      <c r="N141" s="872">
        <f t="shared" si="2"/>
        <v>5</v>
      </c>
      <c r="O141" s="872"/>
    </row>
    <row r="142" spans="1:15">
      <c r="A142" s="874" t="s">
        <v>368</v>
      </c>
      <c r="B142" s="874" t="s">
        <v>368</v>
      </c>
      <c r="C142" s="872"/>
      <c r="D142" s="872">
        <v>2014</v>
      </c>
      <c r="E142" s="872" t="s">
        <v>20</v>
      </c>
      <c r="F142" s="872" t="s">
        <v>7</v>
      </c>
      <c r="G142" s="872" t="s">
        <v>548</v>
      </c>
      <c r="H142" s="872" t="s">
        <v>1562</v>
      </c>
      <c r="I142" s="872" t="s">
        <v>492</v>
      </c>
      <c r="J142" s="872" t="s">
        <v>1554</v>
      </c>
      <c r="K142" s="872"/>
      <c r="L142" s="872">
        <v>1</v>
      </c>
      <c r="M142" s="872"/>
      <c r="N142" s="872">
        <f t="shared" si="2"/>
        <v>1</v>
      </c>
      <c r="O142" s="872"/>
    </row>
    <row r="143" spans="1:15">
      <c r="A143" s="874" t="s">
        <v>368</v>
      </c>
      <c r="B143" s="874" t="s">
        <v>368</v>
      </c>
      <c r="C143" s="872"/>
      <c r="D143" s="872">
        <v>2014</v>
      </c>
      <c r="E143" s="872" t="s">
        <v>20</v>
      </c>
      <c r="F143" s="872" t="s">
        <v>7</v>
      </c>
      <c r="G143" s="872" t="s">
        <v>549</v>
      </c>
      <c r="H143" s="872" t="s">
        <v>1562</v>
      </c>
      <c r="I143" s="872" t="s">
        <v>492</v>
      </c>
      <c r="J143" s="872" t="s">
        <v>1552</v>
      </c>
      <c r="K143" s="872"/>
      <c r="L143" s="872">
        <v>2</v>
      </c>
      <c r="M143" s="872"/>
      <c r="N143" s="872">
        <f t="shared" si="2"/>
        <v>2</v>
      </c>
      <c r="O143" s="872"/>
    </row>
    <row r="144" spans="1:15">
      <c r="A144" s="874" t="s">
        <v>368</v>
      </c>
      <c r="B144" s="874" t="s">
        <v>368</v>
      </c>
      <c r="C144" s="872"/>
      <c r="D144" s="872">
        <v>2014</v>
      </c>
      <c r="E144" s="872" t="s">
        <v>20</v>
      </c>
      <c r="F144" s="872" t="s">
        <v>7</v>
      </c>
      <c r="G144" s="872" t="s">
        <v>548</v>
      </c>
      <c r="H144" s="872" t="s">
        <v>1564</v>
      </c>
      <c r="I144" s="872" t="s">
        <v>492</v>
      </c>
      <c r="J144" s="872" t="s">
        <v>1549</v>
      </c>
      <c r="K144" s="872"/>
      <c r="L144" s="872"/>
      <c r="M144" s="872">
        <v>196</v>
      </c>
      <c r="N144" s="872">
        <f t="shared" si="2"/>
        <v>196</v>
      </c>
      <c r="O144" s="872"/>
    </row>
    <row r="145" spans="1:15">
      <c r="A145" s="874" t="s">
        <v>368</v>
      </c>
      <c r="B145" s="874" t="s">
        <v>368</v>
      </c>
      <c r="C145" s="872"/>
      <c r="D145" s="872">
        <v>2014</v>
      </c>
      <c r="E145" s="872" t="s">
        <v>20</v>
      </c>
      <c r="F145" s="872" t="s">
        <v>7</v>
      </c>
      <c r="G145" s="872" t="s">
        <v>548</v>
      </c>
      <c r="H145" s="872" t="s">
        <v>1564</v>
      </c>
      <c r="I145" s="872" t="s">
        <v>492</v>
      </c>
      <c r="J145" s="872" t="s">
        <v>1552</v>
      </c>
      <c r="K145" s="872"/>
      <c r="L145" s="872"/>
      <c r="M145" s="872">
        <v>1</v>
      </c>
      <c r="N145" s="872">
        <f t="shared" si="2"/>
        <v>1</v>
      </c>
      <c r="O145" s="872"/>
    </row>
    <row r="146" spans="1:15">
      <c r="A146" s="874" t="s">
        <v>368</v>
      </c>
      <c r="B146" s="874" t="s">
        <v>368</v>
      </c>
      <c r="C146" s="872"/>
      <c r="D146" s="872">
        <v>2014</v>
      </c>
      <c r="E146" s="872" t="s">
        <v>20</v>
      </c>
      <c r="F146" s="872" t="s">
        <v>7</v>
      </c>
      <c r="G146" s="872" t="s">
        <v>548</v>
      </c>
      <c r="H146" s="872" t="s">
        <v>1565</v>
      </c>
      <c r="I146" s="872" t="s">
        <v>492</v>
      </c>
      <c r="J146" s="872" t="s">
        <v>1552</v>
      </c>
      <c r="K146" s="872"/>
      <c r="L146" s="872"/>
      <c r="M146" s="872">
        <v>2</v>
      </c>
      <c r="N146" s="872">
        <f t="shared" si="2"/>
        <v>2</v>
      </c>
      <c r="O146" s="872"/>
    </row>
    <row r="147" spans="1:15">
      <c r="A147" s="874" t="s">
        <v>368</v>
      </c>
      <c r="B147" s="874" t="s">
        <v>368</v>
      </c>
      <c r="C147" s="872"/>
      <c r="D147" s="872">
        <v>2014</v>
      </c>
      <c r="E147" s="872" t="s">
        <v>20</v>
      </c>
      <c r="F147" s="872" t="s">
        <v>7</v>
      </c>
      <c r="G147" s="872" t="s">
        <v>549</v>
      </c>
      <c r="H147" s="872" t="s">
        <v>1565</v>
      </c>
      <c r="I147" s="872" t="s">
        <v>492</v>
      </c>
      <c r="J147" s="872" t="s">
        <v>1552</v>
      </c>
      <c r="K147" s="872"/>
      <c r="L147" s="872"/>
      <c r="M147" s="872">
        <v>71</v>
      </c>
      <c r="N147" s="872">
        <f t="shared" si="2"/>
        <v>71</v>
      </c>
      <c r="O147" s="872"/>
    </row>
    <row r="148" spans="1:15">
      <c r="A148" s="874" t="s">
        <v>368</v>
      </c>
      <c r="B148" s="874" t="s">
        <v>368</v>
      </c>
      <c r="C148" s="872"/>
      <c r="D148" s="872">
        <v>2014</v>
      </c>
      <c r="E148" s="872" t="s">
        <v>20</v>
      </c>
      <c r="F148" s="872" t="s">
        <v>7</v>
      </c>
      <c r="G148" s="872" t="s">
        <v>549</v>
      </c>
      <c r="H148" s="872" t="s">
        <v>1591</v>
      </c>
      <c r="I148" s="872" t="s">
        <v>492</v>
      </c>
      <c r="J148" s="872" t="s">
        <v>1552</v>
      </c>
      <c r="K148" s="872"/>
      <c r="L148" s="872"/>
      <c r="M148" s="872">
        <v>14</v>
      </c>
      <c r="N148" s="872">
        <f t="shared" si="2"/>
        <v>14</v>
      </c>
      <c r="O148" s="872"/>
    </row>
    <row r="149" spans="1:15">
      <c r="A149" s="874" t="s">
        <v>368</v>
      </c>
      <c r="B149" s="874" t="s">
        <v>368</v>
      </c>
      <c r="C149" s="872"/>
      <c r="D149" s="872">
        <v>2014</v>
      </c>
      <c r="E149" s="872" t="s">
        <v>20</v>
      </c>
      <c r="F149" s="872" t="s">
        <v>7</v>
      </c>
      <c r="G149" s="872" t="s">
        <v>548</v>
      </c>
      <c r="H149" s="872" t="s">
        <v>1513</v>
      </c>
      <c r="I149" s="872" t="s">
        <v>492</v>
      </c>
      <c r="J149" s="872" t="s">
        <v>1549</v>
      </c>
      <c r="K149" s="872"/>
      <c r="L149" s="872"/>
      <c r="M149" s="872">
        <v>2</v>
      </c>
      <c r="N149" s="872">
        <f t="shared" si="2"/>
        <v>2</v>
      </c>
      <c r="O149" s="872"/>
    </row>
    <row r="150" spans="1:15">
      <c r="A150" s="874" t="s">
        <v>368</v>
      </c>
      <c r="B150" s="874" t="s">
        <v>368</v>
      </c>
      <c r="C150" s="872"/>
      <c r="D150" s="872">
        <v>2014</v>
      </c>
      <c r="E150" s="872" t="s">
        <v>20</v>
      </c>
      <c r="F150" s="872" t="s">
        <v>7</v>
      </c>
      <c r="G150" s="872" t="s">
        <v>548</v>
      </c>
      <c r="H150" s="872" t="s">
        <v>1513</v>
      </c>
      <c r="I150" s="872" t="s">
        <v>492</v>
      </c>
      <c r="J150" s="872" t="s">
        <v>1552</v>
      </c>
      <c r="K150" s="872"/>
      <c r="L150" s="872"/>
      <c r="M150" s="872">
        <v>51</v>
      </c>
      <c r="N150" s="872">
        <f t="shared" si="2"/>
        <v>51</v>
      </c>
      <c r="O150" s="872"/>
    </row>
    <row r="151" spans="1:15">
      <c r="A151" s="874" t="s">
        <v>368</v>
      </c>
      <c r="B151" s="874" t="s">
        <v>368</v>
      </c>
      <c r="C151" s="872"/>
      <c r="D151" s="872">
        <v>2014</v>
      </c>
      <c r="E151" s="872" t="s">
        <v>20</v>
      </c>
      <c r="F151" s="872" t="s">
        <v>7</v>
      </c>
      <c r="G151" s="872" t="s">
        <v>549</v>
      </c>
      <c r="H151" s="872" t="s">
        <v>1513</v>
      </c>
      <c r="I151" s="872" t="s">
        <v>492</v>
      </c>
      <c r="J151" s="872" t="s">
        <v>1552</v>
      </c>
      <c r="K151" s="872"/>
      <c r="L151" s="872"/>
      <c r="M151" s="872">
        <v>130</v>
      </c>
      <c r="N151" s="872">
        <f t="shared" si="2"/>
        <v>130</v>
      </c>
      <c r="O151" s="872"/>
    </row>
    <row r="152" spans="1:15">
      <c r="A152" s="874" t="s">
        <v>368</v>
      </c>
      <c r="B152" s="874" t="s">
        <v>368</v>
      </c>
      <c r="C152" s="872"/>
      <c r="D152" s="872">
        <v>2014</v>
      </c>
      <c r="E152" s="872" t="s">
        <v>20</v>
      </c>
      <c r="F152" s="872" t="s">
        <v>7</v>
      </c>
      <c r="G152" s="872" t="s">
        <v>548</v>
      </c>
      <c r="H152" s="872" t="s">
        <v>1514</v>
      </c>
      <c r="I152" s="872" t="s">
        <v>492</v>
      </c>
      <c r="J152" s="872" t="s">
        <v>1552</v>
      </c>
      <c r="K152" s="872"/>
      <c r="L152" s="872"/>
      <c r="M152" s="872">
        <v>15</v>
      </c>
      <c r="N152" s="872">
        <f t="shared" si="2"/>
        <v>15</v>
      </c>
      <c r="O152" s="872"/>
    </row>
    <row r="153" spans="1:15">
      <c r="A153" s="874" t="s">
        <v>368</v>
      </c>
      <c r="B153" s="874" t="s">
        <v>368</v>
      </c>
      <c r="C153" s="872"/>
      <c r="D153" s="872">
        <v>2014</v>
      </c>
      <c r="E153" s="872" t="s">
        <v>20</v>
      </c>
      <c r="F153" s="872" t="s">
        <v>7</v>
      </c>
      <c r="G153" s="872" t="s">
        <v>548</v>
      </c>
      <c r="H153" s="872" t="s">
        <v>1514</v>
      </c>
      <c r="I153" s="872" t="s">
        <v>492</v>
      </c>
      <c r="J153" s="872" t="s">
        <v>1554</v>
      </c>
      <c r="K153" s="872"/>
      <c r="L153" s="872"/>
      <c r="M153" s="872">
        <v>1</v>
      </c>
      <c r="N153" s="872">
        <f t="shared" si="2"/>
        <v>1</v>
      </c>
      <c r="O153" s="872"/>
    </row>
    <row r="154" spans="1:15">
      <c r="A154" s="874" t="s">
        <v>368</v>
      </c>
      <c r="B154" s="874" t="s">
        <v>368</v>
      </c>
      <c r="C154" s="872"/>
      <c r="D154" s="872">
        <v>2014</v>
      </c>
      <c r="E154" s="872" t="s">
        <v>20</v>
      </c>
      <c r="F154" s="872" t="s">
        <v>7</v>
      </c>
      <c r="G154" s="872" t="s">
        <v>549</v>
      </c>
      <c r="H154" s="872" t="s">
        <v>1514</v>
      </c>
      <c r="I154" s="872" t="s">
        <v>492</v>
      </c>
      <c r="J154" s="872" t="s">
        <v>1552</v>
      </c>
      <c r="K154" s="872"/>
      <c r="L154" s="872"/>
      <c r="M154" s="872">
        <v>137</v>
      </c>
      <c r="N154" s="872">
        <f t="shared" si="2"/>
        <v>137</v>
      </c>
      <c r="O154" s="872"/>
    </row>
    <row r="155" spans="1:15">
      <c r="A155" s="874" t="s">
        <v>368</v>
      </c>
      <c r="B155" s="874" t="s">
        <v>368</v>
      </c>
      <c r="C155" s="872"/>
      <c r="D155" s="872">
        <v>2014</v>
      </c>
      <c r="E155" s="872" t="s">
        <v>20</v>
      </c>
      <c r="F155" s="872" t="s">
        <v>7</v>
      </c>
      <c r="G155" s="872" t="s">
        <v>549</v>
      </c>
      <c r="H155" s="872" t="s">
        <v>1592</v>
      </c>
      <c r="I155" s="872" t="s">
        <v>492</v>
      </c>
      <c r="J155" s="872" t="s">
        <v>1552</v>
      </c>
      <c r="K155" s="872"/>
      <c r="L155" s="872"/>
      <c r="M155" s="872">
        <v>1</v>
      </c>
      <c r="N155" s="872">
        <f t="shared" si="2"/>
        <v>1</v>
      </c>
      <c r="O155" s="872"/>
    </row>
    <row r="156" spans="1:15">
      <c r="A156" s="874" t="s">
        <v>368</v>
      </c>
      <c r="B156" s="874" t="s">
        <v>368</v>
      </c>
      <c r="C156" s="872"/>
      <c r="D156" s="872">
        <v>2014</v>
      </c>
      <c r="E156" s="872" t="s">
        <v>20</v>
      </c>
      <c r="F156" s="872" t="s">
        <v>7</v>
      </c>
      <c r="G156" s="872" t="s">
        <v>549</v>
      </c>
      <c r="H156" s="872" t="s">
        <v>1515</v>
      </c>
      <c r="I156" s="872" t="s">
        <v>492</v>
      </c>
      <c r="J156" s="872" t="s">
        <v>1552</v>
      </c>
      <c r="K156" s="872"/>
      <c r="L156" s="872"/>
      <c r="M156" s="872">
        <v>3</v>
      </c>
      <c r="N156" s="872">
        <f t="shared" si="2"/>
        <v>3</v>
      </c>
      <c r="O156" s="872"/>
    </row>
    <row r="157" spans="1:15">
      <c r="A157" s="874" t="s">
        <v>368</v>
      </c>
      <c r="B157" s="874" t="s">
        <v>368</v>
      </c>
      <c r="C157" s="872"/>
      <c r="D157" s="872">
        <v>2014</v>
      </c>
      <c r="E157" s="872" t="s">
        <v>20</v>
      </c>
      <c r="F157" s="872" t="s">
        <v>7</v>
      </c>
      <c r="G157" s="872" t="s">
        <v>548</v>
      </c>
      <c r="H157" s="872" t="s">
        <v>1566</v>
      </c>
      <c r="I157" s="872" t="s">
        <v>492</v>
      </c>
      <c r="J157" s="872" t="s">
        <v>1554</v>
      </c>
      <c r="K157" s="872"/>
      <c r="L157" s="872"/>
      <c r="M157" s="872">
        <v>1</v>
      </c>
      <c r="N157" s="872">
        <f t="shared" si="2"/>
        <v>1</v>
      </c>
      <c r="O157" s="872"/>
    </row>
    <row r="158" spans="1:15">
      <c r="A158" s="874" t="s">
        <v>368</v>
      </c>
      <c r="B158" s="874" t="s">
        <v>368</v>
      </c>
      <c r="C158" s="872"/>
      <c r="D158" s="872">
        <v>2014</v>
      </c>
      <c r="E158" s="872" t="s">
        <v>20</v>
      </c>
      <c r="F158" s="872" t="s">
        <v>7</v>
      </c>
      <c r="G158" s="872" t="s">
        <v>549</v>
      </c>
      <c r="H158" s="872" t="s">
        <v>1566</v>
      </c>
      <c r="I158" s="872" t="s">
        <v>492</v>
      </c>
      <c r="J158" s="872" t="s">
        <v>1552</v>
      </c>
      <c r="K158" s="872"/>
      <c r="L158" s="872"/>
      <c r="M158" s="872">
        <v>1</v>
      </c>
      <c r="N158" s="872">
        <f t="shared" si="2"/>
        <v>1</v>
      </c>
      <c r="O158" s="872"/>
    </row>
    <row r="159" spans="1:15">
      <c r="A159" s="874" t="s">
        <v>368</v>
      </c>
      <c r="B159" s="874" t="s">
        <v>368</v>
      </c>
      <c r="C159" s="872"/>
      <c r="D159" s="872">
        <v>2014</v>
      </c>
      <c r="E159" s="872" t="s">
        <v>20</v>
      </c>
      <c r="F159" s="872" t="s">
        <v>7</v>
      </c>
      <c r="G159" s="872" t="s">
        <v>548</v>
      </c>
      <c r="H159" s="872" t="s">
        <v>1517</v>
      </c>
      <c r="I159" s="872" t="s">
        <v>492</v>
      </c>
      <c r="J159" s="872" t="s">
        <v>1552</v>
      </c>
      <c r="K159" s="872"/>
      <c r="L159" s="872">
        <v>15</v>
      </c>
      <c r="M159" s="872">
        <v>5</v>
      </c>
      <c r="N159" s="872">
        <f t="shared" si="2"/>
        <v>20</v>
      </c>
      <c r="O159" s="872"/>
    </row>
    <row r="160" spans="1:15">
      <c r="A160" s="874" t="s">
        <v>368</v>
      </c>
      <c r="B160" s="874" t="s">
        <v>368</v>
      </c>
      <c r="C160" s="872"/>
      <c r="D160" s="872">
        <v>2014</v>
      </c>
      <c r="E160" s="872" t="s">
        <v>20</v>
      </c>
      <c r="F160" s="872" t="s">
        <v>7</v>
      </c>
      <c r="G160" s="872" t="s">
        <v>548</v>
      </c>
      <c r="H160" s="872" t="s">
        <v>1517</v>
      </c>
      <c r="I160" s="872" t="s">
        <v>492</v>
      </c>
      <c r="J160" s="872" t="s">
        <v>1554</v>
      </c>
      <c r="K160" s="872"/>
      <c r="L160" s="872"/>
      <c r="M160" s="872">
        <v>7</v>
      </c>
      <c r="N160" s="872">
        <f t="shared" si="2"/>
        <v>7</v>
      </c>
      <c r="O160" s="872"/>
    </row>
    <row r="161" spans="1:15">
      <c r="A161" s="874" t="s">
        <v>368</v>
      </c>
      <c r="B161" s="874" t="s">
        <v>368</v>
      </c>
      <c r="C161" s="872"/>
      <c r="D161" s="872">
        <v>2014</v>
      </c>
      <c r="E161" s="872" t="s">
        <v>20</v>
      </c>
      <c r="F161" s="872" t="s">
        <v>7</v>
      </c>
      <c r="G161" s="872" t="s">
        <v>548</v>
      </c>
      <c r="H161" s="872" t="s">
        <v>1517</v>
      </c>
      <c r="I161" s="872" t="s">
        <v>492</v>
      </c>
      <c r="J161" s="872" t="s">
        <v>1560</v>
      </c>
      <c r="K161" s="872"/>
      <c r="L161" s="872"/>
      <c r="M161" s="872">
        <v>1</v>
      </c>
      <c r="N161" s="872">
        <f t="shared" si="2"/>
        <v>1</v>
      </c>
      <c r="O161" s="872"/>
    </row>
    <row r="162" spans="1:15">
      <c r="A162" s="874" t="s">
        <v>368</v>
      </c>
      <c r="B162" s="874" t="s">
        <v>368</v>
      </c>
      <c r="C162" s="872"/>
      <c r="D162" s="872">
        <v>2014</v>
      </c>
      <c r="E162" s="872" t="s">
        <v>20</v>
      </c>
      <c r="F162" s="872" t="s">
        <v>7</v>
      </c>
      <c r="G162" s="872" t="s">
        <v>549</v>
      </c>
      <c r="H162" s="872" t="s">
        <v>1517</v>
      </c>
      <c r="I162" s="872" t="s">
        <v>492</v>
      </c>
      <c r="J162" s="872" t="s">
        <v>1552</v>
      </c>
      <c r="K162" s="872"/>
      <c r="L162" s="872">
        <v>20</v>
      </c>
      <c r="M162" s="872">
        <v>94</v>
      </c>
      <c r="N162" s="872">
        <f t="shared" si="2"/>
        <v>114</v>
      </c>
      <c r="O162" s="872"/>
    </row>
    <row r="163" spans="1:15">
      <c r="A163" s="874" t="s">
        <v>368</v>
      </c>
      <c r="B163" s="874" t="s">
        <v>368</v>
      </c>
      <c r="C163" s="872"/>
      <c r="D163" s="872">
        <v>2014</v>
      </c>
      <c r="E163" s="872" t="s">
        <v>20</v>
      </c>
      <c r="F163" s="872" t="s">
        <v>7</v>
      </c>
      <c r="G163" s="872" t="s">
        <v>548</v>
      </c>
      <c r="H163" s="872" t="s">
        <v>1567</v>
      </c>
      <c r="I163" s="872" t="s">
        <v>492</v>
      </c>
      <c r="J163" s="872" t="s">
        <v>1549</v>
      </c>
      <c r="K163" s="872"/>
      <c r="L163" s="872"/>
      <c r="M163" s="872">
        <v>137</v>
      </c>
      <c r="N163" s="872">
        <f t="shared" si="2"/>
        <v>137</v>
      </c>
      <c r="O163" s="872"/>
    </row>
    <row r="164" spans="1:15">
      <c r="A164" s="874" t="s">
        <v>368</v>
      </c>
      <c r="B164" s="874" t="s">
        <v>368</v>
      </c>
      <c r="C164" s="872"/>
      <c r="D164" s="872">
        <v>2014</v>
      </c>
      <c r="E164" s="872" t="s">
        <v>20</v>
      </c>
      <c r="F164" s="872" t="s">
        <v>7</v>
      </c>
      <c r="G164" s="872" t="s">
        <v>548</v>
      </c>
      <c r="H164" s="872" t="s">
        <v>1567</v>
      </c>
      <c r="I164" s="872" t="s">
        <v>492</v>
      </c>
      <c r="J164" s="872" t="s">
        <v>1552</v>
      </c>
      <c r="K164" s="872"/>
      <c r="L164" s="872"/>
      <c r="M164" s="872">
        <v>8</v>
      </c>
      <c r="N164" s="872">
        <f t="shared" si="2"/>
        <v>8</v>
      </c>
      <c r="O164" s="872"/>
    </row>
    <row r="165" spans="1:15">
      <c r="A165" s="874" t="s">
        <v>368</v>
      </c>
      <c r="B165" s="874" t="s">
        <v>368</v>
      </c>
      <c r="C165" s="872"/>
      <c r="D165" s="872">
        <v>2014</v>
      </c>
      <c r="E165" s="872" t="s">
        <v>20</v>
      </c>
      <c r="F165" s="872" t="s">
        <v>7</v>
      </c>
      <c r="G165" s="872" t="s">
        <v>548</v>
      </c>
      <c r="H165" s="872" t="s">
        <v>1055</v>
      </c>
      <c r="I165" s="872" t="s">
        <v>1053</v>
      </c>
      <c r="J165" s="872" t="s">
        <v>1549</v>
      </c>
      <c r="K165" s="872"/>
      <c r="L165" s="872"/>
      <c r="M165" s="872">
        <v>166</v>
      </c>
      <c r="N165" s="872">
        <f t="shared" si="2"/>
        <v>166</v>
      </c>
      <c r="O165" s="872"/>
    </row>
    <row r="166" spans="1:15">
      <c r="A166" s="874" t="s">
        <v>368</v>
      </c>
      <c r="B166" s="874" t="s">
        <v>368</v>
      </c>
      <c r="C166" s="872"/>
      <c r="D166" s="872">
        <v>2014</v>
      </c>
      <c r="E166" s="872" t="s">
        <v>20</v>
      </c>
      <c r="F166" s="872" t="s">
        <v>7</v>
      </c>
      <c r="G166" s="872" t="s">
        <v>548</v>
      </c>
      <c r="H166" s="872" t="s">
        <v>1055</v>
      </c>
      <c r="I166" s="872" t="s">
        <v>1053</v>
      </c>
      <c r="J166" s="872" t="s">
        <v>1550</v>
      </c>
      <c r="K166" s="872"/>
      <c r="L166" s="872">
        <v>1</v>
      </c>
      <c r="M166" s="872"/>
      <c r="N166" s="872">
        <f t="shared" si="2"/>
        <v>1</v>
      </c>
      <c r="O166" s="872"/>
    </row>
    <row r="167" spans="1:15">
      <c r="A167" s="874" t="s">
        <v>368</v>
      </c>
      <c r="B167" s="874" t="s">
        <v>368</v>
      </c>
      <c r="C167" s="872"/>
      <c r="D167" s="872">
        <v>2014</v>
      </c>
      <c r="E167" s="872" t="s">
        <v>20</v>
      </c>
      <c r="F167" s="872" t="s">
        <v>7</v>
      </c>
      <c r="G167" s="872" t="s">
        <v>548</v>
      </c>
      <c r="H167" s="872" t="s">
        <v>1055</v>
      </c>
      <c r="I167" s="872" t="s">
        <v>1053</v>
      </c>
      <c r="J167" s="872" t="s">
        <v>1552</v>
      </c>
      <c r="K167" s="872"/>
      <c r="L167" s="872"/>
      <c r="M167" s="872">
        <v>85</v>
      </c>
      <c r="N167" s="872">
        <f t="shared" si="2"/>
        <v>85</v>
      </c>
      <c r="O167" s="872"/>
    </row>
    <row r="168" spans="1:15">
      <c r="A168" s="874" t="s">
        <v>368</v>
      </c>
      <c r="B168" s="874" t="s">
        <v>368</v>
      </c>
      <c r="C168" s="872"/>
      <c r="D168" s="872">
        <v>2014</v>
      </c>
      <c r="E168" s="872" t="s">
        <v>20</v>
      </c>
      <c r="F168" s="872" t="s">
        <v>7</v>
      </c>
      <c r="G168" s="872" t="s">
        <v>548</v>
      </c>
      <c r="H168" s="872" t="s">
        <v>1055</v>
      </c>
      <c r="I168" s="872" t="s">
        <v>1053</v>
      </c>
      <c r="J168" s="872" t="s">
        <v>1568</v>
      </c>
      <c r="K168" s="872"/>
      <c r="L168" s="872">
        <v>107</v>
      </c>
      <c r="M168" s="872"/>
      <c r="N168" s="872">
        <f t="shared" si="2"/>
        <v>107</v>
      </c>
      <c r="O168" s="872"/>
    </row>
    <row r="169" spans="1:15">
      <c r="A169" s="874" t="s">
        <v>368</v>
      </c>
      <c r="B169" s="874" t="s">
        <v>368</v>
      </c>
      <c r="C169" s="872"/>
      <c r="D169" s="872">
        <v>2014</v>
      </c>
      <c r="E169" s="872" t="s">
        <v>20</v>
      </c>
      <c r="F169" s="872" t="s">
        <v>7</v>
      </c>
      <c r="G169" s="872" t="s">
        <v>548</v>
      </c>
      <c r="H169" s="872" t="s">
        <v>1055</v>
      </c>
      <c r="I169" s="872" t="s">
        <v>1053</v>
      </c>
      <c r="J169" s="872" t="s">
        <v>1547</v>
      </c>
      <c r="K169" s="872"/>
      <c r="L169" s="872">
        <v>515</v>
      </c>
      <c r="M169" s="872"/>
      <c r="N169" s="872">
        <f t="shared" si="2"/>
        <v>515</v>
      </c>
      <c r="O169" s="872"/>
    </row>
    <row r="170" spans="1:15">
      <c r="A170" s="874" t="s">
        <v>368</v>
      </c>
      <c r="B170" s="874" t="s">
        <v>368</v>
      </c>
      <c r="C170" s="872"/>
      <c r="D170" s="872">
        <v>2014</v>
      </c>
      <c r="E170" s="872" t="s">
        <v>20</v>
      </c>
      <c r="F170" s="872" t="s">
        <v>7</v>
      </c>
      <c r="G170" s="872" t="s">
        <v>548</v>
      </c>
      <c r="H170" s="872" t="s">
        <v>1055</v>
      </c>
      <c r="I170" s="872" t="s">
        <v>1053</v>
      </c>
      <c r="J170" s="872" t="s">
        <v>1561</v>
      </c>
      <c r="K170" s="872"/>
      <c r="L170" s="872">
        <v>471</v>
      </c>
      <c r="M170" s="872"/>
      <c r="N170" s="872">
        <f t="shared" si="2"/>
        <v>471</v>
      </c>
      <c r="O170" s="872"/>
    </row>
    <row r="171" spans="1:15">
      <c r="A171" s="874" t="s">
        <v>368</v>
      </c>
      <c r="B171" s="874" t="s">
        <v>368</v>
      </c>
      <c r="C171" s="872"/>
      <c r="D171" s="872">
        <v>2014</v>
      </c>
      <c r="E171" s="872" t="s">
        <v>20</v>
      </c>
      <c r="F171" s="872" t="s">
        <v>7</v>
      </c>
      <c r="G171" s="872" t="s">
        <v>548</v>
      </c>
      <c r="H171" s="872" t="s">
        <v>1055</v>
      </c>
      <c r="I171" s="872" t="s">
        <v>1053</v>
      </c>
      <c r="J171" s="872" t="s">
        <v>1521</v>
      </c>
      <c r="K171" s="872"/>
      <c r="L171" s="872">
        <v>24</v>
      </c>
      <c r="M171" s="872"/>
      <c r="N171" s="872">
        <f t="shared" si="2"/>
        <v>24</v>
      </c>
      <c r="O171" s="872"/>
    </row>
    <row r="172" spans="1:15">
      <c r="A172" s="874" t="s">
        <v>368</v>
      </c>
      <c r="B172" s="874" t="s">
        <v>368</v>
      </c>
      <c r="C172" s="872"/>
      <c r="D172" s="872">
        <v>2014</v>
      </c>
      <c r="E172" s="872" t="s">
        <v>20</v>
      </c>
      <c r="F172" s="872" t="s">
        <v>7</v>
      </c>
      <c r="G172" s="872" t="s">
        <v>548</v>
      </c>
      <c r="H172" s="872" t="s">
        <v>1055</v>
      </c>
      <c r="I172" s="872" t="s">
        <v>1053</v>
      </c>
      <c r="J172" s="872" t="s">
        <v>1560</v>
      </c>
      <c r="K172" s="872"/>
      <c r="L172" s="872"/>
      <c r="M172" s="872">
        <v>1</v>
      </c>
      <c r="N172" s="872">
        <f t="shared" si="2"/>
        <v>1</v>
      </c>
      <c r="O172" s="872"/>
    </row>
    <row r="173" spans="1:15">
      <c r="A173" s="874" t="s">
        <v>368</v>
      </c>
      <c r="B173" s="874" t="s">
        <v>368</v>
      </c>
      <c r="C173" s="872"/>
      <c r="D173" s="872">
        <v>2014</v>
      </c>
      <c r="E173" s="872" t="s">
        <v>20</v>
      </c>
      <c r="F173" s="872" t="s">
        <v>7</v>
      </c>
      <c r="G173" s="872" t="s">
        <v>549</v>
      </c>
      <c r="H173" s="872" t="s">
        <v>1055</v>
      </c>
      <c r="I173" s="872" t="s">
        <v>1053</v>
      </c>
      <c r="J173" s="872" t="s">
        <v>1552</v>
      </c>
      <c r="K173" s="872"/>
      <c r="L173" s="872"/>
      <c r="M173" s="872">
        <v>99</v>
      </c>
      <c r="N173" s="872">
        <f t="shared" si="2"/>
        <v>99</v>
      </c>
      <c r="O173" s="872"/>
    </row>
    <row r="174" spans="1:15">
      <c r="A174" s="874" t="s">
        <v>368</v>
      </c>
      <c r="B174" s="874" t="s">
        <v>368</v>
      </c>
      <c r="C174" s="872"/>
      <c r="D174" s="872">
        <v>2014</v>
      </c>
      <c r="E174" s="872" t="s">
        <v>20</v>
      </c>
      <c r="F174" s="872" t="s">
        <v>7</v>
      </c>
      <c r="G174" s="872" t="s">
        <v>549</v>
      </c>
      <c r="H174" s="872" t="s">
        <v>1055</v>
      </c>
      <c r="I174" s="872" t="s">
        <v>1053</v>
      </c>
      <c r="J174" s="872" t="s">
        <v>1561</v>
      </c>
      <c r="K174" s="872"/>
      <c r="L174" s="872">
        <v>999</v>
      </c>
      <c r="M174" s="872"/>
      <c r="N174" s="872">
        <f t="shared" si="2"/>
        <v>999</v>
      </c>
      <c r="O174" s="872"/>
    </row>
    <row r="175" spans="1:15">
      <c r="A175" s="874" t="s">
        <v>368</v>
      </c>
      <c r="B175" s="874" t="s">
        <v>368</v>
      </c>
      <c r="C175" s="872"/>
      <c r="D175" s="872">
        <v>2014</v>
      </c>
      <c r="E175" s="872" t="s">
        <v>20</v>
      </c>
      <c r="F175" s="872" t="s">
        <v>7</v>
      </c>
      <c r="G175" s="872" t="s">
        <v>549</v>
      </c>
      <c r="H175" s="872" t="s">
        <v>1055</v>
      </c>
      <c r="I175" s="872" t="s">
        <v>1053</v>
      </c>
      <c r="J175" s="872" t="s">
        <v>1548</v>
      </c>
      <c r="K175" s="872"/>
      <c r="L175" s="872">
        <v>480</v>
      </c>
      <c r="M175" s="872"/>
      <c r="N175" s="872">
        <f t="shared" si="2"/>
        <v>480</v>
      </c>
      <c r="O175" s="872"/>
    </row>
    <row r="176" spans="1:15">
      <c r="A176" s="874" t="s">
        <v>368</v>
      </c>
      <c r="B176" s="874" t="s">
        <v>368</v>
      </c>
      <c r="C176" s="872"/>
      <c r="D176" s="872">
        <v>2014</v>
      </c>
      <c r="E176" s="872" t="s">
        <v>20</v>
      </c>
      <c r="F176" s="872" t="s">
        <v>7</v>
      </c>
      <c r="G176" s="872" t="s">
        <v>549</v>
      </c>
      <c r="H176" s="872" t="s">
        <v>1593</v>
      </c>
      <c r="I176" s="872" t="s">
        <v>492</v>
      </c>
      <c r="J176" s="872" t="s">
        <v>1552</v>
      </c>
      <c r="K176" s="872"/>
      <c r="L176" s="872"/>
      <c r="M176" s="872">
        <v>1</v>
      </c>
      <c r="N176" s="872">
        <f t="shared" si="2"/>
        <v>1</v>
      </c>
      <c r="O176" s="872"/>
    </row>
    <row r="177" spans="1:15">
      <c r="A177" s="874" t="s">
        <v>368</v>
      </c>
      <c r="B177" s="874" t="s">
        <v>368</v>
      </c>
      <c r="C177" s="872"/>
      <c r="D177" s="872">
        <v>2014</v>
      </c>
      <c r="E177" s="872" t="s">
        <v>20</v>
      </c>
      <c r="F177" s="872" t="s">
        <v>7</v>
      </c>
      <c r="G177" s="872" t="s">
        <v>548</v>
      </c>
      <c r="H177" s="872" t="s">
        <v>1523</v>
      </c>
      <c r="I177" s="872" t="s">
        <v>492</v>
      </c>
      <c r="J177" s="872" t="s">
        <v>1552</v>
      </c>
      <c r="K177" s="872"/>
      <c r="L177" s="872"/>
      <c r="M177" s="872">
        <v>20</v>
      </c>
      <c r="N177" s="872">
        <f t="shared" si="2"/>
        <v>20</v>
      </c>
      <c r="O177" s="872"/>
    </row>
    <row r="178" spans="1:15">
      <c r="A178" s="874" t="s">
        <v>368</v>
      </c>
      <c r="B178" s="874" t="s">
        <v>368</v>
      </c>
      <c r="C178" s="872"/>
      <c r="D178" s="872">
        <v>2014</v>
      </c>
      <c r="E178" s="872" t="s">
        <v>20</v>
      </c>
      <c r="F178" s="872" t="s">
        <v>7</v>
      </c>
      <c r="G178" s="872" t="s">
        <v>548</v>
      </c>
      <c r="H178" s="872" t="s">
        <v>1523</v>
      </c>
      <c r="I178" s="872" t="s">
        <v>492</v>
      </c>
      <c r="J178" s="872" t="s">
        <v>1553</v>
      </c>
      <c r="K178" s="872"/>
      <c r="L178" s="872"/>
      <c r="M178" s="872">
        <v>1</v>
      </c>
      <c r="N178" s="872">
        <f t="shared" si="2"/>
        <v>1</v>
      </c>
      <c r="O178" s="872"/>
    </row>
    <row r="179" spans="1:15">
      <c r="A179" s="874" t="s">
        <v>368</v>
      </c>
      <c r="B179" s="874" t="s">
        <v>368</v>
      </c>
      <c r="C179" s="872"/>
      <c r="D179" s="872">
        <v>2014</v>
      </c>
      <c r="E179" s="872" t="s">
        <v>20</v>
      </c>
      <c r="F179" s="872" t="s">
        <v>7</v>
      </c>
      <c r="G179" s="872" t="s">
        <v>549</v>
      </c>
      <c r="H179" s="872" t="s">
        <v>1523</v>
      </c>
      <c r="I179" s="872" t="s">
        <v>492</v>
      </c>
      <c r="J179" s="872" t="s">
        <v>1552</v>
      </c>
      <c r="K179" s="872"/>
      <c r="L179" s="872">
        <v>2</v>
      </c>
      <c r="M179" s="872">
        <v>23</v>
      </c>
      <c r="N179" s="872">
        <f t="shared" si="2"/>
        <v>25</v>
      </c>
      <c r="O179" s="872"/>
    </row>
    <row r="180" spans="1:15">
      <c r="A180" s="874" t="s">
        <v>368</v>
      </c>
      <c r="B180" s="874" t="s">
        <v>368</v>
      </c>
      <c r="C180" s="872"/>
      <c r="D180" s="872">
        <v>2014</v>
      </c>
      <c r="E180" s="872" t="s">
        <v>20</v>
      </c>
      <c r="F180" s="872" t="s">
        <v>7</v>
      </c>
      <c r="G180" s="872" t="s">
        <v>548</v>
      </c>
      <c r="H180" s="872" t="s">
        <v>1524</v>
      </c>
      <c r="I180" s="872" t="s">
        <v>492</v>
      </c>
      <c r="J180" s="872" t="s">
        <v>1549</v>
      </c>
      <c r="K180" s="872"/>
      <c r="L180" s="872"/>
      <c r="M180" s="872">
        <v>98</v>
      </c>
      <c r="N180" s="872">
        <f t="shared" si="2"/>
        <v>98</v>
      </c>
      <c r="O180" s="872"/>
    </row>
    <row r="181" spans="1:15">
      <c r="A181" s="874" t="s">
        <v>368</v>
      </c>
      <c r="B181" s="874" t="s">
        <v>368</v>
      </c>
      <c r="C181" s="872"/>
      <c r="D181" s="872">
        <v>2014</v>
      </c>
      <c r="E181" s="872" t="s">
        <v>20</v>
      </c>
      <c r="F181" s="872" t="s">
        <v>7</v>
      </c>
      <c r="G181" s="872" t="s">
        <v>548</v>
      </c>
      <c r="H181" s="872" t="s">
        <v>1524</v>
      </c>
      <c r="I181" s="872" t="s">
        <v>492</v>
      </c>
      <c r="J181" s="872" t="s">
        <v>1552</v>
      </c>
      <c r="K181" s="872"/>
      <c r="L181" s="872">
        <v>3</v>
      </c>
      <c r="M181" s="872">
        <v>132</v>
      </c>
      <c r="N181" s="872">
        <f t="shared" si="2"/>
        <v>135</v>
      </c>
      <c r="O181" s="872"/>
    </row>
    <row r="182" spans="1:15">
      <c r="A182" s="874" t="s">
        <v>368</v>
      </c>
      <c r="B182" s="874" t="s">
        <v>368</v>
      </c>
      <c r="C182" s="872"/>
      <c r="D182" s="872">
        <v>2014</v>
      </c>
      <c r="E182" s="872" t="s">
        <v>20</v>
      </c>
      <c r="F182" s="872" t="s">
        <v>7</v>
      </c>
      <c r="G182" s="872" t="s">
        <v>549</v>
      </c>
      <c r="H182" s="872" t="s">
        <v>1524</v>
      </c>
      <c r="I182" s="872" t="s">
        <v>492</v>
      </c>
      <c r="J182" s="872" t="s">
        <v>1552</v>
      </c>
      <c r="K182" s="872"/>
      <c r="L182" s="872"/>
      <c r="M182" s="872">
        <v>75</v>
      </c>
      <c r="N182" s="872">
        <f t="shared" si="2"/>
        <v>75</v>
      </c>
      <c r="O182" s="872"/>
    </row>
    <row r="183" spans="1:15">
      <c r="A183" s="874" t="s">
        <v>368</v>
      </c>
      <c r="B183" s="874" t="s">
        <v>368</v>
      </c>
      <c r="C183" s="872"/>
      <c r="D183" s="872">
        <v>2014</v>
      </c>
      <c r="E183" s="872" t="s">
        <v>20</v>
      </c>
      <c r="F183" s="872" t="s">
        <v>7</v>
      </c>
      <c r="G183" s="872" t="s">
        <v>548</v>
      </c>
      <c r="H183" s="872" t="s">
        <v>1525</v>
      </c>
      <c r="I183" s="872" t="s">
        <v>492</v>
      </c>
      <c r="J183" s="872" t="s">
        <v>1561</v>
      </c>
      <c r="K183" s="872"/>
      <c r="L183" s="872">
        <v>54</v>
      </c>
      <c r="M183" s="872"/>
      <c r="N183" s="872">
        <f t="shared" si="2"/>
        <v>54</v>
      </c>
      <c r="O183" s="872"/>
    </row>
    <row r="184" spans="1:15">
      <c r="A184" s="874" t="s">
        <v>368</v>
      </c>
      <c r="B184" s="874" t="s">
        <v>368</v>
      </c>
      <c r="C184" s="872"/>
      <c r="D184" s="872">
        <v>2014</v>
      </c>
      <c r="E184" s="872" t="s">
        <v>20</v>
      </c>
      <c r="F184" s="872" t="s">
        <v>7</v>
      </c>
      <c r="G184" s="872" t="s">
        <v>549</v>
      </c>
      <c r="H184" s="872" t="s">
        <v>1525</v>
      </c>
      <c r="I184" s="872" t="s">
        <v>492</v>
      </c>
      <c r="J184" s="872" t="s">
        <v>1561</v>
      </c>
      <c r="K184" s="872"/>
      <c r="L184" s="872">
        <v>58</v>
      </c>
      <c r="M184" s="872"/>
      <c r="N184" s="872">
        <f t="shared" si="2"/>
        <v>58</v>
      </c>
      <c r="O184" s="872"/>
    </row>
    <row r="185" spans="1:15">
      <c r="A185" s="874" t="s">
        <v>368</v>
      </c>
      <c r="B185" s="874" t="s">
        <v>368</v>
      </c>
      <c r="C185" s="872"/>
      <c r="D185" s="872">
        <v>2014</v>
      </c>
      <c r="E185" s="872" t="s">
        <v>20</v>
      </c>
      <c r="F185" s="872" t="s">
        <v>7</v>
      </c>
      <c r="G185" s="872" t="s">
        <v>548</v>
      </c>
      <c r="H185" s="872" t="s">
        <v>1569</v>
      </c>
      <c r="I185" s="872" t="s">
        <v>492</v>
      </c>
      <c r="J185" s="872" t="s">
        <v>1549</v>
      </c>
      <c r="K185" s="872"/>
      <c r="L185" s="872"/>
      <c r="M185" s="872">
        <v>281</v>
      </c>
      <c r="N185" s="872">
        <f t="shared" si="2"/>
        <v>281</v>
      </c>
      <c r="O185" s="872"/>
    </row>
    <row r="186" spans="1:15">
      <c r="A186" s="874" t="s">
        <v>368</v>
      </c>
      <c r="B186" s="874" t="s">
        <v>368</v>
      </c>
      <c r="C186" s="872"/>
      <c r="D186" s="872">
        <v>2014</v>
      </c>
      <c r="E186" s="872" t="s">
        <v>20</v>
      </c>
      <c r="F186" s="872" t="s">
        <v>7</v>
      </c>
      <c r="G186" s="872" t="s">
        <v>548</v>
      </c>
      <c r="H186" s="872" t="s">
        <v>1569</v>
      </c>
      <c r="I186" s="872" t="s">
        <v>492</v>
      </c>
      <c r="J186" s="872" t="s">
        <v>1552</v>
      </c>
      <c r="K186" s="872"/>
      <c r="L186" s="872"/>
      <c r="M186" s="872">
        <v>1</v>
      </c>
      <c r="N186" s="872">
        <f t="shared" si="2"/>
        <v>1</v>
      </c>
      <c r="O186" s="872"/>
    </row>
    <row r="187" spans="1:15">
      <c r="A187" s="874" t="s">
        <v>368</v>
      </c>
      <c r="B187" s="874" t="s">
        <v>368</v>
      </c>
      <c r="C187" s="872"/>
      <c r="D187" s="872">
        <v>2014</v>
      </c>
      <c r="E187" s="872" t="s">
        <v>20</v>
      </c>
      <c r="F187" s="872" t="s">
        <v>7</v>
      </c>
      <c r="G187" s="872" t="s">
        <v>548</v>
      </c>
      <c r="H187" s="872" t="s">
        <v>1526</v>
      </c>
      <c r="I187" s="872" t="s">
        <v>1064</v>
      </c>
      <c r="J187" s="872" t="s">
        <v>1555</v>
      </c>
      <c r="K187" s="872"/>
      <c r="L187" s="872"/>
      <c r="M187" s="872">
        <v>5</v>
      </c>
      <c r="N187" s="872">
        <f t="shared" si="2"/>
        <v>5</v>
      </c>
      <c r="O187" s="872"/>
    </row>
    <row r="188" spans="1:15">
      <c r="A188" s="874" t="s">
        <v>368</v>
      </c>
      <c r="B188" s="874" t="s">
        <v>368</v>
      </c>
      <c r="C188" s="872"/>
      <c r="D188" s="872">
        <v>2014</v>
      </c>
      <c r="E188" s="872" t="s">
        <v>20</v>
      </c>
      <c r="F188" s="872" t="s">
        <v>7</v>
      </c>
      <c r="G188" s="872" t="s">
        <v>548</v>
      </c>
      <c r="H188" s="872" t="s">
        <v>1526</v>
      </c>
      <c r="I188" s="872" t="s">
        <v>1064</v>
      </c>
      <c r="J188" s="872" t="s">
        <v>1557</v>
      </c>
      <c r="K188" s="872"/>
      <c r="L188" s="872">
        <v>10</v>
      </c>
      <c r="M188" s="872">
        <v>1</v>
      </c>
      <c r="N188" s="872">
        <f t="shared" si="2"/>
        <v>11</v>
      </c>
      <c r="O188" s="872"/>
    </row>
    <row r="189" spans="1:15">
      <c r="A189" s="874" t="s">
        <v>368</v>
      </c>
      <c r="B189" s="874" t="s">
        <v>368</v>
      </c>
      <c r="C189" s="872"/>
      <c r="D189" s="872">
        <v>2014</v>
      </c>
      <c r="E189" s="872" t="s">
        <v>20</v>
      </c>
      <c r="F189" s="872" t="s">
        <v>7</v>
      </c>
      <c r="G189" s="872" t="s">
        <v>548</v>
      </c>
      <c r="H189" s="872" t="s">
        <v>1526</v>
      </c>
      <c r="I189" s="872" t="s">
        <v>1064</v>
      </c>
      <c r="J189" s="872" t="s">
        <v>1570</v>
      </c>
      <c r="K189" s="872"/>
      <c r="L189" s="872">
        <v>2</v>
      </c>
      <c r="M189" s="872"/>
      <c r="N189" s="872">
        <f t="shared" si="2"/>
        <v>2</v>
      </c>
      <c r="O189" s="872"/>
    </row>
    <row r="190" spans="1:15">
      <c r="A190" s="874" t="s">
        <v>368</v>
      </c>
      <c r="B190" s="874" t="s">
        <v>368</v>
      </c>
      <c r="C190" s="872"/>
      <c r="D190" s="872">
        <v>2014</v>
      </c>
      <c r="E190" s="872" t="s">
        <v>20</v>
      </c>
      <c r="F190" s="872" t="s">
        <v>7</v>
      </c>
      <c r="G190" s="872" t="s">
        <v>548</v>
      </c>
      <c r="H190" s="872" t="s">
        <v>1526</v>
      </c>
      <c r="I190" s="872" t="s">
        <v>1064</v>
      </c>
      <c r="J190" s="872" t="s">
        <v>1552</v>
      </c>
      <c r="K190" s="872"/>
      <c r="L190" s="872"/>
      <c r="M190" s="872">
        <v>312</v>
      </c>
      <c r="N190" s="872">
        <f t="shared" si="2"/>
        <v>312</v>
      </c>
      <c r="O190" s="872"/>
    </row>
    <row r="191" spans="1:15">
      <c r="A191" s="874" t="s">
        <v>368</v>
      </c>
      <c r="B191" s="874" t="s">
        <v>368</v>
      </c>
      <c r="C191" s="872"/>
      <c r="D191" s="872">
        <v>2014</v>
      </c>
      <c r="E191" s="872" t="s">
        <v>20</v>
      </c>
      <c r="F191" s="872" t="s">
        <v>7</v>
      </c>
      <c r="G191" s="872" t="s">
        <v>548</v>
      </c>
      <c r="H191" s="872" t="s">
        <v>1526</v>
      </c>
      <c r="I191" s="872" t="s">
        <v>1064</v>
      </c>
      <c r="J191" s="872" t="s">
        <v>1553</v>
      </c>
      <c r="K191" s="872"/>
      <c r="L191" s="872"/>
      <c r="M191" s="872">
        <v>2</v>
      </c>
      <c r="N191" s="872">
        <f t="shared" si="2"/>
        <v>2</v>
      </c>
      <c r="O191" s="872"/>
    </row>
    <row r="192" spans="1:15">
      <c r="A192" s="874" t="s">
        <v>368</v>
      </c>
      <c r="B192" s="874" t="s">
        <v>368</v>
      </c>
      <c r="C192" s="872"/>
      <c r="D192" s="872">
        <v>2014</v>
      </c>
      <c r="E192" s="872" t="s">
        <v>20</v>
      </c>
      <c r="F192" s="872" t="s">
        <v>7</v>
      </c>
      <c r="G192" s="872" t="s">
        <v>548</v>
      </c>
      <c r="H192" s="872" t="s">
        <v>1526</v>
      </c>
      <c r="I192" s="872" t="s">
        <v>1064</v>
      </c>
      <c r="J192" s="872" t="s">
        <v>1554</v>
      </c>
      <c r="K192" s="872"/>
      <c r="L192" s="872"/>
      <c r="M192" s="872">
        <v>52</v>
      </c>
      <c r="N192" s="872">
        <f t="shared" si="2"/>
        <v>52</v>
      </c>
      <c r="O192" s="872"/>
    </row>
    <row r="193" spans="1:15">
      <c r="A193" s="874" t="s">
        <v>368</v>
      </c>
      <c r="B193" s="874" t="s">
        <v>368</v>
      </c>
      <c r="C193" s="872"/>
      <c r="D193" s="872">
        <v>2014</v>
      </c>
      <c r="E193" s="872" t="s">
        <v>20</v>
      </c>
      <c r="F193" s="872" t="s">
        <v>7</v>
      </c>
      <c r="G193" s="872" t="s">
        <v>548</v>
      </c>
      <c r="H193" s="872" t="s">
        <v>1526</v>
      </c>
      <c r="I193" s="872" t="s">
        <v>1064</v>
      </c>
      <c r="J193" s="872" t="s">
        <v>1560</v>
      </c>
      <c r="K193" s="872"/>
      <c r="L193" s="872"/>
      <c r="M193" s="872">
        <v>26</v>
      </c>
      <c r="N193" s="872">
        <f t="shared" si="2"/>
        <v>26</v>
      </c>
      <c r="O193" s="872"/>
    </row>
    <row r="194" spans="1:15">
      <c r="A194" s="874" t="s">
        <v>368</v>
      </c>
      <c r="B194" s="874" t="s">
        <v>368</v>
      </c>
      <c r="C194" s="872"/>
      <c r="D194" s="872">
        <v>2014</v>
      </c>
      <c r="E194" s="872" t="s">
        <v>20</v>
      </c>
      <c r="F194" s="872" t="s">
        <v>7</v>
      </c>
      <c r="G194" s="872" t="s">
        <v>549</v>
      </c>
      <c r="H194" s="872" t="s">
        <v>1526</v>
      </c>
      <c r="I194" s="872" t="s">
        <v>1064</v>
      </c>
      <c r="J194" s="872" t="s">
        <v>1552</v>
      </c>
      <c r="K194" s="872"/>
      <c r="L194" s="872">
        <v>10</v>
      </c>
      <c r="M194" s="872">
        <v>2500</v>
      </c>
      <c r="N194" s="872">
        <f t="shared" si="2"/>
        <v>2510</v>
      </c>
      <c r="O194" s="872"/>
    </row>
    <row r="195" spans="1:15">
      <c r="A195" s="874" t="s">
        <v>368</v>
      </c>
      <c r="B195" s="874" t="s">
        <v>368</v>
      </c>
      <c r="C195" s="872"/>
      <c r="D195" s="872">
        <v>2014</v>
      </c>
      <c r="E195" s="872" t="s">
        <v>20</v>
      </c>
      <c r="F195" s="872" t="s">
        <v>7</v>
      </c>
      <c r="G195" s="872" t="s">
        <v>548</v>
      </c>
      <c r="H195" s="872" t="s">
        <v>95</v>
      </c>
      <c r="I195" s="872" t="s">
        <v>1053</v>
      </c>
      <c r="J195" s="872" t="s">
        <v>1555</v>
      </c>
      <c r="K195" s="872"/>
      <c r="L195" s="872"/>
      <c r="M195" s="872">
        <v>31</v>
      </c>
      <c r="N195" s="872">
        <f t="shared" si="2"/>
        <v>31</v>
      </c>
      <c r="O195" s="872"/>
    </row>
    <row r="196" spans="1:15">
      <c r="A196" s="874" t="s">
        <v>368</v>
      </c>
      <c r="B196" s="874" t="s">
        <v>368</v>
      </c>
      <c r="C196" s="872"/>
      <c r="D196" s="872">
        <v>2014</v>
      </c>
      <c r="E196" s="872" t="s">
        <v>20</v>
      </c>
      <c r="F196" s="872" t="s">
        <v>7</v>
      </c>
      <c r="G196" s="872" t="s">
        <v>548</v>
      </c>
      <c r="H196" s="872" t="s">
        <v>95</v>
      </c>
      <c r="I196" s="872" t="s">
        <v>1053</v>
      </c>
      <c r="J196" s="872" t="s">
        <v>1557</v>
      </c>
      <c r="K196" s="872"/>
      <c r="L196" s="872">
        <v>1065</v>
      </c>
      <c r="M196" s="872">
        <v>298</v>
      </c>
      <c r="N196" s="872">
        <f t="shared" si="2"/>
        <v>1363</v>
      </c>
      <c r="O196" s="872"/>
    </row>
    <row r="197" spans="1:15">
      <c r="A197" s="874" t="s">
        <v>368</v>
      </c>
      <c r="B197" s="874" t="s">
        <v>368</v>
      </c>
      <c r="C197" s="872"/>
      <c r="D197" s="872">
        <v>2014</v>
      </c>
      <c r="E197" s="872" t="s">
        <v>20</v>
      </c>
      <c r="F197" s="872" t="s">
        <v>7</v>
      </c>
      <c r="G197" s="872" t="s">
        <v>548</v>
      </c>
      <c r="H197" s="872" t="s">
        <v>95</v>
      </c>
      <c r="I197" s="872" t="s">
        <v>1053</v>
      </c>
      <c r="J197" s="872" t="s">
        <v>1570</v>
      </c>
      <c r="K197" s="872"/>
      <c r="L197" s="872">
        <v>355</v>
      </c>
      <c r="M197" s="872">
        <v>1</v>
      </c>
      <c r="N197" s="872">
        <f t="shared" ref="N197:N260" si="3">K197+L197+M197</f>
        <v>356</v>
      </c>
      <c r="O197" s="872"/>
    </row>
    <row r="198" spans="1:15">
      <c r="A198" s="874" t="s">
        <v>368</v>
      </c>
      <c r="B198" s="874" t="s">
        <v>368</v>
      </c>
      <c r="C198" s="872"/>
      <c r="D198" s="872">
        <v>2014</v>
      </c>
      <c r="E198" s="872" t="s">
        <v>20</v>
      </c>
      <c r="F198" s="872" t="s">
        <v>7</v>
      </c>
      <c r="G198" s="872" t="s">
        <v>548</v>
      </c>
      <c r="H198" s="872" t="s">
        <v>95</v>
      </c>
      <c r="I198" s="872" t="s">
        <v>1053</v>
      </c>
      <c r="J198" s="872" t="s">
        <v>1563</v>
      </c>
      <c r="K198" s="872"/>
      <c r="L198" s="872"/>
      <c r="M198" s="872">
        <v>17</v>
      </c>
      <c r="N198" s="872">
        <f t="shared" si="3"/>
        <v>17</v>
      </c>
      <c r="O198" s="872"/>
    </row>
    <row r="199" spans="1:15">
      <c r="A199" s="874" t="s">
        <v>368</v>
      </c>
      <c r="B199" s="874" t="s">
        <v>368</v>
      </c>
      <c r="C199" s="872"/>
      <c r="D199" s="872">
        <v>2014</v>
      </c>
      <c r="E199" s="872" t="s">
        <v>20</v>
      </c>
      <c r="F199" s="872" t="s">
        <v>7</v>
      </c>
      <c r="G199" s="872" t="s">
        <v>548</v>
      </c>
      <c r="H199" s="872" t="s">
        <v>95</v>
      </c>
      <c r="I199" s="872" t="s">
        <v>1053</v>
      </c>
      <c r="J199" s="872" t="s">
        <v>1558</v>
      </c>
      <c r="K199" s="872"/>
      <c r="L199" s="872">
        <v>153</v>
      </c>
      <c r="M199" s="872"/>
      <c r="N199" s="872">
        <f t="shared" si="3"/>
        <v>153</v>
      </c>
      <c r="O199" s="872"/>
    </row>
    <row r="200" spans="1:15">
      <c r="A200" s="874" t="s">
        <v>368</v>
      </c>
      <c r="B200" s="874" t="s">
        <v>368</v>
      </c>
      <c r="C200" s="872"/>
      <c r="D200" s="872">
        <v>2014</v>
      </c>
      <c r="E200" s="872" t="s">
        <v>20</v>
      </c>
      <c r="F200" s="872" t="s">
        <v>7</v>
      </c>
      <c r="G200" s="872" t="s">
        <v>548</v>
      </c>
      <c r="H200" s="872" t="s">
        <v>95</v>
      </c>
      <c r="I200" s="872" t="s">
        <v>1053</v>
      </c>
      <c r="J200" s="872" t="s">
        <v>1571</v>
      </c>
      <c r="K200" s="872"/>
      <c r="L200" s="872">
        <v>67</v>
      </c>
      <c r="M200" s="872"/>
      <c r="N200" s="872">
        <f t="shared" si="3"/>
        <v>67</v>
      </c>
      <c r="O200" s="872"/>
    </row>
    <row r="201" spans="1:15">
      <c r="A201" s="874" t="s">
        <v>368</v>
      </c>
      <c r="B201" s="874" t="s">
        <v>368</v>
      </c>
      <c r="C201" s="872"/>
      <c r="D201" s="872">
        <v>2014</v>
      </c>
      <c r="E201" s="872" t="s">
        <v>20</v>
      </c>
      <c r="F201" s="872" t="s">
        <v>7</v>
      </c>
      <c r="G201" s="872" t="s">
        <v>548</v>
      </c>
      <c r="H201" s="872" t="s">
        <v>95</v>
      </c>
      <c r="I201" s="872" t="s">
        <v>1053</v>
      </c>
      <c r="J201" s="872" t="s">
        <v>1549</v>
      </c>
      <c r="K201" s="872"/>
      <c r="L201" s="872">
        <v>229</v>
      </c>
      <c r="M201" s="872">
        <v>181</v>
      </c>
      <c r="N201" s="872">
        <f t="shared" si="3"/>
        <v>410</v>
      </c>
      <c r="O201" s="872"/>
    </row>
    <row r="202" spans="1:15">
      <c r="A202" s="874" t="s">
        <v>368</v>
      </c>
      <c r="B202" s="874" t="s">
        <v>368</v>
      </c>
      <c r="C202" s="872"/>
      <c r="D202" s="872">
        <v>2014</v>
      </c>
      <c r="E202" s="872" t="s">
        <v>20</v>
      </c>
      <c r="F202" s="872" t="s">
        <v>7</v>
      </c>
      <c r="G202" s="872" t="s">
        <v>548</v>
      </c>
      <c r="H202" s="872" t="s">
        <v>95</v>
      </c>
      <c r="I202" s="872" t="s">
        <v>1053</v>
      </c>
      <c r="J202" s="872" t="s">
        <v>1572</v>
      </c>
      <c r="K202" s="872"/>
      <c r="L202" s="872">
        <v>22</v>
      </c>
      <c r="M202" s="872"/>
      <c r="N202" s="872">
        <f t="shared" si="3"/>
        <v>22</v>
      </c>
      <c r="O202" s="872"/>
    </row>
    <row r="203" spans="1:15">
      <c r="A203" s="874" t="s">
        <v>368</v>
      </c>
      <c r="B203" s="874" t="s">
        <v>368</v>
      </c>
      <c r="C203" s="872"/>
      <c r="D203" s="872">
        <v>2014</v>
      </c>
      <c r="E203" s="872" t="s">
        <v>20</v>
      </c>
      <c r="F203" s="872" t="s">
        <v>7</v>
      </c>
      <c r="G203" s="872" t="s">
        <v>548</v>
      </c>
      <c r="H203" s="872" t="s">
        <v>95</v>
      </c>
      <c r="I203" s="872" t="s">
        <v>1053</v>
      </c>
      <c r="J203" s="872" t="s">
        <v>1552</v>
      </c>
      <c r="K203" s="872"/>
      <c r="L203" s="872">
        <v>904</v>
      </c>
      <c r="M203" s="872">
        <v>3749</v>
      </c>
      <c r="N203" s="872">
        <f t="shared" si="3"/>
        <v>4653</v>
      </c>
      <c r="O203" s="872"/>
    </row>
    <row r="204" spans="1:15">
      <c r="A204" s="874" t="s">
        <v>368</v>
      </c>
      <c r="B204" s="874" t="s">
        <v>368</v>
      </c>
      <c r="C204" s="872"/>
      <c r="D204" s="872">
        <v>2014</v>
      </c>
      <c r="E204" s="872" t="s">
        <v>20</v>
      </c>
      <c r="F204" s="872" t="s">
        <v>7</v>
      </c>
      <c r="G204" s="872" t="s">
        <v>548</v>
      </c>
      <c r="H204" s="872" t="s">
        <v>95</v>
      </c>
      <c r="I204" s="872" t="s">
        <v>1053</v>
      </c>
      <c r="J204" s="872" t="s">
        <v>1553</v>
      </c>
      <c r="K204" s="872"/>
      <c r="L204" s="872">
        <v>91</v>
      </c>
      <c r="M204" s="872">
        <v>11</v>
      </c>
      <c r="N204" s="872">
        <f t="shared" si="3"/>
        <v>102</v>
      </c>
      <c r="O204" s="872"/>
    </row>
    <row r="205" spans="1:15">
      <c r="A205" s="874" t="s">
        <v>368</v>
      </c>
      <c r="B205" s="874" t="s">
        <v>368</v>
      </c>
      <c r="C205" s="872"/>
      <c r="D205" s="872">
        <v>2014</v>
      </c>
      <c r="E205" s="872" t="s">
        <v>20</v>
      </c>
      <c r="F205" s="872" t="s">
        <v>7</v>
      </c>
      <c r="G205" s="872" t="s">
        <v>548</v>
      </c>
      <c r="H205" s="872" t="s">
        <v>95</v>
      </c>
      <c r="I205" s="872" t="s">
        <v>1053</v>
      </c>
      <c r="J205" s="872" t="s">
        <v>1554</v>
      </c>
      <c r="K205" s="872"/>
      <c r="L205" s="872">
        <v>384</v>
      </c>
      <c r="M205" s="872">
        <v>884</v>
      </c>
      <c r="N205" s="872">
        <f t="shared" si="3"/>
        <v>1268</v>
      </c>
      <c r="O205" s="872"/>
    </row>
    <row r="206" spans="1:15">
      <c r="A206" s="874" t="s">
        <v>368</v>
      </c>
      <c r="B206" s="874" t="s">
        <v>368</v>
      </c>
      <c r="C206" s="872"/>
      <c r="D206" s="872">
        <v>2014</v>
      </c>
      <c r="E206" s="872" t="s">
        <v>20</v>
      </c>
      <c r="F206" s="872" t="s">
        <v>7</v>
      </c>
      <c r="G206" s="872" t="s">
        <v>548</v>
      </c>
      <c r="H206" s="872" t="s">
        <v>95</v>
      </c>
      <c r="I206" s="872" t="s">
        <v>1053</v>
      </c>
      <c r="J206" s="872" t="s">
        <v>1560</v>
      </c>
      <c r="K206" s="872"/>
      <c r="L206" s="872">
        <v>77</v>
      </c>
      <c r="M206" s="872">
        <v>14</v>
      </c>
      <c r="N206" s="872">
        <f t="shared" si="3"/>
        <v>91</v>
      </c>
      <c r="O206" s="872"/>
    </row>
    <row r="207" spans="1:15">
      <c r="A207" s="874" t="s">
        <v>368</v>
      </c>
      <c r="B207" s="874" t="s">
        <v>368</v>
      </c>
      <c r="C207" s="872"/>
      <c r="D207" s="872">
        <v>2014</v>
      </c>
      <c r="E207" s="872" t="s">
        <v>20</v>
      </c>
      <c r="F207" s="872" t="s">
        <v>7</v>
      </c>
      <c r="G207" s="872" t="s">
        <v>548</v>
      </c>
      <c r="H207" s="872" t="s">
        <v>95</v>
      </c>
      <c r="I207" s="872" t="s">
        <v>1053</v>
      </c>
      <c r="J207" s="872" t="s">
        <v>1573</v>
      </c>
      <c r="K207" s="872"/>
      <c r="L207" s="872">
        <v>87</v>
      </c>
      <c r="M207" s="872"/>
      <c r="N207" s="872">
        <f t="shared" si="3"/>
        <v>87</v>
      </c>
      <c r="O207" s="872"/>
    </row>
    <row r="208" spans="1:15">
      <c r="A208" s="874" t="s">
        <v>368</v>
      </c>
      <c r="B208" s="874" t="s">
        <v>368</v>
      </c>
      <c r="C208" s="872"/>
      <c r="D208" s="872">
        <v>2014</v>
      </c>
      <c r="E208" s="872" t="s">
        <v>20</v>
      </c>
      <c r="F208" s="872" t="s">
        <v>7</v>
      </c>
      <c r="G208" s="872" t="s">
        <v>549</v>
      </c>
      <c r="H208" s="872" t="s">
        <v>95</v>
      </c>
      <c r="I208" s="872" t="s">
        <v>1053</v>
      </c>
      <c r="J208" s="872" t="s">
        <v>1555</v>
      </c>
      <c r="K208" s="872"/>
      <c r="L208" s="872">
        <v>29</v>
      </c>
      <c r="M208" s="872"/>
      <c r="N208" s="872">
        <f t="shared" si="3"/>
        <v>29</v>
      </c>
      <c r="O208" s="872"/>
    </row>
    <row r="209" spans="1:15">
      <c r="A209" s="874" t="s">
        <v>368</v>
      </c>
      <c r="B209" s="874" t="s">
        <v>368</v>
      </c>
      <c r="C209" s="872"/>
      <c r="D209" s="872">
        <v>2014</v>
      </c>
      <c r="E209" s="872" t="s">
        <v>20</v>
      </c>
      <c r="F209" s="872" t="s">
        <v>7</v>
      </c>
      <c r="G209" s="872" t="s">
        <v>549</v>
      </c>
      <c r="H209" s="872" t="s">
        <v>95</v>
      </c>
      <c r="I209" s="872" t="s">
        <v>1053</v>
      </c>
      <c r="J209" s="872" t="s">
        <v>1552</v>
      </c>
      <c r="K209" s="872"/>
      <c r="L209" s="872">
        <v>497</v>
      </c>
      <c r="M209" s="872">
        <v>2618</v>
      </c>
      <c r="N209" s="872">
        <f t="shared" si="3"/>
        <v>3115</v>
      </c>
      <c r="O209" s="872"/>
    </row>
    <row r="210" spans="1:15">
      <c r="A210" s="874" t="s">
        <v>368</v>
      </c>
      <c r="B210" s="874" t="s">
        <v>368</v>
      </c>
      <c r="C210" s="872"/>
      <c r="D210" s="872">
        <v>2014</v>
      </c>
      <c r="E210" s="872" t="s">
        <v>20</v>
      </c>
      <c r="F210" s="872" t="s">
        <v>7</v>
      </c>
      <c r="G210" s="872" t="s">
        <v>548</v>
      </c>
      <c r="H210" s="872" t="s">
        <v>1361</v>
      </c>
      <c r="I210" s="872" t="s">
        <v>492</v>
      </c>
      <c r="J210" s="872" t="s">
        <v>1557</v>
      </c>
      <c r="K210" s="872"/>
      <c r="L210" s="872">
        <v>1</v>
      </c>
      <c r="M210" s="872"/>
      <c r="N210" s="872">
        <f t="shared" si="3"/>
        <v>1</v>
      </c>
      <c r="O210" s="872"/>
    </row>
    <row r="211" spans="1:15">
      <c r="A211" s="874" t="s">
        <v>368</v>
      </c>
      <c r="B211" s="874" t="s">
        <v>368</v>
      </c>
      <c r="C211" s="872"/>
      <c r="D211" s="872">
        <v>2014</v>
      </c>
      <c r="E211" s="872" t="s">
        <v>20</v>
      </c>
      <c r="F211" s="872" t="s">
        <v>7</v>
      </c>
      <c r="G211" s="872" t="s">
        <v>548</v>
      </c>
      <c r="H211" s="872" t="s">
        <v>1529</v>
      </c>
      <c r="I211" s="872" t="s">
        <v>1064</v>
      </c>
      <c r="J211" s="872" t="s">
        <v>1557</v>
      </c>
      <c r="K211" s="872"/>
      <c r="L211" s="872">
        <v>1</v>
      </c>
      <c r="M211" s="872"/>
      <c r="N211" s="872">
        <f t="shared" si="3"/>
        <v>1</v>
      </c>
      <c r="O211" s="872"/>
    </row>
    <row r="212" spans="1:15">
      <c r="A212" s="874" t="s">
        <v>368</v>
      </c>
      <c r="B212" s="874" t="s">
        <v>368</v>
      </c>
      <c r="C212" s="872"/>
      <c r="D212" s="872">
        <v>2014</v>
      </c>
      <c r="E212" s="872" t="s">
        <v>20</v>
      </c>
      <c r="F212" s="872" t="s">
        <v>7</v>
      </c>
      <c r="G212" s="872" t="s">
        <v>548</v>
      </c>
      <c r="H212" s="872" t="s">
        <v>1529</v>
      </c>
      <c r="I212" s="872" t="s">
        <v>1064</v>
      </c>
      <c r="J212" s="872" t="s">
        <v>1549</v>
      </c>
      <c r="K212" s="872"/>
      <c r="L212" s="872">
        <v>560</v>
      </c>
      <c r="M212" s="872">
        <v>324</v>
      </c>
      <c r="N212" s="872">
        <f t="shared" si="3"/>
        <v>884</v>
      </c>
      <c r="O212" s="872"/>
    </row>
    <row r="213" spans="1:15">
      <c r="A213" s="874" t="s">
        <v>368</v>
      </c>
      <c r="B213" s="874" t="s">
        <v>368</v>
      </c>
      <c r="C213" s="872"/>
      <c r="D213" s="872">
        <v>2014</v>
      </c>
      <c r="E213" s="872" t="s">
        <v>20</v>
      </c>
      <c r="F213" s="872" t="s">
        <v>7</v>
      </c>
      <c r="G213" s="872" t="s">
        <v>548</v>
      </c>
      <c r="H213" s="872" t="s">
        <v>1529</v>
      </c>
      <c r="I213" s="872" t="s">
        <v>1064</v>
      </c>
      <c r="J213" s="872" t="s">
        <v>1552</v>
      </c>
      <c r="K213" s="872"/>
      <c r="L213" s="872">
        <v>1495</v>
      </c>
      <c r="M213" s="872">
        <v>484</v>
      </c>
      <c r="N213" s="872">
        <f t="shared" si="3"/>
        <v>1979</v>
      </c>
      <c r="O213" s="872"/>
    </row>
    <row r="214" spans="1:15">
      <c r="A214" s="874" t="s">
        <v>368</v>
      </c>
      <c r="B214" s="874" t="s">
        <v>368</v>
      </c>
      <c r="C214" s="872"/>
      <c r="D214" s="872">
        <v>2014</v>
      </c>
      <c r="E214" s="872" t="s">
        <v>20</v>
      </c>
      <c r="F214" s="872" t="s">
        <v>7</v>
      </c>
      <c r="G214" s="872" t="s">
        <v>548</v>
      </c>
      <c r="H214" s="872" t="s">
        <v>1529</v>
      </c>
      <c r="I214" s="872" t="s">
        <v>1064</v>
      </c>
      <c r="J214" s="872" t="s">
        <v>1553</v>
      </c>
      <c r="K214" s="872"/>
      <c r="L214" s="872"/>
      <c r="M214" s="872">
        <v>6</v>
      </c>
      <c r="N214" s="872">
        <f t="shared" si="3"/>
        <v>6</v>
      </c>
      <c r="O214" s="872"/>
    </row>
    <row r="215" spans="1:15">
      <c r="A215" s="874" t="s">
        <v>368</v>
      </c>
      <c r="B215" s="874" t="s">
        <v>368</v>
      </c>
      <c r="C215" s="872"/>
      <c r="D215" s="872">
        <v>2014</v>
      </c>
      <c r="E215" s="872" t="s">
        <v>20</v>
      </c>
      <c r="F215" s="872" t="s">
        <v>7</v>
      </c>
      <c r="G215" s="872" t="s">
        <v>548</v>
      </c>
      <c r="H215" s="872" t="s">
        <v>1529</v>
      </c>
      <c r="I215" s="872" t="s">
        <v>1064</v>
      </c>
      <c r="J215" s="872" t="s">
        <v>1554</v>
      </c>
      <c r="K215" s="872"/>
      <c r="L215" s="872">
        <v>805</v>
      </c>
      <c r="M215" s="872"/>
      <c r="N215" s="872">
        <f t="shared" si="3"/>
        <v>805</v>
      </c>
      <c r="O215" s="872"/>
    </row>
    <row r="216" spans="1:15">
      <c r="A216" s="874" t="s">
        <v>368</v>
      </c>
      <c r="B216" s="874" t="s">
        <v>368</v>
      </c>
      <c r="C216" s="872"/>
      <c r="D216" s="872">
        <v>2014</v>
      </c>
      <c r="E216" s="872" t="s">
        <v>20</v>
      </c>
      <c r="F216" s="872" t="s">
        <v>7</v>
      </c>
      <c r="G216" s="872" t="s">
        <v>548</v>
      </c>
      <c r="H216" s="872" t="s">
        <v>1529</v>
      </c>
      <c r="I216" s="872" t="s">
        <v>1064</v>
      </c>
      <c r="J216" s="872" t="s">
        <v>1560</v>
      </c>
      <c r="K216" s="872"/>
      <c r="L216" s="872"/>
      <c r="M216" s="872">
        <v>2</v>
      </c>
      <c r="N216" s="872">
        <f t="shared" si="3"/>
        <v>2</v>
      </c>
      <c r="O216" s="872"/>
    </row>
    <row r="217" spans="1:15">
      <c r="A217" s="874" t="s">
        <v>368</v>
      </c>
      <c r="B217" s="874" t="s">
        <v>368</v>
      </c>
      <c r="C217" s="872"/>
      <c r="D217" s="872">
        <v>2014</v>
      </c>
      <c r="E217" s="872" t="s">
        <v>20</v>
      </c>
      <c r="F217" s="872" t="s">
        <v>7</v>
      </c>
      <c r="G217" s="872" t="s">
        <v>549</v>
      </c>
      <c r="H217" s="872" t="s">
        <v>1529</v>
      </c>
      <c r="I217" s="872" t="s">
        <v>1064</v>
      </c>
      <c r="J217" s="872" t="s">
        <v>1552</v>
      </c>
      <c r="K217" s="872"/>
      <c r="L217" s="872">
        <v>285</v>
      </c>
      <c r="M217" s="872">
        <v>255</v>
      </c>
      <c r="N217" s="872">
        <f t="shared" si="3"/>
        <v>540</v>
      </c>
      <c r="O217" s="872"/>
    </row>
    <row r="218" spans="1:15">
      <c r="A218" s="874" t="s">
        <v>368</v>
      </c>
      <c r="B218" s="874" t="s">
        <v>368</v>
      </c>
      <c r="C218" s="872"/>
      <c r="D218" s="872">
        <v>2014</v>
      </c>
      <c r="E218" s="872" t="s">
        <v>20</v>
      </c>
      <c r="F218" s="872" t="s">
        <v>7</v>
      </c>
      <c r="G218" s="872" t="s">
        <v>549</v>
      </c>
      <c r="H218" s="872" t="s">
        <v>1530</v>
      </c>
      <c r="I218" s="872" t="s">
        <v>492</v>
      </c>
      <c r="J218" s="872" t="s">
        <v>1552</v>
      </c>
      <c r="K218" s="872"/>
      <c r="L218" s="872"/>
      <c r="M218" s="872">
        <v>1</v>
      </c>
      <c r="N218" s="872">
        <f t="shared" si="3"/>
        <v>1</v>
      </c>
      <c r="O218" s="872"/>
    </row>
    <row r="219" spans="1:15">
      <c r="A219" s="874" t="s">
        <v>368</v>
      </c>
      <c r="B219" s="874" t="s">
        <v>368</v>
      </c>
      <c r="C219" s="872"/>
      <c r="D219" s="872">
        <v>2014</v>
      </c>
      <c r="E219" s="872" t="s">
        <v>20</v>
      </c>
      <c r="F219" s="872" t="s">
        <v>7</v>
      </c>
      <c r="G219" s="872" t="s">
        <v>548</v>
      </c>
      <c r="H219" s="872" t="s">
        <v>1532</v>
      </c>
      <c r="I219" s="872" t="s">
        <v>492</v>
      </c>
      <c r="J219" s="872" t="s">
        <v>1557</v>
      </c>
      <c r="K219" s="872"/>
      <c r="L219" s="872"/>
      <c r="M219" s="872">
        <v>1</v>
      </c>
      <c r="N219" s="872">
        <f t="shared" si="3"/>
        <v>1</v>
      </c>
      <c r="O219" s="872"/>
    </row>
    <row r="220" spans="1:15">
      <c r="A220" s="874" t="s">
        <v>368</v>
      </c>
      <c r="B220" s="874" t="s">
        <v>368</v>
      </c>
      <c r="C220" s="872"/>
      <c r="D220" s="872">
        <v>2014</v>
      </c>
      <c r="E220" s="872" t="s">
        <v>20</v>
      </c>
      <c r="F220" s="872" t="s">
        <v>7</v>
      </c>
      <c r="G220" s="872" t="s">
        <v>548</v>
      </c>
      <c r="H220" s="872" t="s">
        <v>1532</v>
      </c>
      <c r="I220" s="872" t="s">
        <v>492</v>
      </c>
      <c r="J220" s="872" t="s">
        <v>1549</v>
      </c>
      <c r="K220" s="872"/>
      <c r="L220" s="872"/>
      <c r="M220" s="872">
        <v>1094</v>
      </c>
      <c r="N220" s="872">
        <f t="shared" si="3"/>
        <v>1094</v>
      </c>
      <c r="O220" s="872"/>
    </row>
    <row r="221" spans="1:15">
      <c r="A221" s="874" t="s">
        <v>368</v>
      </c>
      <c r="B221" s="874" t="s">
        <v>368</v>
      </c>
      <c r="C221" s="872"/>
      <c r="D221" s="872">
        <v>2014</v>
      </c>
      <c r="E221" s="872" t="s">
        <v>20</v>
      </c>
      <c r="F221" s="872" t="s">
        <v>7</v>
      </c>
      <c r="G221" s="872" t="s">
        <v>548</v>
      </c>
      <c r="H221" s="872" t="s">
        <v>1532</v>
      </c>
      <c r="I221" s="872" t="s">
        <v>492</v>
      </c>
      <c r="J221" s="872" t="s">
        <v>1552</v>
      </c>
      <c r="K221" s="872"/>
      <c r="L221" s="872"/>
      <c r="M221" s="872">
        <v>2275</v>
      </c>
      <c r="N221" s="872">
        <f t="shared" si="3"/>
        <v>2275</v>
      </c>
      <c r="O221" s="872"/>
    </row>
    <row r="222" spans="1:15">
      <c r="A222" s="874" t="s">
        <v>368</v>
      </c>
      <c r="B222" s="874" t="s">
        <v>368</v>
      </c>
      <c r="C222" s="872"/>
      <c r="D222" s="872">
        <v>2014</v>
      </c>
      <c r="E222" s="872" t="s">
        <v>20</v>
      </c>
      <c r="F222" s="872" t="s">
        <v>7</v>
      </c>
      <c r="G222" s="872" t="s">
        <v>548</v>
      </c>
      <c r="H222" s="872" t="s">
        <v>1532</v>
      </c>
      <c r="I222" s="872" t="s">
        <v>492</v>
      </c>
      <c r="J222" s="872" t="s">
        <v>1553</v>
      </c>
      <c r="K222" s="872"/>
      <c r="L222" s="872"/>
      <c r="M222" s="872">
        <v>2</v>
      </c>
      <c r="N222" s="872">
        <f t="shared" si="3"/>
        <v>2</v>
      </c>
      <c r="O222" s="872"/>
    </row>
    <row r="223" spans="1:15">
      <c r="A223" s="874" t="s">
        <v>368</v>
      </c>
      <c r="B223" s="874" t="s">
        <v>368</v>
      </c>
      <c r="C223" s="872"/>
      <c r="D223" s="872">
        <v>2014</v>
      </c>
      <c r="E223" s="872" t="s">
        <v>20</v>
      </c>
      <c r="F223" s="872" t="s">
        <v>7</v>
      </c>
      <c r="G223" s="872" t="s">
        <v>548</v>
      </c>
      <c r="H223" s="872" t="s">
        <v>1532</v>
      </c>
      <c r="I223" s="872" t="s">
        <v>492</v>
      </c>
      <c r="J223" s="872" t="s">
        <v>1554</v>
      </c>
      <c r="K223" s="872"/>
      <c r="L223" s="872"/>
      <c r="M223" s="872">
        <v>449</v>
      </c>
      <c r="N223" s="872">
        <f t="shared" si="3"/>
        <v>449</v>
      </c>
      <c r="O223" s="872"/>
    </row>
    <row r="224" spans="1:15">
      <c r="A224" s="874" t="s">
        <v>368</v>
      </c>
      <c r="B224" s="874" t="s">
        <v>368</v>
      </c>
      <c r="C224" s="872"/>
      <c r="D224" s="872">
        <v>2014</v>
      </c>
      <c r="E224" s="872" t="s">
        <v>20</v>
      </c>
      <c r="F224" s="872" t="s">
        <v>7</v>
      </c>
      <c r="G224" s="872" t="s">
        <v>548</v>
      </c>
      <c r="H224" s="872" t="s">
        <v>1532</v>
      </c>
      <c r="I224" s="872" t="s">
        <v>492</v>
      </c>
      <c r="J224" s="872" t="s">
        <v>1560</v>
      </c>
      <c r="K224" s="872"/>
      <c r="L224" s="872"/>
      <c r="M224" s="872">
        <v>123</v>
      </c>
      <c r="N224" s="872">
        <f t="shared" si="3"/>
        <v>123</v>
      </c>
      <c r="O224" s="872"/>
    </row>
    <row r="225" spans="1:15">
      <c r="A225" s="874" t="s">
        <v>368</v>
      </c>
      <c r="B225" s="874" t="s">
        <v>368</v>
      </c>
      <c r="C225" s="872"/>
      <c r="D225" s="872">
        <v>2014</v>
      </c>
      <c r="E225" s="872" t="s">
        <v>20</v>
      </c>
      <c r="F225" s="872" t="s">
        <v>7</v>
      </c>
      <c r="G225" s="872" t="s">
        <v>549</v>
      </c>
      <c r="H225" s="872" t="s">
        <v>1532</v>
      </c>
      <c r="I225" s="872" t="s">
        <v>492</v>
      </c>
      <c r="J225" s="872" t="s">
        <v>1552</v>
      </c>
      <c r="K225" s="872"/>
      <c r="L225" s="872"/>
      <c r="M225" s="872">
        <v>967</v>
      </c>
      <c r="N225" s="872">
        <f t="shared" si="3"/>
        <v>967</v>
      </c>
      <c r="O225" s="872"/>
    </row>
    <row r="226" spans="1:15">
      <c r="A226" s="874" t="s">
        <v>368</v>
      </c>
      <c r="B226" s="874" t="s">
        <v>368</v>
      </c>
      <c r="C226" s="872"/>
      <c r="D226" s="872">
        <v>2014</v>
      </c>
      <c r="E226" s="872" t="s">
        <v>20</v>
      </c>
      <c r="F226" s="872" t="s">
        <v>7</v>
      </c>
      <c r="G226" s="872" t="s">
        <v>549</v>
      </c>
      <c r="H226" s="872" t="s">
        <v>1532</v>
      </c>
      <c r="I226" s="872" t="s">
        <v>492</v>
      </c>
      <c r="J226" s="872" t="s">
        <v>1561</v>
      </c>
      <c r="K226" s="872"/>
      <c r="L226" s="872">
        <v>1</v>
      </c>
      <c r="M226" s="872"/>
      <c r="N226" s="872">
        <f t="shared" si="3"/>
        <v>1</v>
      </c>
      <c r="O226" s="872"/>
    </row>
    <row r="227" spans="1:15">
      <c r="A227" s="874" t="s">
        <v>368</v>
      </c>
      <c r="B227" s="874" t="s">
        <v>368</v>
      </c>
      <c r="C227" s="872"/>
      <c r="D227" s="872">
        <v>2014</v>
      </c>
      <c r="E227" s="872" t="s">
        <v>20</v>
      </c>
      <c r="F227" s="872" t="s">
        <v>7</v>
      </c>
      <c r="G227" s="872" t="s">
        <v>548</v>
      </c>
      <c r="H227" s="872" t="s">
        <v>1574</v>
      </c>
      <c r="I227" s="872" t="s">
        <v>492</v>
      </c>
      <c r="J227" s="872" t="s">
        <v>1549</v>
      </c>
      <c r="K227" s="872"/>
      <c r="L227" s="872">
        <v>3</v>
      </c>
      <c r="M227" s="872"/>
      <c r="N227" s="872">
        <f t="shared" si="3"/>
        <v>3</v>
      </c>
      <c r="O227" s="872"/>
    </row>
    <row r="228" spans="1:15">
      <c r="A228" s="874" t="s">
        <v>368</v>
      </c>
      <c r="B228" s="874" t="s">
        <v>368</v>
      </c>
      <c r="C228" s="872"/>
      <c r="D228" s="872">
        <v>2014</v>
      </c>
      <c r="E228" s="872" t="s">
        <v>20</v>
      </c>
      <c r="F228" s="872" t="s">
        <v>7</v>
      </c>
      <c r="G228" s="872" t="s">
        <v>548</v>
      </c>
      <c r="H228" s="872" t="s">
        <v>1574</v>
      </c>
      <c r="I228" s="872" t="s">
        <v>492</v>
      </c>
      <c r="J228" s="872" t="s">
        <v>1552</v>
      </c>
      <c r="K228" s="872"/>
      <c r="L228" s="872">
        <v>37</v>
      </c>
      <c r="M228" s="872"/>
      <c r="N228" s="872">
        <f t="shared" si="3"/>
        <v>37</v>
      </c>
      <c r="O228" s="872"/>
    </row>
    <row r="229" spans="1:15">
      <c r="A229" s="874" t="s">
        <v>368</v>
      </c>
      <c r="B229" s="874" t="s">
        <v>368</v>
      </c>
      <c r="C229" s="872"/>
      <c r="D229" s="872">
        <v>2014</v>
      </c>
      <c r="E229" s="872" t="s">
        <v>20</v>
      </c>
      <c r="F229" s="872" t="s">
        <v>7</v>
      </c>
      <c r="G229" s="872" t="s">
        <v>548</v>
      </c>
      <c r="H229" s="872" t="s">
        <v>1574</v>
      </c>
      <c r="I229" s="872" t="s">
        <v>492</v>
      </c>
      <c r="J229" s="872" t="s">
        <v>1554</v>
      </c>
      <c r="K229" s="872"/>
      <c r="L229" s="872"/>
      <c r="M229" s="872">
        <v>1</v>
      </c>
      <c r="N229" s="872">
        <f t="shared" si="3"/>
        <v>1</v>
      </c>
      <c r="O229" s="872"/>
    </row>
    <row r="230" spans="1:15">
      <c r="A230" s="874" t="s">
        <v>368</v>
      </c>
      <c r="B230" s="874" t="s">
        <v>368</v>
      </c>
      <c r="C230" s="872"/>
      <c r="D230" s="872">
        <v>2014</v>
      </c>
      <c r="E230" s="872" t="s">
        <v>20</v>
      </c>
      <c r="F230" s="872" t="s">
        <v>7</v>
      </c>
      <c r="G230" s="872" t="s">
        <v>549</v>
      </c>
      <c r="H230" s="872" t="s">
        <v>1574</v>
      </c>
      <c r="I230" s="872" t="s">
        <v>492</v>
      </c>
      <c r="J230" s="872" t="s">
        <v>1552</v>
      </c>
      <c r="K230" s="872"/>
      <c r="L230" s="872">
        <v>4</v>
      </c>
      <c r="M230" s="872"/>
      <c r="N230" s="872">
        <f t="shared" si="3"/>
        <v>4</v>
      </c>
      <c r="O230" s="872"/>
    </row>
    <row r="231" spans="1:15">
      <c r="A231" s="874" t="s">
        <v>368</v>
      </c>
      <c r="B231" s="874" t="s">
        <v>368</v>
      </c>
      <c r="C231" s="872"/>
      <c r="D231" s="872">
        <v>2014</v>
      </c>
      <c r="E231" s="872" t="s">
        <v>20</v>
      </c>
      <c r="F231" s="872" t="s">
        <v>7</v>
      </c>
      <c r="G231" s="872" t="s">
        <v>548</v>
      </c>
      <c r="H231" s="872" t="s">
        <v>1575</v>
      </c>
      <c r="I231" s="872" t="s">
        <v>492</v>
      </c>
      <c r="J231" s="872" t="s">
        <v>1557</v>
      </c>
      <c r="K231" s="872"/>
      <c r="L231" s="872">
        <v>2</v>
      </c>
      <c r="M231" s="872"/>
      <c r="N231" s="872">
        <f t="shared" si="3"/>
        <v>2</v>
      </c>
      <c r="O231" s="872"/>
    </row>
    <row r="232" spans="1:15">
      <c r="A232" s="874" t="s">
        <v>368</v>
      </c>
      <c r="B232" s="874" t="s">
        <v>368</v>
      </c>
      <c r="C232" s="872"/>
      <c r="D232" s="872">
        <v>2014</v>
      </c>
      <c r="E232" s="872" t="s">
        <v>20</v>
      </c>
      <c r="F232" s="872" t="s">
        <v>7</v>
      </c>
      <c r="G232" s="872" t="s">
        <v>548</v>
      </c>
      <c r="H232" s="872" t="s">
        <v>1533</v>
      </c>
      <c r="I232" s="872" t="s">
        <v>492</v>
      </c>
      <c r="J232" s="872" t="s">
        <v>1550</v>
      </c>
      <c r="K232" s="872"/>
      <c r="L232" s="872">
        <v>67</v>
      </c>
      <c r="M232" s="872"/>
      <c r="N232" s="872">
        <f t="shared" si="3"/>
        <v>67</v>
      </c>
      <c r="O232" s="872"/>
    </row>
    <row r="233" spans="1:15">
      <c r="A233" s="874" t="s">
        <v>368</v>
      </c>
      <c r="B233" s="874" t="s">
        <v>368</v>
      </c>
      <c r="C233" s="872"/>
      <c r="D233" s="872">
        <v>2014</v>
      </c>
      <c r="E233" s="872" t="s">
        <v>20</v>
      </c>
      <c r="F233" s="872" t="s">
        <v>7</v>
      </c>
      <c r="G233" s="872" t="s">
        <v>548</v>
      </c>
      <c r="H233" s="872" t="s">
        <v>1533</v>
      </c>
      <c r="I233" s="872" t="s">
        <v>492</v>
      </c>
      <c r="J233" s="872" t="s">
        <v>1551</v>
      </c>
      <c r="K233" s="872"/>
      <c r="L233" s="872">
        <v>4</v>
      </c>
      <c r="M233" s="872"/>
      <c r="N233" s="872">
        <f t="shared" si="3"/>
        <v>4</v>
      </c>
      <c r="O233" s="872"/>
    </row>
    <row r="234" spans="1:15">
      <c r="A234" s="874" t="s">
        <v>368</v>
      </c>
      <c r="B234" s="874" t="s">
        <v>368</v>
      </c>
      <c r="C234" s="872"/>
      <c r="D234" s="872">
        <v>2014</v>
      </c>
      <c r="E234" s="872" t="s">
        <v>20</v>
      </c>
      <c r="F234" s="872" t="s">
        <v>7</v>
      </c>
      <c r="G234" s="872" t="s">
        <v>548</v>
      </c>
      <c r="H234" s="872" t="s">
        <v>1533</v>
      </c>
      <c r="I234" s="872" t="s">
        <v>492</v>
      </c>
      <c r="J234" s="872" t="s">
        <v>1561</v>
      </c>
      <c r="K234" s="872"/>
      <c r="L234" s="872">
        <v>1</v>
      </c>
      <c r="M234" s="872"/>
      <c r="N234" s="872">
        <f t="shared" si="3"/>
        <v>1</v>
      </c>
      <c r="O234" s="872"/>
    </row>
    <row r="235" spans="1:15">
      <c r="A235" s="874" t="s">
        <v>368</v>
      </c>
      <c r="B235" s="874" t="s">
        <v>368</v>
      </c>
      <c r="C235" s="872"/>
      <c r="D235" s="872">
        <v>2014</v>
      </c>
      <c r="E235" s="872" t="s">
        <v>20</v>
      </c>
      <c r="F235" s="872" t="s">
        <v>7</v>
      </c>
      <c r="G235" s="872" t="s">
        <v>548</v>
      </c>
      <c r="H235" s="872" t="s">
        <v>1576</v>
      </c>
      <c r="I235" s="872" t="s">
        <v>492</v>
      </c>
      <c r="J235" s="872" t="s">
        <v>1557</v>
      </c>
      <c r="K235" s="872"/>
      <c r="L235" s="872">
        <v>1</v>
      </c>
      <c r="M235" s="872"/>
      <c r="N235" s="872">
        <f t="shared" si="3"/>
        <v>1</v>
      </c>
      <c r="O235" s="872"/>
    </row>
    <row r="236" spans="1:15">
      <c r="A236" s="874" t="s">
        <v>368</v>
      </c>
      <c r="B236" s="874" t="s">
        <v>368</v>
      </c>
      <c r="C236" s="872"/>
      <c r="D236" s="872">
        <v>2014</v>
      </c>
      <c r="E236" s="872" t="s">
        <v>20</v>
      </c>
      <c r="F236" s="872" t="s">
        <v>7</v>
      </c>
      <c r="G236" s="872" t="s">
        <v>548</v>
      </c>
      <c r="H236" s="872" t="s">
        <v>1577</v>
      </c>
      <c r="I236" s="872" t="s">
        <v>492</v>
      </c>
      <c r="J236" s="872" t="s">
        <v>1552</v>
      </c>
      <c r="K236" s="872"/>
      <c r="L236" s="872"/>
      <c r="M236" s="872">
        <v>109</v>
      </c>
      <c r="N236" s="872">
        <f t="shared" si="3"/>
        <v>109</v>
      </c>
      <c r="O236" s="872"/>
    </row>
    <row r="237" spans="1:15">
      <c r="A237" s="874" t="s">
        <v>368</v>
      </c>
      <c r="B237" s="874" t="s">
        <v>368</v>
      </c>
      <c r="C237" s="872"/>
      <c r="D237" s="872">
        <v>2014</v>
      </c>
      <c r="E237" s="872" t="s">
        <v>20</v>
      </c>
      <c r="F237" s="872" t="s">
        <v>7</v>
      </c>
      <c r="G237" s="872" t="s">
        <v>549</v>
      </c>
      <c r="H237" s="872" t="s">
        <v>1577</v>
      </c>
      <c r="I237" s="872" t="s">
        <v>492</v>
      </c>
      <c r="J237" s="872" t="s">
        <v>1552</v>
      </c>
      <c r="K237" s="872"/>
      <c r="L237" s="872"/>
      <c r="M237" s="872">
        <v>8</v>
      </c>
      <c r="N237" s="872">
        <f t="shared" si="3"/>
        <v>8</v>
      </c>
      <c r="O237" s="872"/>
    </row>
    <row r="238" spans="1:15">
      <c r="A238" s="874" t="s">
        <v>368</v>
      </c>
      <c r="B238" s="874" t="s">
        <v>368</v>
      </c>
      <c r="C238" s="872"/>
      <c r="D238" s="872">
        <v>2014</v>
      </c>
      <c r="E238" s="872" t="s">
        <v>20</v>
      </c>
      <c r="F238" s="872" t="s">
        <v>7</v>
      </c>
      <c r="G238" s="872" t="s">
        <v>548</v>
      </c>
      <c r="H238" s="872" t="s">
        <v>1362</v>
      </c>
      <c r="I238" s="872" t="s">
        <v>492</v>
      </c>
      <c r="J238" s="872" t="s">
        <v>1552</v>
      </c>
      <c r="K238" s="872"/>
      <c r="L238" s="872"/>
      <c r="M238" s="872">
        <v>1</v>
      </c>
      <c r="N238" s="872">
        <f t="shared" si="3"/>
        <v>1</v>
      </c>
      <c r="O238" s="872"/>
    </row>
    <row r="239" spans="1:15">
      <c r="A239" s="874" t="s">
        <v>368</v>
      </c>
      <c r="B239" s="874" t="s">
        <v>368</v>
      </c>
      <c r="C239" s="872"/>
      <c r="D239" s="872">
        <v>2014</v>
      </c>
      <c r="E239" s="872" t="s">
        <v>20</v>
      </c>
      <c r="F239" s="872" t="s">
        <v>7</v>
      </c>
      <c r="G239" s="872" t="s">
        <v>548</v>
      </c>
      <c r="H239" s="872" t="s">
        <v>893</v>
      </c>
      <c r="I239" s="872" t="s">
        <v>1064</v>
      </c>
      <c r="J239" s="872" t="s">
        <v>1555</v>
      </c>
      <c r="K239" s="872"/>
      <c r="L239" s="872"/>
      <c r="M239" s="872">
        <v>94</v>
      </c>
      <c r="N239" s="872">
        <f t="shared" si="3"/>
        <v>94</v>
      </c>
      <c r="O239" s="872"/>
    </row>
    <row r="240" spans="1:15">
      <c r="A240" s="874" t="s">
        <v>368</v>
      </c>
      <c r="B240" s="874" t="s">
        <v>368</v>
      </c>
      <c r="C240" s="872"/>
      <c r="D240" s="872">
        <v>2014</v>
      </c>
      <c r="E240" s="872" t="s">
        <v>20</v>
      </c>
      <c r="F240" s="872" t="s">
        <v>7</v>
      </c>
      <c r="G240" s="872" t="s">
        <v>548</v>
      </c>
      <c r="H240" s="872" t="s">
        <v>893</v>
      </c>
      <c r="I240" s="872" t="s">
        <v>1064</v>
      </c>
      <c r="J240" s="872" t="s">
        <v>1557</v>
      </c>
      <c r="K240" s="872"/>
      <c r="L240" s="872">
        <v>15</v>
      </c>
      <c r="M240" s="872">
        <v>37</v>
      </c>
      <c r="N240" s="872">
        <f t="shared" si="3"/>
        <v>52</v>
      </c>
      <c r="O240" s="872"/>
    </row>
    <row r="241" spans="1:15">
      <c r="A241" s="874" t="s">
        <v>368</v>
      </c>
      <c r="B241" s="874" t="s">
        <v>368</v>
      </c>
      <c r="C241" s="872"/>
      <c r="D241" s="872">
        <v>2014</v>
      </c>
      <c r="E241" s="872" t="s">
        <v>20</v>
      </c>
      <c r="F241" s="872" t="s">
        <v>7</v>
      </c>
      <c r="G241" s="872" t="s">
        <v>548</v>
      </c>
      <c r="H241" s="872" t="s">
        <v>893</v>
      </c>
      <c r="I241" s="872" t="s">
        <v>1064</v>
      </c>
      <c r="J241" s="872" t="s">
        <v>1570</v>
      </c>
      <c r="K241" s="872"/>
      <c r="L241" s="872">
        <v>4</v>
      </c>
      <c r="M241" s="872"/>
      <c r="N241" s="872">
        <f t="shared" si="3"/>
        <v>4</v>
      </c>
      <c r="O241" s="872"/>
    </row>
    <row r="242" spans="1:15">
      <c r="A242" s="874" t="s">
        <v>368</v>
      </c>
      <c r="B242" s="874" t="s">
        <v>368</v>
      </c>
      <c r="C242" s="872"/>
      <c r="D242" s="872">
        <v>2014</v>
      </c>
      <c r="E242" s="872" t="s">
        <v>20</v>
      </c>
      <c r="F242" s="872" t="s">
        <v>7</v>
      </c>
      <c r="G242" s="872" t="s">
        <v>548</v>
      </c>
      <c r="H242" s="872" t="s">
        <v>893</v>
      </c>
      <c r="I242" s="872" t="s">
        <v>1064</v>
      </c>
      <c r="J242" s="872" t="s">
        <v>1552</v>
      </c>
      <c r="K242" s="872"/>
      <c r="L242" s="872">
        <v>735</v>
      </c>
      <c r="M242" s="872">
        <v>2402</v>
      </c>
      <c r="N242" s="872">
        <f t="shared" si="3"/>
        <v>3137</v>
      </c>
      <c r="O242" s="872"/>
    </row>
    <row r="243" spans="1:15">
      <c r="A243" s="874" t="s">
        <v>368</v>
      </c>
      <c r="B243" s="874" t="s">
        <v>368</v>
      </c>
      <c r="C243" s="872"/>
      <c r="D243" s="872">
        <v>2014</v>
      </c>
      <c r="E243" s="872" t="s">
        <v>20</v>
      </c>
      <c r="F243" s="872" t="s">
        <v>7</v>
      </c>
      <c r="G243" s="872" t="s">
        <v>548</v>
      </c>
      <c r="H243" s="872" t="s">
        <v>893</v>
      </c>
      <c r="I243" s="872" t="s">
        <v>1064</v>
      </c>
      <c r="J243" s="872" t="s">
        <v>1553</v>
      </c>
      <c r="K243" s="872"/>
      <c r="L243" s="872"/>
      <c r="M243" s="872">
        <v>110</v>
      </c>
      <c r="N243" s="872">
        <f t="shared" si="3"/>
        <v>110</v>
      </c>
      <c r="O243" s="872"/>
    </row>
    <row r="244" spans="1:15">
      <c r="A244" s="874" t="s">
        <v>368</v>
      </c>
      <c r="B244" s="874" t="s">
        <v>368</v>
      </c>
      <c r="C244" s="872"/>
      <c r="D244" s="872">
        <v>2014</v>
      </c>
      <c r="E244" s="872" t="s">
        <v>20</v>
      </c>
      <c r="F244" s="872" t="s">
        <v>7</v>
      </c>
      <c r="G244" s="872" t="s">
        <v>548</v>
      </c>
      <c r="H244" s="872" t="s">
        <v>893</v>
      </c>
      <c r="I244" s="872" t="s">
        <v>1064</v>
      </c>
      <c r="J244" s="872" t="s">
        <v>1568</v>
      </c>
      <c r="K244" s="872"/>
      <c r="L244" s="872">
        <v>1</v>
      </c>
      <c r="M244" s="872"/>
      <c r="N244" s="872">
        <f t="shared" si="3"/>
        <v>1</v>
      </c>
      <c r="O244" s="872"/>
    </row>
    <row r="245" spans="1:15">
      <c r="A245" s="874" t="s">
        <v>368</v>
      </c>
      <c r="B245" s="874" t="s">
        <v>368</v>
      </c>
      <c r="C245" s="872"/>
      <c r="D245" s="872">
        <v>2014</v>
      </c>
      <c r="E245" s="872" t="s">
        <v>20</v>
      </c>
      <c r="F245" s="872" t="s">
        <v>7</v>
      </c>
      <c r="G245" s="872" t="s">
        <v>548</v>
      </c>
      <c r="H245" s="872" t="s">
        <v>893</v>
      </c>
      <c r="I245" s="872" t="s">
        <v>1064</v>
      </c>
      <c r="J245" s="872" t="s">
        <v>1561</v>
      </c>
      <c r="K245" s="872"/>
      <c r="L245" s="872">
        <v>1</v>
      </c>
      <c r="M245" s="872"/>
      <c r="N245" s="872">
        <f t="shared" si="3"/>
        <v>1</v>
      </c>
      <c r="O245" s="872"/>
    </row>
    <row r="246" spans="1:15">
      <c r="A246" s="874" t="s">
        <v>368</v>
      </c>
      <c r="B246" s="874" t="s">
        <v>368</v>
      </c>
      <c r="C246" s="872"/>
      <c r="D246" s="872">
        <v>2014</v>
      </c>
      <c r="E246" s="872" t="s">
        <v>20</v>
      </c>
      <c r="F246" s="872" t="s">
        <v>7</v>
      </c>
      <c r="G246" s="872" t="s">
        <v>548</v>
      </c>
      <c r="H246" s="872" t="s">
        <v>893</v>
      </c>
      <c r="I246" s="872" t="s">
        <v>1064</v>
      </c>
      <c r="J246" s="872" t="s">
        <v>1554</v>
      </c>
      <c r="K246" s="872"/>
      <c r="L246" s="872">
        <v>742</v>
      </c>
      <c r="M246" s="872">
        <v>287</v>
      </c>
      <c r="N246" s="872">
        <f t="shared" si="3"/>
        <v>1029</v>
      </c>
      <c r="O246" s="872"/>
    </row>
    <row r="247" spans="1:15">
      <c r="A247" s="874" t="s">
        <v>368</v>
      </c>
      <c r="B247" s="874" t="s">
        <v>368</v>
      </c>
      <c r="C247" s="872"/>
      <c r="D247" s="872">
        <v>2014</v>
      </c>
      <c r="E247" s="872" t="s">
        <v>20</v>
      </c>
      <c r="F247" s="872" t="s">
        <v>7</v>
      </c>
      <c r="G247" s="872" t="s">
        <v>548</v>
      </c>
      <c r="H247" s="872" t="s">
        <v>893</v>
      </c>
      <c r="I247" s="872" t="s">
        <v>1064</v>
      </c>
      <c r="J247" s="872" t="s">
        <v>1560</v>
      </c>
      <c r="K247" s="872"/>
      <c r="L247" s="872"/>
      <c r="M247" s="872">
        <v>134</v>
      </c>
      <c r="N247" s="872">
        <f t="shared" si="3"/>
        <v>134</v>
      </c>
      <c r="O247" s="872"/>
    </row>
    <row r="248" spans="1:15">
      <c r="A248" s="874" t="s">
        <v>368</v>
      </c>
      <c r="B248" s="874" t="s">
        <v>368</v>
      </c>
      <c r="C248" s="872"/>
      <c r="D248" s="872">
        <v>2014</v>
      </c>
      <c r="E248" s="872" t="s">
        <v>20</v>
      </c>
      <c r="F248" s="872" t="s">
        <v>7</v>
      </c>
      <c r="G248" s="872" t="s">
        <v>549</v>
      </c>
      <c r="H248" s="872" t="s">
        <v>893</v>
      </c>
      <c r="I248" s="872" t="s">
        <v>1064</v>
      </c>
      <c r="J248" s="872" t="s">
        <v>1552</v>
      </c>
      <c r="K248" s="872"/>
      <c r="L248" s="872">
        <v>408</v>
      </c>
      <c r="M248" s="872">
        <v>5049</v>
      </c>
      <c r="N248" s="872">
        <f t="shared" si="3"/>
        <v>5457</v>
      </c>
      <c r="O248" s="872"/>
    </row>
    <row r="249" spans="1:15">
      <c r="A249" s="874" t="s">
        <v>368</v>
      </c>
      <c r="B249" s="874" t="s">
        <v>368</v>
      </c>
      <c r="C249" s="872"/>
      <c r="D249" s="872">
        <v>2014</v>
      </c>
      <c r="E249" s="872" t="s">
        <v>20</v>
      </c>
      <c r="F249" s="872" t="s">
        <v>7</v>
      </c>
      <c r="G249" s="872" t="s">
        <v>549</v>
      </c>
      <c r="H249" s="872" t="s">
        <v>893</v>
      </c>
      <c r="I249" s="872" t="s">
        <v>1064</v>
      </c>
      <c r="J249" s="872" t="s">
        <v>1561</v>
      </c>
      <c r="K249" s="872"/>
      <c r="L249" s="872">
        <v>1</v>
      </c>
      <c r="M249" s="872"/>
      <c r="N249" s="872">
        <f t="shared" si="3"/>
        <v>1</v>
      </c>
      <c r="O249" s="872"/>
    </row>
    <row r="250" spans="1:15">
      <c r="A250" s="874" t="s">
        <v>368</v>
      </c>
      <c r="B250" s="874" t="s">
        <v>368</v>
      </c>
      <c r="C250" s="872"/>
      <c r="D250" s="872">
        <v>2014</v>
      </c>
      <c r="E250" s="872" t="s">
        <v>20</v>
      </c>
      <c r="F250" s="872" t="s">
        <v>7</v>
      </c>
      <c r="G250" s="872" t="s">
        <v>548</v>
      </c>
      <c r="H250" s="872" t="s">
        <v>894</v>
      </c>
      <c r="I250" s="872" t="s">
        <v>492</v>
      </c>
      <c r="J250" s="872" t="s">
        <v>1557</v>
      </c>
      <c r="K250" s="872"/>
      <c r="L250" s="872">
        <v>22</v>
      </c>
      <c r="M250" s="872"/>
      <c r="N250" s="872">
        <f t="shared" si="3"/>
        <v>22</v>
      </c>
      <c r="O250" s="872"/>
    </row>
    <row r="251" spans="1:15">
      <c r="A251" s="874" t="s">
        <v>368</v>
      </c>
      <c r="B251" s="874" t="s">
        <v>368</v>
      </c>
      <c r="C251" s="872"/>
      <c r="D251" s="872">
        <v>2014</v>
      </c>
      <c r="E251" s="872" t="s">
        <v>20</v>
      </c>
      <c r="F251" s="872" t="s">
        <v>7</v>
      </c>
      <c r="G251" s="872" t="s">
        <v>548</v>
      </c>
      <c r="H251" s="872" t="s">
        <v>894</v>
      </c>
      <c r="I251" s="872" t="s">
        <v>492</v>
      </c>
      <c r="J251" s="872" t="s">
        <v>1549</v>
      </c>
      <c r="K251" s="872"/>
      <c r="L251" s="872">
        <v>38</v>
      </c>
      <c r="M251" s="872"/>
      <c r="N251" s="872">
        <f t="shared" si="3"/>
        <v>38</v>
      </c>
      <c r="O251" s="872"/>
    </row>
    <row r="252" spans="1:15">
      <c r="A252" s="874" t="s">
        <v>368</v>
      </c>
      <c r="B252" s="874" t="s">
        <v>368</v>
      </c>
      <c r="C252" s="872"/>
      <c r="D252" s="872">
        <v>2014</v>
      </c>
      <c r="E252" s="872" t="s">
        <v>20</v>
      </c>
      <c r="F252" s="872" t="s">
        <v>7</v>
      </c>
      <c r="G252" s="872" t="s">
        <v>548</v>
      </c>
      <c r="H252" s="872" t="s">
        <v>894</v>
      </c>
      <c r="I252" s="872" t="s">
        <v>492</v>
      </c>
      <c r="J252" s="872" t="s">
        <v>1552</v>
      </c>
      <c r="K252" s="872"/>
      <c r="L252" s="872">
        <v>177</v>
      </c>
      <c r="M252" s="872">
        <v>7</v>
      </c>
      <c r="N252" s="872">
        <f t="shared" si="3"/>
        <v>184</v>
      </c>
      <c r="O252" s="872"/>
    </row>
    <row r="253" spans="1:15">
      <c r="A253" s="874" t="s">
        <v>368</v>
      </c>
      <c r="B253" s="874" t="s">
        <v>368</v>
      </c>
      <c r="C253" s="872"/>
      <c r="D253" s="872">
        <v>2014</v>
      </c>
      <c r="E253" s="872" t="s">
        <v>20</v>
      </c>
      <c r="F253" s="872" t="s">
        <v>7</v>
      </c>
      <c r="G253" s="872" t="s">
        <v>548</v>
      </c>
      <c r="H253" s="872" t="s">
        <v>894</v>
      </c>
      <c r="I253" s="872" t="s">
        <v>492</v>
      </c>
      <c r="J253" s="872" t="s">
        <v>1553</v>
      </c>
      <c r="K253" s="872"/>
      <c r="L253" s="872"/>
      <c r="M253" s="872">
        <v>2</v>
      </c>
      <c r="N253" s="872">
        <f t="shared" si="3"/>
        <v>2</v>
      </c>
      <c r="O253" s="872"/>
    </row>
    <row r="254" spans="1:15">
      <c r="A254" s="874" t="s">
        <v>368</v>
      </c>
      <c r="B254" s="874" t="s">
        <v>368</v>
      </c>
      <c r="C254" s="872"/>
      <c r="D254" s="872">
        <v>2014</v>
      </c>
      <c r="E254" s="872" t="s">
        <v>20</v>
      </c>
      <c r="F254" s="872" t="s">
        <v>7</v>
      </c>
      <c r="G254" s="872" t="s">
        <v>548</v>
      </c>
      <c r="H254" s="872" t="s">
        <v>894</v>
      </c>
      <c r="I254" s="872" t="s">
        <v>492</v>
      </c>
      <c r="J254" s="872" t="s">
        <v>1554</v>
      </c>
      <c r="K254" s="872"/>
      <c r="L254" s="872">
        <v>1</v>
      </c>
      <c r="M254" s="872"/>
      <c r="N254" s="872">
        <f t="shared" si="3"/>
        <v>1</v>
      </c>
      <c r="O254" s="872"/>
    </row>
    <row r="255" spans="1:15">
      <c r="A255" s="874" t="s">
        <v>368</v>
      </c>
      <c r="B255" s="874" t="s">
        <v>368</v>
      </c>
      <c r="C255" s="872"/>
      <c r="D255" s="872">
        <v>2014</v>
      </c>
      <c r="E255" s="872" t="s">
        <v>20</v>
      </c>
      <c r="F255" s="872" t="s">
        <v>7</v>
      </c>
      <c r="G255" s="872" t="s">
        <v>549</v>
      </c>
      <c r="H255" s="872" t="s">
        <v>894</v>
      </c>
      <c r="I255" s="872" t="s">
        <v>492</v>
      </c>
      <c r="J255" s="872" t="s">
        <v>1552</v>
      </c>
      <c r="K255" s="872"/>
      <c r="L255" s="872">
        <v>1</v>
      </c>
      <c r="M255" s="872">
        <v>3</v>
      </c>
      <c r="N255" s="872">
        <f t="shared" si="3"/>
        <v>4</v>
      </c>
      <c r="O255" s="872"/>
    </row>
    <row r="256" spans="1:15">
      <c r="A256" s="874" t="s">
        <v>368</v>
      </c>
      <c r="B256" s="874" t="s">
        <v>368</v>
      </c>
      <c r="C256" s="872"/>
      <c r="D256" s="872">
        <v>2014</v>
      </c>
      <c r="E256" s="872" t="s">
        <v>20</v>
      </c>
      <c r="F256" s="872" t="s">
        <v>7</v>
      </c>
      <c r="G256" s="872" t="s">
        <v>548</v>
      </c>
      <c r="H256" s="872" t="s">
        <v>1534</v>
      </c>
      <c r="I256" s="872" t="s">
        <v>492</v>
      </c>
      <c r="J256" s="872" t="s">
        <v>1549</v>
      </c>
      <c r="K256" s="872"/>
      <c r="L256" s="872"/>
      <c r="M256" s="872">
        <v>200</v>
      </c>
      <c r="N256" s="872">
        <f t="shared" si="3"/>
        <v>200</v>
      </c>
      <c r="O256" s="872"/>
    </row>
    <row r="257" spans="1:15">
      <c r="A257" s="874" t="s">
        <v>368</v>
      </c>
      <c r="B257" s="874" t="s">
        <v>368</v>
      </c>
      <c r="C257" s="872"/>
      <c r="D257" s="872">
        <v>2014</v>
      </c>
      <c r="E257" s="872" t="s">
        <v>20</v>
      </c>
      <c r="F257" s="872" t="s">
        <v>7</v>
      </c>
      <c r="G257" s="872" t="s">
        <v>549</v>
      </c>
      <c r="H257" s="872" t="s">
        <v>1534</v>
      </c>
      <c r="I257" s="872" t="s">
        <v>492</v>
      </c>
      <c r="J257" s="872" t="s">
        <v>1552</v>
      </c>
      <c r="K257" s="872"/>
      <c r="L257" s="872"/>
      <c r="M257" s="872">
        <v>5</v>
      </c>
      <c r="N257" s="872">
        <f t="shared" si="3"/>
        <v>5</v>
      </c>
      <c r="O257" s="872"/>
    </row>
    <row r="258" spans="1:15">
      <c r="A258" s="874" t="s">
        <v>368</v>
      </c>
      <c r="B258" s="874" t="s">
        <v>368</v>
      </c>
      <c r="C258" s="872"/>
      <c r="D258" s="872">
        <v>2014</v>
      </c>
      <c r="E258" s="872" t="s">
        <v>20</v>
      </c>
      <c r="F258" s="872" t="s">
        <v>7</v>
      </c>
      <c r="G258" s="872" t="s">
        <v>548</v>
      </c>
      <c r="H258" s="872" t="s">
        <v>1578</v>
      </c>
      <c r="I258" s="872" t="s">
        <v>492</v>
      </c>
      <c r="J258" s="872" t="s">
        <v>1552</v>
      </c>
      <c r="K258" s="872"/>
      <c r="L258" s="872"/>
      <c r="M258" s="872">
        <v>2</v>
      </c>
      <c r="N258" s="872">
        <f t="shared" si="3"/>
        <v>2</v>
      </c>
      <c r="O258" s="872"/>
    </row>
    <row r="259" spans="1:15">
      <c r="A259" s="874" t="s">
        <v>368</v>
      </c>
      <c r="B259" s="874" t="s">
        <v>368</v>
      </c>
      <c r="C259" s="872"/>
      <c r="D259" s="872">
        <v>2014</v>
      </c>
      <c r="E259" s="872" t="s">
        <v>20</v>
      </c>
      <c r="F259" s="872" t="s">
        <v>7</v>
      </c>
      <c r="G259" s="872" t="s">
        <v>548</v>
      </c>
      <c r="H259" s="872" t="s">
        <v>1579</v>
      </c>
      <c r="I259" s="872" t="s">
        <v>492</v>
      </c>
      <c r="J259" s="872" t="s">
        <v>1549</v>
      </c>
      <c r="K259" s="872"/>
      <c r="L259" s="872"/>
      <c r="M259" s="872">
        <v>23</v>
      </c>
      <c r="N259" s="872">
        <f t="shared" si="3"/>
        <v>23</v>
      </c>
      <c r="O259" s="872"/>
    </row>
    <row r="260" spans="1:15">
      <c r="A260" s="874" t="s">
        <v>368</v>
      </c>
      <c r="B260" s="874" t="s">
        <v>368</v>
      </c>
      <c r="C260" s="872"/>
      <c r="D260" s="872">
        <v>2014</v>
      </c>
      <c r="E260" s="872" t="s">
        <v>20</v>
      </c>
      <c r="F260" s="872" t="s">
        <v>7</v>
      </c>
      <c r="G260" s="872" t="s">
        <v>548</v>
      </c>
      <c r="H260" s="872" t="s">
        <v>1579</v>
      </c>
      <c r="I260" s="872" t="s">
        <v>492</v>
      </c>
      <c r="J260" s="872" t="s">
        <v>1552</v>
      </c>
      <c r="K260" s="872"/>
      <c r="L260" s="872">
        <v>2</v>
      </c>
      <c r="M260" s="872">
        <v>29</v>
      </c>
      <c r="N260" s="872">
        <f t="shared" si="3"/>
        <v>31</v>
      </c>
      <c r="O260" s="872"/>
    </row>
    <row r="261" spans="1:15">
      <c r="A261" s="874" t="s">
        <v>368</v>
      </c>
      <c r="B261" s="874" t="s">
        <v>368</v>
      </c>
      <c r="C261" s="872"/>
      <c r="D261" s="872">
        <v>2014</v>
      </c>
      <c r="E261" s="872" t="s">
        <v>20</v>
      </c>
      <c r="F261" s="872" t="s">
        <v>7</v>
      </c>
      <c r="G261" s="872" t="s">
        <v>548</v>
      </c>
      <c r="H261" s="872" t="s">
        <v>887</v>
      </c>
      <c r="I261" s="872" t="s">
        <v>1053</v>
      </c>
      <c r="J261" s="872" t="s">
        <v>1557</v>
      </c>
      <c r="K261" s="872"/>
      <c r="L261" s="872">
        <v>8</v>
      </c>
      <c r="M261" s="872"/>
      <c r="N261" s="872">
        <f t="shared" ref="N261:N324" si="4">K261+L261+M261</f>
        <v>8</v>
      </c>
      <c r="O261" s="872"/>
    </row>
    <row r="262" spans="1:15">
      <c r="A262" s="874" t="s">
        <v>368</v>
      </c>
      <c r="B262" s="874" t="s">
        <v>368</v>
      </c>
      <c r="C262" s="872"/>
      <c r="D262" s="872">
        <v>2014</v>
      </c>
      <c r="E262" s="872" t="s">
        <v>20</v>
      </c>
      <c r="F262" s="872" t="s">
        <v>7</v>
      </c>
      <c r="G262" s="872" t="s">
        <v>548</v>
      </c>
      <c r="H262" s="872" t="s">
        <v>887</v>
      </c>
      <c r="I262" s="872" t="s">
        <v>1053</v>
      </c>
      <c r="J262" s="872" t="s">
        <v>1549</v>
      </c>
      <c r="K262" s="872"/>
      <c r="L262" s="872">
        <v>99</v>
      </c>
      <c r="M262" s="872">
        <v>1</v>
      </c>
      <c r="N262" s="872">
        <f t="shared" si="4"/>
        <v>100</v>
      </c>
      <c r="O262" s="872"/>
    </row>
    <row r="263" spans="1:15">
      <c r="A263" s="874" t="s">
        <v>368</v>
      </c>
      <c r="B263" s="874" t="s">
        <v>368</v>
      </c>
      <c r="C263" s="872"/>
      <c r="D263" s="872">
        <v>2014</v>
      </c>
      <c r="E263" s="872" t="s">
        <v>20</v>
      </c>
      <c r="F263" s="872" t="s">
        <v>7</v>
      </c>
      <c r="G263" s="872" t="s">
        <v>548</v>
      </c>
      <c r="H263" s="872" t="s">
        <v>887</v>
      </c>
      <c r="I263" s="872" t="s">
        <v>1053</v>
      </c>
      <c r="J263" s="872" t="s">
        <v>1552</v>
      </c>
      <c r="K263" s="872"/>
      <c r="L263" s="872">
        <v>867</v>
      </c>
      <c r="M263" s="872">
        <v>753</v>
      </c>
      <c r="N263" s="872">
        <f t="shared" si="4"/>
        <v>1620</v>
      </c>
      <c r="O263" s="872"/>
    </row>
    <row r="264" spans="1:15">
      <c r="A264" s="874" t="s">
        <v>368</v>
      </c>
      <c r="B264" s="874" t="s">
        <v>368</v>
      </c>
      <c r="C264" s="872"/>
      <c r="D264" s="872">
        <v>2014</v>
      </c>
      <c r="E264" s="872" t="s">
        <v>20</v>
      </c>
      <c r="F264" s="872" t="s">
        <v>7</v>
      </c>
      <c r="G264" s="872" t="s">
        <v>548</v>
      </c>
      <c r="H264" s="872" t="s">
        <v>887</v>
      </c>
      <c r="I264" s="872" t="s">
        <v>1053</v>
      </c>
      <c r="J264" s="872" t="s">
        <v>1553</v>
      </c>
      <c r="K264" s="872"/>
      <c r="L264" s="872"/>
      <c r="M264" s="872">
        <v>7</v>
      </c>
      <c r="N264" s="872">
        <f t="shared" si="4"/>
        <v>7</v>
      </c>
      <c r="O264" s="872"/>
    </row>
    <row r="265" spans="1:15">
      <c r="A265" s="874" t="s">
        <v>368</v>
      </c>
      <c r="B265" s="874" t="s">
        <v>368</v>
      </c>
      <c r="C265" s="872"/>
      <c r="D265" s="872">
        <v>2014</v>
      </c>
      <c r="E265" s="872" t="s">
        <v>20</v>
      </c>
      <c r="F265" s="872" t="s">
        <v>7</v>
      </c>
      <c r="G265" s="872" t="s">
        <v>548</v>
      </c>
      <c r="H265" s="872" t="s">
        <v>887</v>
      </c>
      <c r="I265" s="872" t="s">
        <v>1053</v>
      </c>
      <c r="J265" s="872" t="s">
        <v>1554</v>
      </c>
      <c r="K265" s="872"/>
      <c r="L265" s="872">
        <v>529</v>
      </c>
      <c r="M265" s="872">
        <v>88</v>
      </c>
      <c r="N265" s="872">
        <f t="shared" si="4"/>
        <v>617</v>
      </c>
      <c r="O265" s="872"/>
    </row>
    <row r="266" spans="1:15">
      <c r="A266" s="874" t="s">
        <v>368</v>
      </c>
      <c r="B266" s="874" t="s">
        <v>368</v>
      </c>
      <c r="C266" s="872"/>
      <c r="D266" s="872">
        <v>2014</v>
      </c>
      <c r="E266" s="872" t="s">
        <v>20</v>
      </c>
      <c r="F266" s="872" t="s">
        <v>7</v>
      </c>
      <c r="G266" s="872" t="s">
        <v>548</v>
      </c>
      <c r="H266" s="872" t="s">
        <v>887</v>
      </c>
      <c r="I266" s="872" t="s">
        <v>1053</v>
      </c>
      <c r="J266" s="872" t="s">
        <v>1560</v>
      </c>
      <c r="K266" s="872"/>
      <c r="L266" s="872">
        <v>110</v>
      </c>
      <c r="M266" s="872"/>
      <c r="N266" s="872">
        <f t="shared" si="4"/>
        <v>110</v>
      </c>
      <c r="O266" s="872"/>
    </row>
    <row r="267" spans="1:15">
      <c r="A267" s="874" t="s">
        <v>368</v>
      </c>
      <c r="B267" s="874" t="s">
        <v>368</v>
      </c>
      <c r="C267" s="872"/>
      <c r="D267" s="872">
        <v>2014</v>
      </c>
      <c r="E267" s="872" t="s">
        <v>20</v>
      </c>
      <c r="F267" s="872" t="s">
        <v>7</v>
      </c>
      <c r="G267" s="872" t="s">
        <v>549</v>
      </c>
      <c r="H267" s="872" t="s">
        <v>887</v>
      </c>
      <c r="I267" s="872" t="s">
        <v>1053</v>
      </c>
      <c r="J267" s="872" t="s">
        <v>1552</v>
      </c>
      <c r="K267" s="872"/>
      <c r="L267" s="872">
        <v>187</v>
      </c>
      <c r="M267" s="872">
        <v>308</v>
      </c>
      <c r="N267" s="872">
        <f t="shared" si="4"/>
        <v>495</v>
      </c>
      <c r="O267" s="872"/>
    </row>
    <row r="268" spans="1:15">
      <c r="A268" s="874" t="s">
        <v>368</v>
      </c>
      <c r="B268" s="874" t="s">
        <v>368</v>
      </c>
      <c r="C268" s="872"/>
      <c r="D268" s="872">
        <v>2014</v>
      </c>
      <c r="E268" s="872" t="s">
        <v>20</v>
      </c>
      <c r="F268" s="872" t="s">
        <v>7</v>
      </c>
      <c r="G268" s="872" t="s">
        <v>548</v>
      </c>
      <c r="H268" s="872" t="s">
        <v>888</v>
      </c>
      <c r="I268" s="872" t="s">
        <v>1064</v>
      </c>
      <c r="J268" s="872" t="s">
        <v>1555</v>
      </c>
      <c r="K268" s="872"/>
      <c r="L268" s="872"/>
      <c r="M268" s="872">
        <v>18</v>
      </c>
      <c r="N268" s="872">
        <f t="shared" si="4"/>
        <v>18</v>
      </c>
      <c r="O268" s="872"/>
    </row>
    <row r="269" spans="1:15">
      <c r="A269" s="874" t="s">
        <v>368</v>
      </c>
      <c r="B269" s="874" t="s">
        <v>368</v>
      </c>
      <c r="C269" s="872"/>
      <c r="D269" s="872">
        <v>2014</v>
      </c>
      <c r="E269" s="872" t="s">
        <v>20</v>
      </c>
      <c r="F269" s="872" t="s">
        <v>7</v>
      </c>
      <c r="G269" s="872" t="s">
        <v>548</v>
      </c>
      <c r="H269" s="872" t="s">
        <v>888</v>
      </c>
      <c r="I269" s="872" t="s">
        <v>1064</v>
      </c>
      <c r="J269" s="872" t="s">
        <v>1557</v>
      </c>
      <c r="K269" s="872"/>
      <c r="L269" s="872"/>
      <c r="M269" s="872">
        <v>5</v>
      </c>
      <c r="N269" s="872">
        <f t="shared" si="4"/>
        <v>5</v>
      </c>
      <c r="O269" s="872"/>
    </row>
    <row r="270" spans="1:15">
      <c r="A270" s="874" t="s">
        <v>368</v>
      </c>
      <c r="B270" s="874" t="s">
        <v>368</v>
      </c>
      <c r="C270" s="872"/>
      <c r="D270" s="872">
        <v>2014</v>
      </c>
      <c r="E270" s="872" t="s">
        <v>20</v>
      </c>
      <c r="F270" s="872" t="s">
        <v>7</v>
      </c>
      <c r="G270" s="872" t="s">
        <v>548</v>
      </c>
      <c r="H270" s="872" t="s">
        <v>888</v>
      </c>
      <c r="I270" s="872" t="s">
        <v>1064</v>
      </c>
      <c r="J270" s="872" t="s">
        <v>1563</v>
      </c>
      <c r="K270" s="872"/>
      <c r="L270" s="872"/>
      <c r="M270" s="872">
        <v>1</v>
      </c>
      <c r="N270" s="872">
        <f t="shared" si="4"/>
        <v>1</v>
      </c>
      <c r="O270" s="872"/>
    </row>
    <row r="271" spans="1:15">
      <c r="A271" s="874" t="s">
        <v>368</v>
      </c>
      <c r="B271" s="874" t="s">
        <v>368</v>
      </c>
      <c r="C271" s="872"/>
      <c r="D271" s="872">
        <v>2014</v>
      </c>
      <c r="E271" s="872" t="s">
        <v>20</v>
      </c>
      <c r="F271" s="872" t="s">
        <v>7</v>
      </c>
      <c r="G271" s="872" t="s">
        <v>548</v>
      </c>
      <c r="H271" s="872" t="s">
        <v>888</v>
      </c>
      <c r="I271" s="872" t="s">
        <v>1064</v>
      </c>
      <c r="J271" s="872" t="s">
        <v>1550</v>
      </c>
      <c r="K271" s="872"/>
      <c r="L271" s="872">
        <v>2</v>
      </c>
      <c r="M271" s="872"/>
      <c r="N271" s="872">
        <f t="shared" si="4"/>
        <v>2</v>
      </c>
      <c r="O271" s="872"/>
    </row>
    <row r="272" spans="1:15">
      <c r="A272" s="874" t="s">
        <v>368</v>
      </c>
      <c r="B272" s="874" t="s">
        <v>368</v>
      </c>
      <c r="C272" s="872"/>
      <c r="D272" s="872">
        <v>2014</v>
      </c>
      <c r="E272" s="872" t="s">
        <v>20</v>
      </c>
      <c r="F272" s="872" t="s">
        <v>7</v>
      </c>
      <c r="G272" s="872" t="s">
        <v>548</v>
      </c>
      <c r="H272" s="872" t="s">
        <v>888</v>
      </c>
      <c r="I272" s="872" t="s">
        <v>1064</v>
      </c>
      <c r="J272" s="872" t="s">
        <v>1551</v>
      </c>
      <c r="K272" s="872"/>
      <c r="L272" s="872">
        <v>1</v>
      </c>
      <c r="M272" s="872"/>
      <c r="N272" s="872">
        <f t="shared" si="4"/>
        <v>1</v>
      </c>
      <c r="O272" s="872"/>
    </row>
    <row r="273" spans="1:15">
      <c r="A273" s="874" t="s">
        <v>368</v>
      </c>
      <c r="B273" s="874" t="s">
        <v>368</v>
      </c>
      <c r="C273" s="872"/>
      <c r="D273" s="872">
        <v>2014</v>
      </c>
      <c r="E273" s="872" t="s">
        <v>20</v>
      </c>
      <c r="F273" s="872" t="s">
        <v>7</v>
      </c>
      <c r="G273" s="872" t="s">
        <v>548</v>
      </c>
      <c r="H273" s="872" t="s">
        <v>888</v>
      </c>
      <c r="I273" s="872" t="s">
        <v>1064</v>
      </c>
      <c r="J273" s="872" t="s">
        <v>1552</v>
      </c>
      <c r="K273" s="872"/>
      <c r="L273" s="872">
        <v>104</v>
      </c>
      <c r="M273" s="872">
        <v>1721</v>
      </c>
      <c r="N273" s="872">
        <f t="shared" si="4"/>
        <v>1825</v>
      </c>
      <c r="O273" s="872"/>
    </row>
    <row r="274" spans="1:15">
      <c r="A274" s="874" t="s">
        <v>368</v>
      </c>
      <c r="B274" s="874" t="s">
        <v>368</v>
      </c>
      <c r="C274" s="872"/>
      <c r="D274" s="872">
        <v>2014</v>
      </c>
      <c r="E274" s="872" t="s">
        <v>20</v>
      </c>
      <c r="F274" s="872" t="s">
        <v>7</v>
      </c>
      <c r="G274" s="872" t="s">
        <v>548</v>
      </c>
      <c r="H274" s="872" t="s">
        <v>888</v>
      </c>
      <c r="I274" s="872" t="s">
        <v>1064</v>
      </c>
      <c r="J274" s="872" t="s">
        <v>1568</v>
      </c>
      <c r="K274" s="872"/>
      <c r="L274" s="872">
        <v>1</v>
      </c>
      <c r="M274" s="872"/>
      <c r="N274" s="872">
        <f t="shared" si="4"/>
        <v>1</v>
      </c>
      <c r="O274" s="872"/>
    </row>
    <row r="275" spans="1:15">
      <c r="A275" s="874" t="s">
        <v>368</v>
      </c>
      <c r="B275" s="874" t="s">
        <v>368</v>
      </c>
      <c r="C275" s="872"/>
      <c r="D275" s="872">
        <v>2014</v>
      </c>
      <c r="E275" s="872" t="s">
        <v>20</v>
      </c>
      <c r="F275" s="872" t="s">
        <v>7</v>
      </c>
      <c r="G275" s="872" t="s">
        <v>548</v>
      </c>
      <c r="H275" s="872" t="s">
        <v>888</v>
      </c>
      <c r="I275" s="872" t="s">
        <v>1064</v>
      </c>
      <c r="J275" s="872" t="s">
        <v>1561</v>
      </c>
      <c r="K275" s="872"/>
      <c r="L275" s="872">
        <v>11</v>
      </c>
      <c r="M275" s="872"/>
      <c r="N275" s="872">
        <f t="shared" si="4"/>
        <v>11</v>
      </c>
      <c r="O275" s="872"/>
    </row>
    <row r="276" spans="1:15">
      <c r="A276" s="874" t="s">
        <v>368</v>
      </c>
      <c r="B276" s="874" t="s">
        <v>368</v>
      </c>
      <c r="C276" s="872"/>
      <c r="D276" s="872">
        <v>2014</v>
      </c>
      <c r="E276" s="872" t="s">
        <v>20</v>
      </c>
      <c r="F276" s="872" t="s">
        <v>7</v>
      </c>
      <c r="G276" s="872" t="s">
        <v>548</v>
      </c>
      <c r="H276" s="872" t="s">
        <v>888</v>
      </c>
      <c r="I276" s="872" t="s">
        <v>1064</v>
      </c>
      <c r="J276" s="872" t="s">
        <v>1554</v>
      </c>
      <c r="K276" s="872"/>
      <c r="L276" s="872">
        <v>1</v>
      </c>
      <c r="M276" s="872">
        <v>16</v>
      </c>
      <c r="N276" s="872">
        <f t="shared" si="4"/>
        <v>17</v>
      </c>
      <c r="O276" s="872"/>
    </row>
    <row r="277" spans="1:15">
      <c r="A277" s="874" t="s">
        <v>368</v>
      </c>
      <c r="B277" s="874" t="s">
        <v>368</v>
      </c>
      <c r="C277" s="872"/>
      <c r="D277" s="872">
        <v>2014</v>
      </c>
      <c r="E277" s="872" t="s">
        <v>20</v>
      </c>
      <c r="F277" s="872" t="s">
        <v>7</v>
      </c>
      <c r="G277" s="872" t="s">
        <v>548</v>
      </c>
      <c r="H277" s="872" t="s">
        <v>888</v>
      </c>
      <c r="I277" s="872" t="s">
        <v>1064</v>
      </c>
      <c r="J277" s="872" t="s">
        <v>1560</v>
      </c>
      <c r="K277" s="872"/>
      <c r="L277" s="872"/>
      <c r="M277" s="872">
        <v>1</v>
      </c>
      <c r="N277" s="872">
        <f t="shared" si="4"/>
        <v>1</v>
      </c>
      <c r="O277" s="872"/>
    </row>
    <row r="278" spans="1:15">
      <c r="A278" s="874" t="s">
        <v>368</v>
      </c>
      <c r="B278" s="874" t="s">
        <v>368</v>
      </c>
      <c r="C278" s="872"/>
      <c r="D278" s="872">
        <v>2014</v>
      </c>
      <c r="E278" s="872" t="s">
        <v>20</v>
      </c>
      <c r="F278" s="872" t="s">
        <v>7</v>
      </c>
      <c r="G278" s="872" t="s">
        <v>549</v>
      </c>
      <c r="H278" s="872" t="s">
        <v>888</v>
      </c>
      <c r="I278" s="872" t="s">
        <v>1064</v>
      </c>
      <c r="J278" s="872" t="s">
        <v>1552</v>
      </c>
      <c r="K278" s="872"/>
      <c r="L278" s="872">
        <v>82</v>
      </c>
      <c r="M278" s="872">
        <v>3449</v>
      </c>
      <c r="N278" s="872">
        <f t="shared" si="4"/>
        <v>3531</v>
      </c>
      <c r="O278" s="872"/>
    </row>
    <row r="279" spans="1:15">
      <c r="A279" s="874" t="s">
        <v>368</v>
      </c>
      <c r="B279" s="874" t="s">
        <v>368</v>
      </c>
      <c r="C279" s="872"/>
      <c r="D279" s="872">
        <v>2014</v>
      </c>
      <c r="E279" s="872" t="s">
        <v>20</v>
      </c>
      <c r="F279" s="872" t="s">
        <v>7</v>
      </c>
      <c r="G279" s="872" t="s">
        <v>549</v>
      </c>
      <c r="H279" s="872" t="s">
        <v>888</v>
      </c>
      <c r="I279" s="872" t="s">
        <v>1064</v>
      </c>
      <c r="J279" s="872" t="s">
        <v>1561</v>
      </c>
      <c r="K279" s="872"/>
      <c r="L279" s="872">
        <v>17</v>
      </c>
      <c r="M279" s="872"/>
      <c r="N279" s="872">
        <f t="shared" si="4"/>
        <v>17</v>
      </c>
      <c r="O279" s="872"/>
    </row>
    <row r="280" spans="1:15">
      <c r="A280" s="874" t="s">
        <v>368</v>
      </c>
      <c r="B280" s="874" t="s">
        <v>368</v>
      </c>
      <c r="C280" s="872"/>
      <c r="D280" s="872">
        <v>2014</v>
      </c>
      <c r="E280" s="872" t="s">
        <v>20</v>
      </c>
      <c r="F280" s="872" t="s">
        <v>7</v>
      </c>
      <c r="G280" s="872" t="s">
        <v>548</v>
      </c>
      <c r="H280" s="872" t="s">
        <v>101</v>
      </c>
      <c r="I280" s="872" t="s">
        <v>1053</v>
      </c>
      <c r="J280" s="872" t="s">
        <v>1557</v>
      </c>
      <c r="K280" s="872"/>
      <c r="L280" s="872">
        <v>47</v>
      </c>
      <c r="M280" s="872">
        <v>5</v>
      </c>
      <c r="N280" s="872">
        <f t="shared" si="4"/>
        <v>52</v>
      </c>
      <c r="O280" s="872"/>
    </row>
    <row r="281" spans="1:15">
      <c r="A281" s="874" t="s">
        <v>368</v>
      </c>
      <c r="B281" s="874" t="s">
        <v>368</v>
      </c>
      <c r="C281" s="872"/>
      <c r="D281" s="872">
        <v>2014</v>
      </c>
      <c r="E281" s="872" t="s">
        <v>20</v>
      </c>
      <c r="F281" s="872" t="s">
        <v>7</v>
      </c>
      <c r="G281" s="872" t="s">
        <v>548</v>
      </c>
      <c r="H281" s="872" t="s">
        <v>101</v>
      </c>
      <c r="I281" s="872" t="s">
        <v>1053</v>
      </c>
      <c r="J281" s="872" t="s">
        <v>1570</v>
      </c>
      <c r="K281" s="872"/>
      <c r="L281" s="872">
        <v>1</v>
      </c>
      <c r="M281" s="872"/>
      <c r="N281" s="872">
        <f t="shared" si="4"/>
        <v>1</v>
      </c>
      <c r="O281" s="872"/>
    </row>
    <row r="282" spans="1:15">
      <c r="A282" s="874" t="s">
        <v>368</v>
      </c>
      <c r="B282" s="874" t="s">
        <v>368</v>
      </c>
      <c r="C282" s="872"/>
      <c r="D282" s="872">
        <v>2014</v>
      </c>
      <c r="E282" s="872" t="s">
        <v>20</v>
      </c>
      <c r="F282" s="872" t="s">
        <v>7</v>
      </c>
      <c r="G282" s="872" t="s">
        <v>548</v>
      </c>
      <c r="H282" s="872" t="s">
        <v>101</v>
      </c>
      <c r="I282" s="872" t="s">
        <v>1053</v>
      </c>
      <c r="J282" s="872" t="s">
        <v>1549</v>
      </c>
      <c r="K282" s="872"/>
      <c r="L282" s="872">
        <v>20</v>
      </c>
      <c r="M282" s="872"/>
      <c r="N282" s="872">
        <f t="shared" si="4"/>
        <v>20</v>
      </c>
      <c r="O282" s="872"/>
    </row>
    <row r="283" spans="1:15">
      <c r="A283" s="874" t="s">
        <v>368</v>
      </c>
      <c r="B283" s="874" t="s">
        <v>368</v>
      </c>
      <c r="C283" s="872"/>
      <c r="D283" s="872">
        <v>2014</v>
      </c>
      <c r="E283" s="872" t="s">
        <v>20</v>
      </c>
      <c r="F283" s="872" t="s">
        <v>7</v>
      </c>
      <c r="G283" s="872" t="s">
        <v>548</v>
      </c>
      <c r="H283" s="872" t="s">
        <v>101</v>
      </c>
      <c r="I283" s="872" t="s">
        <v>1053</v>
      </c>
      <c r="J283" s="872" t="s">
        <v>1552</v>
      </c>
      <c r="K283" s="872"/>
      <c r="L283" s="872">
        <v>167</v>
      </c>
      <c r="M283" s="872">
        <v>691</v>
      </c>
      <c r="N283" s="872">
        <f t="shared" si="4"/>
        <v>858</v>
      </c>
      <c r="O283" s="872"/>
    </row>
    <row r="284" spans="1:15">
      <c r="A284" s="874" t="s">
        <v>368</v>
      </c>
      <c r="B284" s="874" t="s">
        <v>368</v>
      </c>
      <c r="C284" s="872"/>
      <c r="D284" s="872">
        <v>2014</v>
      </c>
      <c r="E284" s="872" t="s">
        <v>20</v>
      </c>
      <c r="F284" s="872" t="s">
        <v>7</v>
      </c>
      <c r="G284" s="872" t="s">
        <v>548</v>
      </c>
      <c r="H284" s="872" t="s">
        <v>101</v>
      </c>
      <c r="I284" s="872" t="s">
        <v>1053</v>
      </c>
      <c r="J284" s="872" t="s">
        <v>1554</v>
      </c>
      <c r="K284" s="872"/>
      <c r="L284" s="872">
        <v>92</v>
      </c>
      <c r="M284" s="872">
        <v>3</v>
      </c>
      <c r="N284" s="872">
        <f t="shared" si="4"/>
        <v>95</v>
      </c>
      <c r="O284" s="872"/>
    </row>
    <row r="285" spans="1:15">
      <c r="A285" s="874" t="s">
        <v>368</v>
      </c>
      <c r="B285" s="874" t="s">
        <v>368</v>
      </c>
      <c r="C285" s="872"/>
      <c r="D285" s="872">
        <v>2014</v>
      </c>
      <c r="E285" s="872" t="s">
        <v>20</v>
      </c>
      <c r="F285" s="872" t="s">
        <v>7</v>
      </c>
      <c r="G285" s="872" t="s">
        <v>549</v>
      </c>
      <c r="H285" s="872" t="s">
        <v>101</v>
      </c>
      <c r="I285" s="872" t="s">
        <v>1053</v>
      </c>
      <c r="J285" s="872" t="s">
        <v>1552</v>
      </c>
      <c r="K285" s="872"/>
      <c r="L285" s="872">
        <v>41</v>
      </c>
      <c r="M285" s="872">
        <v>532</v>
      </c>
      <c r="N285" s="872">
        <f t="shared" si="4"/>
        <v>573</v>
      </c>
      <c r="O285" s="872"/>
    </row>
    <row r="286" spans="1:15">
      <c r="A286" s="874" t="s">
        <v>368</v>
      </c>
      <c r="B286" s="874" t="s">
        <v>368</v>
      </c>
      <c r="C286" s="872"/>
      <c r="D286" s="872">
        <v>2014</v>
      </c>
      <c r="E286" s="872" t="s">
        <v>20</v>
      </c>
      <c r="F286" s="872" t="s">
        <v>7</v>
      </c>
      <c r="G286" s="872" t="s">
        <v>548</v>
      </c>
      <c r="H286" s="872" t="s">
        <v>1546</v>
      </c>
      <c r="I286" s="872" t="s">
        <v>1053</v>
      </c>
      <c r="J286" s="872" t="s">
        <v>1549</v>
      </c>
      <c r="K286" s="872"/>
      <c r="L286" s="872"/>
      <c r="M286" s="872">
        <v>413</v>
      </c>
      <c r="N286" s="872">
        <f t="shared" si="4"/>
        <v>413</v>
      </c>
      <c r="O286" s="872"/>
    </row>
    <row r="287" spans="1:15">
      <c r="A287" s="874" t="s">
        <v>368</v>
      </c>
      <c r="B287" s="874" t="s">
        <v>368</v>
      </c>
      <c r="C287" s="872"/>
      <c r="D287" s="872">
        <v>2014</v>
      </c>
      <c r="E287" s="872" t="s">
        <v>20</v>
      </c>
      <c r="F287" s="872" t="s">
        <v>7</v>
      </c>
      <c r="G287" s="872" t="s">
        <v>548</v>
      </c>
      <c r="H287" s="872" t="s">
        <v>1546</v>
      </c>
      <c r="I287" s="872" t="s">
        <v>1053</v>
      </c>
      <c r="J287" s="872" t="s">
        <v>1552</v>
      </c>
      <c r="K287" s="872"/>
      <c r="L287" s="872"/>
      <c r="M287" s="872">
        <v>81</v>
      </c>
      <c r="N287" s="872">
        <f t="shared" si="4"/>
        <v>81</v>
      </c>
      <c r="O287" s="872"/>
    </row>
    <row r="288" spans="1:15">
      <c r="A288" s="874" t="s">
        <v>368</v>
      </c>
      <c r="B288" s="874" t="s">
        <v>368</v>
      </c>
      <c r="C288" s="872"/>
      <c r="D288" s="872">
        <v>2014</v>
      </c>
      <c r="E288" s="872" t="s">
        <v>20</v>
      </c>
      <c r="F288" s="872" t="s">
        <v>7</v>
      </c>
      <c r="G288" s="872" t="s">
        <v>548</v>
      </c>
      <c r="H288" s="872" t="s">
        <v>898</v>
      </c>
      <c r="I288" s="872" t="s">
        <v>492</v>
      </c>
      <c r="J288" s="872" t="s">
        <v>1555</v>
      </c>
      <c r="K288" s="872"/>
      <c r="L288" s="872"/>
      <c r="M288" s="872">
        <v>14</v>
      </c>
      <c r="N288" s="872">
        <f t="shared" si="4"/>
        <v>14</v>
      </c>
      <c r="O288" s="872"/>
    </row>
    <row r="289" spans="1:15">
      <c r="A289" s="874" t="s">
        <v>368</v>
      </c>
      <c r="B289" s="874" t="s">
        <v>368</v>
      </c>
      <c r="C289" s="872"/>
      <c r="D289" s="872">
        <v>2014</v>
      </c>
      <c r="E289" s="872" t="s">
        <v>20</v>
      </c>
      <c r="F289" s="872" t="s">
        <v>7</v>
      </c>
      <c r="G289" s="872" t="s">
        <v>548</v>
      </c>
      <c r="H289" s="872" t="s">
        <v>898</v>
      </c>
      <c r="I289" s="872" t="s">
        <v>492</v>
      </c>
      <c r="J289" s="872" t="s">
        <v>1557</v>
      </c>
      <c r="K289" s="872"/>
      <c r="L289" s="872">
        <v>166</v>
      </c>
      <c r="M289" s="872">
        <v>4</v>
      </c>
      <c r="N289" s="872">
        <f t="shared" si="4"/>
        <v>170</v>
      </c>
      <c r="O289" s="872"/>
    </row>
    <row r="290" spans="1:15">
      <c r="A290" s="874" t="s">
        <v>368</v>
      </c>
      <c r="B290" s="874" t="s">
        <v>368</v>
      </c>
      <c r="C290" s="872"/>
      <c r="D290" s="872">
        <v>2014</v>
      </c>
      <c r="E290" s="872" t="s">
        <v>20</v>
      </c>
      <c r="F290" s="872" t="s">
        <v>7</v>
      </c>
      <c r="G290" s="872" t="s">
        <v>548</v>
      </c>
      <c r="H290" s="872" t="s">
        <v>898</v>
      </c>
      <c r="I290" s="872" t="s">
        <v>492</v>
      </c>
      <c r="J290" s="872" t="s">
        <v>1570</v>
      </c>
      <c r="K290" s="872"/>
      <c r="L290" s="872">
        <v>2</v>
      </c>
      <c r="M290" s="872"/>
      <c r="N290" s="872">
        <f t="shared" si="4"/>
        <v>2</v>
      </c>
      <c r="O290" s="872"/>
    </row>
    <row r="291" spans="1:15">
      <c r="A291" s="874" t="s">
        <v>368</v>
      </c>
      <c r="B291" s="874" t="s">
        <v>368</v>
      </c>
      <c r="C291" s="872"/>
      <c r="D291" s="872">
        <v>2014</v>
      </c>
      <c r="E291" s="872" t="s">
        <v>20</v>
      </c>
      <c r="F291" s="872" t="s">
        <v>7</v>
      </c>
      <c r="G291" s="872" t="s">
        <v>548</v>
      </c>
      <c r="H291" s="872" t="s">
        <v>898</v>
      </c>
      <c r="I291" s="872" t="s">
        <v>492</v>
      </c>
      <c r="J291" s="872" t="s">
        <v>1552</v>
      </c>
      <c r="K291" s="872"/>
      <c r="L291" s="872">
        <v>66</v>
      </c>
      <c r="M291" s="872">
        <v>302</v>
      </c>
      <c r="N291" s="872">
        <f t="shared" si="4"/>
        <v>368</v>
      </c>
      <c r="O291" s="872"/>
    </row>
    <row r="292" spans="1:15">
      <c r="A292" s="874" t="s">
        <v>368</v>
      </c>
      <c r="B292" s="874" t="s">
        <v>368</v>
      </c>
      <c r="C292" s="872"/>
      <c r="D292" s="872">
        <v>2014</v>
      </c>
      <c r="E292" s="872" t="s">
        <v>20</v>
      </c>
      <c r="F292" s="872" t="s">
        <v>7</v>
      </c>
      <c r="G292" s="872" t="s">
        <v>548</v>
      </c>
      <c r="H292" s="872" t="s">
        <v>898</v>
      </c>
      <c r="I292" s="872" t="s">
        <v>492</v>
      </c>
      <c r="J292" s="872" t="s">
        <v>1553</v>
      </c>
      <c r="K292" s="872"/>
      <c r="L292" s="872"/>
      <c r="M292" s="872">
        <v>1</v>
      </c>
      <c r="N292" s="872">
        <f t="shared" si="4"/>
        <v>1</v>
      </c>
      <c r="O292" s="872"/>
    </row>
    <row r="293" spans="1:15">
      <c r="A293" s="874" t="s">
        <v>368</v>
      </c>
      <c r="B293" s="874" t="s">
        <v>368</v>
      </c>
      <c r="C293" s="872"/>
      <c r="D293" s="872">
        <v>2014</v>
      </c>
      <c r="E293" s="872" t="s">
        <v>20</v>
      </c>
      <c r="F293" s="872" t="s">
        <v>7</v>
      </c>
      <c r="G293" s="872" t="s">
        <v>548</v>
      </c>
      <c r="H293" s="872" t="s">
        <v>898</v>
      </c>
      <c r="I293" s="872" t="s">
        <v>492</v>
      </c>
      <c r="J293" s="872" t="s">
        <v>1554</v>
      </c>
      <c r="K293" s="872"/>
      <c r="L293" s="872">
        <v>90</v>
      </c>
      <c r="M293" s="872">
        <v>7</v>
      </c>
      <c r="N293" s="872">
        <f t="shared" si="4"/>
        <v>97</v>
      </c>
      <c r="O293" s="872"/>
    </row>
    <row r="294" spans="1:15">
      <c r="A294" s="874" t="s">
        <v>368</v>
      </c>
      <c r="B294" s="874" t="s">
        <v>368</v>
      </c>
      <c r="C294" s="872"/>
      <c r="D294" s="872">
        <v>2014</v>
      </c>
      <c r="E294" s="872" t="s">
        <v>20</v>
      </c>
      <c r="F294" s="872" t="s">
        <v>7</v>
      </c>
      <c r="G294" s="872" t="s">
        <v>548</v>
      </c>
      <c r="H294" s="872" t="s">
        <v>898</v>
      </c>
      <c r="I294" s="872" t="s">
        <v>492</v>
      </c>
      <c r="J294" s="872" t="s">
        <v>1560</v>
      </c>
      <c r="K294" s="872"/>
      <c r="L294" s="872"/>
      <c r="M294" s="872">
        <v>1</v>
      </c>
      <c r="N294" s="872">
        <f t="shared" si="4"/>
        <v>1</v>
      </c>
      <c r="O294" s="872"/>
    </row>
    <row r="295" spans="1:15">
      <c r="A295" s="874" t="s">
        <v>368</v>
      </c>
      <c r="B295" s="874" t="s">
        <v>368</v>
      </c>
      <c r="C295" s="872"/>
      <c r="D295" s="872">
        <v>2014</v>
      </c>
      <c r="E295" s="872" t="s">
        <v>20</v>
      </c>
      <c r="F295" s="872" t="s">
        <v>7</v>
      </c>
      <c r="G295" s="872" t="s">
        <v>549</v>
      </c>
      <c r="H295" s="872" t="s">
        <v>898</v>
      </c>
      <c r="I295" s="872" t="s">
        <v>492</v>
      </c>
      <c r="J295" s="872" t="s">
        <v>1552</v>
      </c>
      <c r="K295" s="872"/>
      <c r="L295" s="872">
        <v>319</v>
      </c>
      <c r="M295" s="872">
        <v>367</v>
      </c>
      <c r="N295" s="872">
        <f t="shared" si="4"/>
        <v>686</v>
      </c>
      <c r="O295" s="872"/>
    </row>
    <row r="296" spans="1:15">
      <c r="A296" s="874" t="s">
        <v>368</v>
      </c>
      <c r="B296" s="874" t="s">
        <v>368</v>
      </c>
      <c r="C296" s="872"/>
      <c r="D296" s="872">
        <v>2014</v>
      </c>
      <c r="E296" s="872" t="s">
        <v>20</v>
      </c>
      <c r="F296" s="872" t="s">
        <v>7</v>
      </c>
      <c r="G296" s="872" t="s">
        <v>548</v>
      </c>
      <c r="H296" s="872" t="s">
        <v>889</v>
      </c>
      <c r="I296" s="872" t="s">
        <v>492</v>
      </c>
      <c r="J296" s="872" t="s">
        <v>1557</v>
      </c>
      <c r="K296" s="872"/>
      <c r="L296" s="872">
        <v>8</v>
      </c>
      <c r="M296" s="872"/>
      <c r="N296" s="872">
        <f t="shared" si="4"/>
        <v>8</v>
      </c>
      <c r="O296" s="872"/>
    </row>
    <row r="297" spans="1:15">
      <c r="A297" s="874" t="s">
        <v>368</v>
      </c>
      <c r="B297" s="874" t="s">
        <v>368</v>
      </c>
      <c r="C297" s="872"/>
      <c r="D297" s="872">
        <v>2014</v>
      </c>
      <c r="E297" s="872" t="s">
        <v>20</v>
      </c>
      <c r="F297" s="872" t="s">
        <v>7</v>
      </c>
      <c r="G297" s="872" t="s">
        <v>548</v>
      </c>
      <c r="H297" s="872" t="s">
        <v>889</v>
      </c>
      <c r="I297" s="872" t="s">
        <v>492</v>
      </c>
      <c r="J297" s="872" t="s">
        <v>1570</v>
      </c>
      <c r="K297" s="872"/>
      <c r="L297" s="872"/>
      <c r="M297" s="872">
        <v>1</v>
      </c>
      <c r="N297" s="872">
        <f t="shared" si="4"/>
        <v>1</v>
      </c>
      <c r="O297" s="872"/>
    </row>
    <row r="298" spans="1:15">
      <c r="A298" s="874" t="s">
        <v>368</v>
      </c>
      <c r="B298" s="874" t="s">
        <v>368</v>
      </c>
      <c r="C298" s="872"/>
      <c r="D298" s="872">
        <v>2014</v>
      </c>
      <c r="E298" s="872" t="s">
        <v>20</v>
      </c>
      <c r="F298" s="872" t="s">
        <v>7</v>
      </c>
      <c r="G298" s="872" t="s">
        <v>548</v>
      </c>
      <c r="H298" s="872" t="s">
        <v>889</v>
      </c>
      <c r="I298" s="872" t="s">
        <v>492</v>
      </c>
      <c r="J298" s="872" t="s">
        <v>1549</v>
      </c>
      <c r="K298" s="872"/>
      <c r="L298" s="872">
        <v>18</v>
      </c>
      <c r="M298" s="872"/>
      <c r="N298" s="872">
        <f t="shared" si="4"/>
        <v>18</v>
      </c>
      <c r="O298" s="872"/>
    </row>
    <row r="299" spans="1:15">
      <c r="A299" s="874" t="s">
        <v>368</v>
      </c>
      <c r="B299" s="874" t="s">
        <v>368</v>
      </c>
      <c r="C299" s="872"/>
      <c r="D299" s="872">
        <v>2014</v>
      </c>
      <c r="E299" s="872" t="s">
        <v>20</v>
      </c>
      <c r="F299" s="872" t="s">
        <v>7</v>
      </c>
      <c r="G299" s="872" t="s">
        <v>548</v>
      </c>
      <c r="H299" s="872" t="s">
        <v>889</v>
      </c>
      <c r="I299" s="872" t="s">
        <v>492</v>
      </c>
      <c r="J299" s="872" t="s">
        <v>1552</v>
      </c>
      <c r="K299" s="872"/>
      <c r="L299" s="872">
        <v>1</v>
      </c>
      <c r="M299" s="872">
        <v>6</v>
      </c>
      <c r="N299" s="872">
        <f t="shared" si="4"/>
        <v>7</v>
      </c>
      <c r="O299" s="872"/>
    </row>
    <row r="300" spans="1:15">
      <c r="A300" s="874" t="s">
        <v>368</v>
      </c>
      <c r="B300" s="874" t="s">
        <v>368</v>
      </c>
      <c r="C300" s="872"/>
      <c r="D300" s="872">
        <v>2014</v>
      </c>
      <c r="E300" s="872" t="s">
        <v>20</v>
      </c>
      <c r="F300" s="872" t="s">
        <v>7</v>
      </c>
      <c r="G300" s="872" t="s">
        <v>548</v>
      </c>
      <c r="H300" s="872" t="s">
        <v>889</v>
      </c>
      <c r="I300" s="872" t="s">
        <v>492</v>
      </c>
      <c r="J300" s="872" t="s">
        <v>1554</v>
      </c>
      <c r="K300" s="872"/>
      <c r="L300" s="872">
        <v>1</v>
      </c>
      <c r="M300" s="872"/>
      <c r="N300" s="872">
        <f t="shared" si="4"/>
        <v>1</v>
      </c>
      <c r="O300" s="872"/>
    </row>
    <row r="301" spans="1:15">
      <c r="A301" s="874" t="s">
        <v>368</v>
      </c>
      <c r="B301" s="874" t="s">
        <v>368</v>
      </c>
      <c r="C301" s="872"/>
      <c r="D301" s="872">
        <v>2014</v>
      </c>
      <c r="E301" s="872" t="s">
        <v>20</v>
      </c>
      <c r="F301" s="872" t="s">
        <v>7</v>
      </c>
      <c r="G301" s="872" t="s">
        <v>549</v>
      </c>
      <c r="H301" s="872" t="s">
        <v>889</v>
      </c>
      <c r="I301" s="872" t="s">
        <v>492</v>
      </c>
      <c r="J301" s="872" t="s">
        <v>1552</v>
      </c>
      <c r="K301" s="872"/>
      <c r="L301" s="872">
        <v>3</v>
      </c>
      <c r="M301" s="872">
        <v>2</v>
      </c>
      <c r="N301" s="872">
        <f t="shared" si="4"/>
        <v>5</v>
      </c>
      <c r="O301" s="872"/>
    </row>
    <row r="302" spans="1:15">
      <c r="A302" s="874" t="s">
        <v>368</v>
      </c>
      <c r="B302" s="874" t="s">
        <v>368</v>
      </c>
      <c r="C302" s="872"/>
      <c r="D302" s="872">
        <v>2014</v>
      </c>
      <c r="E302" s="872" t="s">
        <v>20</v>
      </c>
      <c r="F302" s="872" t="s">
        <v>7</v>
      </c>
      <c r="G302" s="872" t="s">
        <v>549</v>
      </c>
      <c r="H302" s="872" t="s">
        <v>1594</v>
      </c>
      <c r="I302" s="872" t="s">
        <v>492</v>
      </c>
      <c r="J302" s="872" t="s">
        <v>1552</v>
      </c>
      <c r="K302" s="872"/>
      <c r="L302" s="872"/>
      <c r="M302" s="872">
        <v>3</v>
      </c>
      <c r="N302" s="872">
        <f t="shared" si="4"/>
        <v>3</v>
      </c>
      <c r="O302" s="872"/>
    </row>
    <row r="303" spans="1:15">
      <c r="A303" s="874" t="s">
        <v>368</v>
      </c>
      <c r="B303" s="874" t="s">
        <v>368</v>
      </c>
      <c r="C303" s="872"/>
      <c r="D303" s="872">
        <v>2014</v>
      </c>
      <c r="E303" s="872" t="s">
        <v>20</v>
      </c>
      <c r="F303" s="872" t="s">
        <v>7</v>
      </c>
      <c r="G303" s="872" t="s">
        <v>548</v>
      </c>
      <c r="H303" s="872" t="s">
        <v>1580</v>
      </c>
      <c r="I303" s="872" t="s">
        <v>492</v>
      </c>
      <c r="J303" s="872" t="s">
        <v>1552</v>
      </c>
      <c r="K303" s="872"/>
      <c r="L303" s="872"/>
      <c r="M303" s="872">
        <v>7</v>
      </c>
      <c r="N303" s="872">
        <f t="shared" si="4"/>
        <v>7</v>
      </c>
      <c r="O303" s="872"/>
    </row>
    <row r="304" spans="1:15">
      <c r="A304" s="874" t="s">
        <v>368</v>
      </c>
      <c r="B304" s="874" t="s">
        <v>368</v>
      </c>
      <c r="C304" s="872"/>
      <c r="D304" s="872">
        <v>2014</v>
      </c>
      <c r="E304" s="872" t="s">
        <v>20</v>
      </c>
      <c r="F304" s="872" t="s">
        <v>7</v>
      </c>
      <c r="G304" s="872" t="s">
        <v>548</v>
      </c>
      <c r="H304" s="872" t="s">
        <v>1535</v>
      </c>
      <c r="I304" s="872" t="s">
        <v>492</v>
      </c>
      <c r="J304" s="872" t="s">
        <v>1555</v>
      </c>
      <c r="K304" s="872"/>
      <c r="L304" s="872"/>
      <c r="M304" s="872">
        <v>8</v>
      </c>
      <c r="N304" s="872">
        <f t="shared" si="4"/>
        <v>8</v>
      </c>
      <c r="O304" s="872"/>
    </row>
    <row r="305" spans="1:15">
      <c r="A305" s="874" t="s">
        <v>368</v>
      </c>
      <c r="B305" s="874" t="s">
        <v>368</v>
      </c>
      <c r="C305" s="872"/>
      <c r="D305" s="872">
        <v>2014</v>
      </c>
      <c r="E305" s="872" t="s">
        <v>20</v>
      </c>
      <c r="F305" s="872" t="s">
        <v>7</v>
      </c>
      <c r="G305" s="872" t="s">
        <v>548</v>
      </c>
      <c r="H305" s="872" t="s">
        <v>1535</v>
      </c>
      <c r="I305" s="872" t="s">
        <v>492</v>
      </c>
      <c r="J305" s="872" t="s">
        <v>1557</v>
      </c>
      <c r="K305" s="872"/>
      <c r="L305" s="872"/>
      <c r="M305" s="872">
        <v>2</v>
      </c>
      <c r="N305" s="872">
        <f t="shared" si="4"/>
        <v>2</v>
      </c>
      <c r="O305" s="872"/>
    </row>
    <row r="306" spans="1:15">
      <c r="A306" s="874" t="s">
        <v>368</v>
      </c>
      <c r="B306" s="874" t="s">
        <v>368</v>
      </c>
      <c r="C306" s="872"/>
      <c r="D306" s="872">
        <v>2014</v>
      </c>
      <c r="E306" s="872" t="s">
        <v>20</v>
      </c>
      <c r="F306" s="872" t="s">
        <v>7</v>
      </c>
      <c r="G306" s="872" t="s">
        <v>548</v>
      </c>
      <c r="H306" s="872" t="s">
        <v>1535</v>
      </c>
      <c r="I306" s="872" t="s">
        <v>492</v>
      </c>
      <c r="J306" s="872" t="s">
        <v>1552</v>
      </c>
      <c r="K306" s="872"/>
      <c r="L306" s="872"/>
      <c r="M306" s="872">
        <v>27</v>
      </c>
      <c r="N306" s="872">
        <f t="shared" si="4"/>
        <v>27</v>
      </c>
      <c r="O306" s="872"/>
    </row>
    <row r="307" spans="1:15">
      <c r="A307" s="874" t="s">
        <v>368</v>
      </c>
      <c r="B307" s="874" t="s">
        <v>368</v>
      </c>
      <c r="C307" s="872"/>
      <c r="D307" s="872">
        <v>2014</v>
      </c>
      <c r="E307" s="872" t="s">
        <v>20</v>
      </c>
      <c r="F307" s="872" t="s">
        <v>7</v>
      </c>
      <c r="G307" s="872" t="s">
        <v>548</v>
      </c>
      <c r="H307" s="872" t="s">
        <v>1535</v>
      </c>
      <c r="I307" s="872" t="s">
        <v>492</v>
      </c>
      <c r="J307" s="872" t="s">
        <v>1554</v>
      </c>
      <c r="K307" s="872"/>
      <c r="L307" s="872"/>
      <c r="M307" s="872">
        <v>1</v>
      </c>
      <c r="N307" s="872">
        <f t="shared" si="4"/>
        <v>1</v>
      </c>
      <c r="O307" s="872"/>
    </row>
    <row r="308" spans="1:15">
      <c r="A308" s="874" t="s">
        <v>368</v>
      </c>
      <c r="B308" s="874" t="s">
        <v>368</v>
      </c>
      <c r="C308" s="872"/>
      <c r="D308" s="872">
        <v>2014</v>
      </c>
      <c r="E308" s="872" t="s">
        <v>20</v>
      </c>
      <c r="F308" s="872" t="s">
        <v>7</v>
      </c>
      <c r="G308" s="872" t="s">
        <v>549</v>
      </c>
      <c r="H308" s="872" t="s">
        <v>1535</v>
      </c>
      <c r="I308" s="872" t="s">
        <v>492</v>
      </c>
      <c r="J308" s="872" t="s">
        <v>1552</v>
      </c>
      <c r="K308" s="872"/>
      <c r="L308" s="872"/>
      <c r="M308" s="872">
        <v>669</v>
      </c>
      <c r="N308" s="872">
        <f t="shared" si="4"/>
        <v>669</v>
      </c>
      <c r="O308" s="872"/>
    </row>
    <row r="309" spans="1:15">
      <c r="A309" s="874" t="s">
        <v>368</v>
      </c>
      <c r="B309" s="874" t="s">
        <v>368</v>
      </c>
      <c r="C309" s="872"/>
      <c r="D309" s="872">
        <v>2014</v>
      </c>
      <c r="E309" s="872" t="s">
        <v>20</v>
      </c>
      <c r="F309" s="872" t="s">
        <v>7</v>
      </c>
      <c r="G309" s="872" t="s">
        <v>549</v>
      </c>
      <c r="H309" s="872" t="s">
        <v>1595</v>
      </c>
      <c r="I309" s="872" t="s">
        <v>492</v>
      </c>
      <c r="J309" s="872" t="s">
        <v>1552</v>
      </c>
      <c r="K309" s="872"/>
      <c r="L309" s="872"/>
      <c r="M309" s="872">
        <v>4</v>
      </c>
      <c r="N309" s="872">
        <f t="shared" si="4"/>
        <v>4</v>
      </c>
      <c r="O309" s="872"/>
    </row>
    <row r="310" spans="1:15">
      <c r="A310" s="874" t="s">
        <v>368</v>
      </c>
      <c r="B310" s="874" t="s">
        <v>368</v>
      </c>
      <c r="C310" s="872"/>
      <c r="D310" s="872">
        <v>2014</v>
      </c>
      <c r="E310" s="872" t="s">
        <v>20</v>
      </c>
      <c r="F310" s="872" t="s">
        <v>7</v>
      </c>
      <c r="G310" s="872" t="s">
        <v>548</v>
      </c>
      <c r="H310" s="872" t="s">
        <v>98</v>
      </c>
      <c r="I310" s="872" t="s">
        <v>1053</v>
      </c>
      <c r="J310" s="872" t="s">
        <v>1552</v>
      </c>
      <c r="K310" s="872"/>
      <c r="L310" s="872">
        <v>5779</v>
      </c>
      <c r="M310" s="872">
        <v>4571</v>
      </c>
      <c r="N310" s="872">
        <f t="shared" si="4"/>
        <v>10350</v>
      </c>
      <c r="O310" s="872"/>
    </row>
    <row r="311" spans="1:15">
      <c r="A311" s="874" t="s">
        <v>368</v>
      </c>
      <c r="B311" s="874" t="s">
        <v>368</v>
      </c>
      <c r="C311" s="872"/>
      <c r="D311" s="872">
        <v>2014</v>
      </c>
      <c r="E311" s="872" t="s">
        <v>20</v>
      </c>
      <c r="F311" s="872" t="s">
        <v>7</v>
      </c>
      <c r="G311" s="872" t="s">
        <v>549</v>
      </c>
      <c r="H311" s="872" t="s">
        <v>98</v>
      </c>
      <c r="I311" s="872" t="s">
        <v>1053</v>
      </c>
      <c r="J311" s="872" t="s">
        <v>1552</v>
      </c>
      <c r="K311" s="872"/>
      <c r="L311" s="872">
        <v>12085</v>
      </c>
      <c r="M311" s="872">
        <v>8740</v>
      </c>
      <c r="N311" s="872">
        <f t="shared" si="4"/>
        <v>20825</v>
      </c>
      <c r="O311" s="872"/>
    </row>
    <row r="312" spans="1:15">
      <c r="A312" s="874" t="s">
        <v>368</v>
      </c>
      <c r="B312" s="874" t="s">
        <v>368</v>
      </c>
      <c r="C312" s="872"/>
      <c r="D312" s="872">
        <v>2014</v>
      </c>
      <c r="E312" s="872" t="s">
        <v>20</v>
      </c>
      <c r="F312" s="872" t="s">
        <v>7</v>
      </c>
      <c r="G312" s="872" t="s">
        <v>548</v>
      </c>
      <c r="H312" s="872" t="s">
        <v>1581</v>
      </c>
      <c r="I312" s="872" t="s">
        <v>1053</v>
      </c>
      <c r="J312" s="872" t="s">
        <v>1549</v>
      </c>
      <c r="K312" s="872"/>
      <c r="L312" s="872">
        <v>9444</v>
      </c>
      <c r="M312" s="872">
        <v>2041</v>
      </c>
      <c r="N312" s="872">
        <f t="shared" si="4"/>
        <v>11485</v>
      </c>
      <c r="O312" s="872"/>
    </row>
    <row r="313" spans="1:15">
      <c r="A313" s="874" t="s">
        <v>368</v>
      </c>
      <c r="B313" s="874" t="s">
        <v>368</v>
      </c>
      <c r="C313" s="872"/>
      <c r="D313" s="872">
        <v>2014</v>
      </c>
      <c r="E313" s="872" t="s">
        <v>20</v>
      </c>
      <c r="F313" s="872" t="s">
        <v>7</v>
      </c>
      <c r="G313" s="872" t="s">
        <v>548</v>
      </c>
      <c r="H313" s="872" t="s">
        <v>1582</v>
      </c>
      <c r="I313" s="872" t="s">
        <v>492</v>
      </c>
      <c r="J313" s="872" t="s">
        <v>1552</v>
      </c>
      <c r="K313" s="872"/>
      <c r="L313" s="872"/>
      <c r="M313" s="872">
        <v>29</v>
      </c>
      <c r="N313" s="872">
        <f t="shared" si="4"/>
        <v>29</v>
      </c>
      <c r="O313" s="872"/>
    </row>
    <row r="314" spans="1:15">
      <c r="A314" s="874" t="s">
        <v>368</v>
      </c>
      <c r="B314" s="874" t="s">
        <v>368</v>
      </c>
      <c r="C314" s="872"/>
      <c r="D314" s="872">
        <v>2014</v>
      </c>
      <c r="E314" s="872" t="s">
        <v>20</v>
      </c>
      <c r="F314" s="872" t="s">
        <v>7</v>
      </c>
      <c r="G314" s="872" t="s">
        <v>548</v>
      </c>
      <c r="H314" s="872" t="s">
        <v>892</v>
      </c>
      <c r="I314" s="872" t="s">
        <v>492</v>
      </c>
      <c r="J314" s="872" t="s">
        <v>1555</v>
      </c>
      <c r="K314" s="872"/>
      <c r="L314" s="872"/>
      <c r="M314" s="872">
        <v>2</v>
      </c>
      <c r="N314" s="872">
        <f t="shared" si="4"/>
        <v>2</v>
      </c>
      <c r="O314" s="872"/>
    </row>
    <row r="315" spans="1:15">
      <c r="A315" s="874" t="s">
        <v>368</v>
      </c>
      <c r="B315" s="874" t="s">
        <v>368</v>
      </c>
      <c r="C315" s="872"/>
      <c r="D315" s="872">
        <v>2014</v>
      </c>
      <c r="E315" s="872" t="s">
        <v>20</v>
      </c>
      <c r="F315" s="872" t="s">
        <v>7</v>
      </c>
      <c r="G315" s="872" t="s">
        <v>548</v>
      </c>
      <c r="H315" s="872" t="s">
        <v>892</v>
      </c>
      <c r="I315" s="872" t="s">
        <v>492</v>
      </c>
      <c r="J315" s="872" t="s">
        <v>1557</v>
      </c>
      <c r="K315" s="872"/>
      <c r="L315" s="872"/>
      <c r="M315" s="872">
        <v>1</v>
      </c>
      <c r="N315" s="872">
        <f t="shared" si="4"/>
        <v>1</v>
      </c>
      <c r="O315" s="872"/>
    </row>
    <row r="316" spans="1:15">
      <c r="A316" s="874" t="s">
        <v>368</v>
      </c>
      <c r="B316" s="874" t="s">
        <v>368</v>
      </c>
      <c r="C316" s="872"/>
      <c r="D316" s="872">
        <v>2014</v>
      </c>
      <c r="E316" s="872" t="s">
        <v>20</v>
      </c>
      <c r="F316" s="872" t="s">
        <v>7</v>
      </c>
      <c r="G316" s="872" t="s">
        <v>548</v>
      </c>
      <c r="H316" s="872" t="s">
        <v>892</v>
      </c>
      <c r="I316" s="872" t="s">
        <v>492</v>
      </c>
      <c r="J316" s="872" t="s">
        <v>1552</v>
      </c>
      <c r="K316" s="872"/>
      <c r="L316" s="872">
        <v>15</v>
      </c>
      <c r="M316" s="872">
        <v>6</v>
      </c>
      <c r="N316" s="872">
        <f t="shared" si="4"/>
        <v>21</v>
      </c>
      <c r="O316" s="872"/>
    </row>
    <row r="317" spans="1:15">
      <c r="A317" s="874" t="s">
        <v>368</v>
      </c>
      <c r="B317" s="874" t="s">
        <v>368</v>
      </c>
      <c r="C317" s="872"/>
      <c r="D317" s="872">
        <v>2014</v>
      </c>
      <c r="E317" s="872" t="s">
        <v>20</v>
      </c>
      <c r="F317" s="872" t="s">
        <v>7</v>
      </c>
      <c r="G317" s="872" t="s">
        <v>548</v>
      </c>
      <c r="H317" s="872" t="s">
        <v>892</v>
      </c>
      <c r="I317" s="872" t="s">
        <v>492</v>
      </c>
      <c r="J317" s="872" t="s">
        <v>1554</v>
      </c>
      <c r="K317" s="872"/>
      <c r="L317" s="872"/>
      <c r="M317" s="872">
        <v>1</v>
      </c>
      <c r="N317" s="872">
        <f t="shared" si="4"/>
        <v>1</v>
      </c>
      <c r="O317" s="872"/>
    </row>
    <row r="318" spans="1:15">
      <c r="A318" s="874" t="s">
        <v>368</v>
      </c>
      <c r="B318" s="874" t="s">
        <v>368</v>
      </c>
      <c r="C318" s="872"/>
      <c r="D318" s="872">
        <v>2014</v>
      </c>
      <c r="E318" s="872" t="s">
        <v>20</v>
      </c>
      <c r="F318" s="872" t="s">
        <v>7</v>
      </c>
      <c r="G318" s="872" t="s">
        <v>548</v>
      </c>
      <c r="H318" s="872" t="s">
        <v>892</v>
      </c>
      <c r="I318" s="872" t="s">
        <v>492</v>
      </c>
      <c r="J318" s="872" t="s">
        <v>1560</v>
      </c>
      <c r="K318" s="872"/>
      <c r="L318" s="872"/>
      <c r="M318" s="872">
        <v>2</v>
      </c>
      <c r="N318" s="872">
        <f t="shared" si="4"/>
        <v>2</v>
      </c>
      <c r="O318" s="872"/>
    </row>
    <row r="319" spans="1:15">
      <c r="A319" s="874" t="s">
        <v>368</v>
      </c>
      <c r="B319" s="874" t="s">
        <v>368</v>
      </c>
      <c r="C319" s="872"/>
      <c r="D319" s="872">
        <v>2014</v>
      </c>
      <c r="E319" s="872" t="s">
        <v>20</v>
      </c>
      <c r="F319" s="872" t="s">
        <v>7</v>
      </c>
      <c r="G319" s="872" t="s">
        <v>549</v>
      </c>
      <c r="H319" s="872" t="s">
        <v>892</v>
      </c>
      <c r="I319" s="872" t="s">
        <v>492</v>
      </c>
      <c r="J319" s="872" t="s">
        <v>1552</v>
      </c>
      <c r="K319" s="872"/>
      <c r="L319" s="872">
        <v>523</v>
      </c>
      <c r="M319" s="872">
        <v>422</v>
      </c>
      <c r="N319" s="872">
        <f t="shared" si="4"/>
        <v>945</v>
      </c>
      <c r="O319" s="872"/>
    </row>
    <row r="320" spans="1:15">
      <c r="A320" s="874" t="s">
        <v>368</v>
      </c>
      <c r="B320" s="874" t="s">
        <v>368</v>
      </c>
      <c r="C320" s="872"/>
      <c r="D320" s="872">
        <v>2014</v>
      </c>
      <c r="E320" s="872" t="s">
        <v>20</v>
      </c>
      <c r="F320" s="872" t="s">
        <v>7</v>
      </c>
      <c r="G320" s="872" t="s">
        <v>548</v>
      </c>
      <c r="H320" s="872" t="s">
        <v>85</v>
      </c>
      <c r="I320" s="872" t="s">
        <v>1053</v>
      </c>
      <c r="J320" s="872" t="s">
        <v>1555</v>
      </c>
      <c r="K320" s="872"/>
      <c r="L320" s="872"/>
      <c r="M320" s="872">
        <v>71</v>
      </c>
      <c r="N320" s="872">
        <f t="shared" si="4"/>
        <v>71</v>
      </c>
      <c r="O320" s="872"/>
    </row>
    <row r="321" spans="1:15">
      <c r="A321" s="874" t="s">
        <v>368</v>
      </c>
      <c r="B321" s="874" t="s">
        <v>368</v>
      </c>
      <c r="C321" s="872"/>
      <c r="D321" s="872">
        <v>2014</v>
      </c>
      <c r="E321" s="872" t="s">
        <v>20</v>
      </c>
      <c r="F321" s="872" t="s">
        <v>7</v>
      </c>
      <c r="G321" s="872" t="s">
        <v>548</v>
      </c>
      <c r="H321" s="872" t="s">
        <v>85</v>
      </c>
      <c r="I321" s="872" t="s">
        <v>1053</v>
      </c>
      <c r="J321" s="872" t="s">
        <v>1557</v>
      </c>
      <c r="K321" s="872"/>
      <c r="L321" s="872">
        <v>486</v>
      </c>
      <c r="M321" s="872">
        <v>44</v>
      </c>
      <c r="N321" s="872">
        <f t="shared" si="4"/>
        <v>530</v>
      </c>
      <c r="O321" s="872"/>
    </row>
    <row r="322" spans="1:15">
      <c r="A322" s="874" t="s">
        <v>368</v>
      </c>
      <c r="B322" s="874" t="s">
        <v>368</v>
      </c>
      <c r="C322" s="872"/>
      <c r="D322" s="872">
        <v>2014</v>
      </c>
      <c r="E322" s="872" t="s">
        <v>20</v>
      </c>
      <c r="F322" s="872" t="s">
        <v>7</v>
      </c>
      <c r="G322" s="872" t="s">
        <v>548</v>
      </c>
      <c r="H322" s="872" t="s">
        <v>85</v>
      </c>
      <c r="I322" s="872" t="s">
        <v>1053</v>
      </c>
      <c r="J322" s="872" t="s">
        <v>1570</v>
      </c>
      <c r="K322" s="872"/>
      <c r="L322" s="872">
        <v>13</v>
      </c>
      <c r="M322" s="872"/>
      <c r="N322" s="872">
        <f t="shared" si="4"/>
        <v>13</v>
      </c>
      <c r="O322" s="872"/>
    </row>
    <row r="323" spans="1:15">
      <c r="A323" s="874" t="s">
        <v>368</v>
      </c>
      <c r="B323" s="874" t="s">
        <v>368</v>
      </c>
      <c r="C323" s="872"/>
      <c r="D323" s="872">
        <v>2014</v>
      </c>
      <c r="E323" s="872" t="s">
        <v>20</v>
      </c>
      <c r="F323" s="872" t="s">
        <v>7</v>
      </c>
      <c r="G323" s="872" t="s">
        <v>548</v>
      </c>
      <c r="H323" s="872" t="s">
        <v>85</v>
      </c>
      <c r="I323" s="872" t="s">
        <v>1053</v>
      </c>
      <c r="J323" s="872" t="s">
        <v>1552</v>
      </c>
      <c r="K323" s="872"/>
      <c r="L323" s="872">
        <v>2840</v>
      </c>
      <c r="M323" s="872">
        <v>3322</v>
      </c>
      <c r="N323" s="872">
        <f t="shared" si="4"/>
        <v>6162</v>
      </c>
      <c r="O323" s="872"/>
    </row>
    <row r="324" spans="1:15">
      <c r="A324" s="874" t="s">
        <v>368</v>
      </c>
      <c r="B324" s="874" t="s">
        <v>368</v>
      </c>
      <c r="C324" s="872"/>
      <c r="D324" s="872">
        <v>2014</v>
      </c>
      <c r="E324" s="872" t="s">
        <v>20</v>
      </c>
      <c r="F324" s="872" t="s">
        <v>7</v>
      </c>
      <c r="G324" s="872" t="s">
        <v>548</v>
      </c>
      <c r="H324" s="872" t="s">
        <v>85</v>
      </c>
      <c r="I324" s="872" t="s">
        <v>1053</v>
      </c>
      <c r="J324" s="872" t="s">
        <v>1553</v>
      </c>
      <c r="K324" s="872"/>
      <c r="L324" s="872">
        <v>100</v>
      </c>
      <c r="M324" s="872">
        <v>323</v>
      </c>
      <c r="N324" s="872">
        <f t="shared" si="4"/>
        <v>423</v>
      </c>
      <c r="O324" s="872"/>
    </row>
    <row r="325" spans="1:15">
      <c r="A325" s="874" t="s">
        <v>368</v>
      </c>
      <c r="B325" s="874" t="s">
        <v>368</v>
      </c>
      <c r="C325" s="872"/>
      <c r="D325" s="872">
        <v>2014</v>
      </c>
      <c r="E325" s="872" t="s">
        <v>20</v>
      </c>
      <c r="F325" s="872" t="s">
        <v>7</v>
      </c>
      <c r="G325" s="872" t="s">
        <v>548</v>
      </c>
      <c r="H325" s="872" t="s">
        <v>85</v>
      </c>
      <c r="I325" s="872" t="s">
        <v>1053</v>
      </c>
      <c r="J325" s="872" t="s">
        <v>1568</v>
      </c>
      <c r="K325" s="872"/>
      <c r="L325" s="872">
        <v>1</v>
      </c>
      <c r="M325" s="872"/>
      <c r="N325" s="872">
        <f t="shared" ref="N325:N388" si="5">K325+L325+M325</f>
        <v>1</v>
      </c>
      <c r="O325" s="872"/>
    </row>
    <row r="326" spans="1:15">
      <c r="A326" s="874" t="s">
        <v>368</v>
      </c>
      <c r="B326" s="874" t="s">
        <v>368</v>
      </c>
      <c r="C326" s="872"/>
      <c r="D326" s="872">
        <v>2014</v>
      </c>
      <c r="E326" s="872" t="s">
        <v>20</v>
      </c>
      <c r="F326" s="872" t="s">
        <v>7</v>
      </c>
      <c r="G326" s="872" t="s">
        <v>548</v>
      </c>
      <c r="H326" s="872" t="s">
        <v>85</v>
      </c>
      <c r="I326" s="872" t="s">
        <v>1053</v>
      </c>
      <c r="J326" s="872" t="s">
        <v>1583</v>
      </c>
      <c r="K326" s="872"/>
      <c r="L326" s="872">
        <v>50</v>
      </c>
      <c r="M326" s="872"/>
      <c r="N326" s="872">
        <f t="shared" si="5"/>
        <v>50</v>
      </c>
      <c r="O326" s="872"/>
    </row>
    <row r="327" spans="1:15">
      <c r="A327" s="874" t="s">
        <v>368</v>
      </c>
      <c r="B327" s="874" t="s">
        <v>368</v>
      </c>
      <c r="C327" s="872"/>
      <c r="D327" s="872">
        <v>2014</v>
      </c>
      <c r="E327" s="872" t="s">
        <v>20</v>
      </c>
      <c r="F327" s="872" t="s">
        <v>7</v>
      </c>
      <c r="G327" s="872" t="s">
        <v>548</v>
      </c>
      <c r="H327" s="872" t="s">
        <v>85</v>
      </c>
      <c r="I327" s="872" t="s">
        <v>1053</v>
      </c>
      <c r="J327" s="872" t="s">
        <v>1554</v>
      </c>
      <c r="K327" s="872"/>
      <c r="L327" s="872">
        <v>1683</v>
      </c>
      <c r="M327" s="872">
        <v>282</v>
      </c>
      <c r="N327" s="872">
        <f t="shared" si="5"/>
        <v>1965</v>
      </c>
      <c r="O327" s="872"/>
    </row>
    <row r="328" spans="1:15">
      <c r="A328" s="874" t="s">
        <v>368</v>
      </c>
      <c r="B328" s="874" t="s">
        <v>368</v>
      </c>
      <c r="C328" s="872"/>
      <c r="D328" s="872">
        <v>2014</v>
      </c>
      <c r="E328" s="872" t="s">
        <v>20</v>
      </c>
      <c r="F328" s="872" t="s">
        <v>7</v>
      </c>
      <c r="G328" s="872" t="s">
        <v>548</v>
      </c>
      <c r="H328" s="872" t="s">
        <v>85</v>
      </c>
      <c r="I328" s="872" t="s">
        <v>1053</v>
      </c>
      <c r="J328" s="872" t="s">
        <v>1560</v>
      </c>
      <c r="K328" s="872"/>
      <c r="L328" s="872">
        <v>1158</v>
      </c>
      <c r="M328" s="872">
        <v>158</v>
      </c>
      <c r="N328" s="872">
        <f t="shared" si="5"/>
        <v>1316</v>
      </c>
      <c r="O328" s="872"/>
    </row>
    <row r="329" spans="1:15">
      <c r="A329" s="874" t="s">
        <v>368</v>
      </c>
      <c r="B329" s="874" t="s">
        <v>368</v>
      </c>
      <c r="C329" s="872"/>
      <c r="D329" s="872">
        <v>2014</v>
      </c>
      <c r="E329" s="872" t="s">
        <v>20</v>
      </c>
      <c r="F329" s="872" t="s">
        <v>7</v>
      </c>
      <c r="G329" s="872" t="s">
        <v>548</v>
      </c>
      <c r="H329" s="872" t="s">
        <v>85</v>
      </c>
      <c r="I329" s="872" t="s">
        <v>1053</v>
      </c>
      <c r="J329" s="872" t="s">
        <v>1573</v>
      </c>
      <c r="K329" s="872"/>
      <c r="L329" s="872">
        <v>79</v>
      </c>
      <c r="M329" s="872"/>
      <c r="N329" s="872">
        <f t="shared" si="5"/>
        <v>79</v>
      </c>
      <c r="O329" s="872"/>
    </row>
    <row r="330" spans="1:15">
      <c r="A330" s="874" t="s">
        <v>368</v>
      </c>
      <c r="B330" s="874" t="s">
        <v>368</v>
      </c>
      <c r="C330" s="872"/>
      <c r="D330" s="872">
        <v>2014</v>
      </c>
      <c r="E330" s="872" t="s">
        <v>20</v>
      </c>
      <c r="F330" s="872" t="s">
        <v>7</v>
      </c>
      <c r="G330" s="872" t="s">
        <v>548</v>
      </c>
      <c r="H330" s="872" t="s">
        <v>85</v>
      </c>
      <c r="I330" s="872" t="s">
        <v>1053</v>
      </c>
      <c r="J330" s="872" t="s">
        <v>1584</v>
      </c>
      <c r="K330" s="872"/>
      <c r="L330" s="872">
        <v>291</v>
      </c>
      <c r="M330" s="872"/>
      <c r="N330" s="872">
        <f t="shared" si="5"/>
        <v>291</v>
      </c>
      <c r="O330" s="872"/>
    </row>
    <row r="331" spans="1:15">
      <c r="A331" s="874" t="s">
        <v>368</v>
      </c>
      <c r="B331" s="874" t="s">
        <v>368</v>
      </c>
      <c r="C331" s="872"/>
      <c r="D331" s="872">
        <v>2014</v>
      </c>
      <c r="E331" s="872" t="s">
        <v>20</v>
      </c>
      <c r="F331" s="872" t="s">
        <v>7</v>
      </c>
      <c r="G331" s="872" t="s">
        <v>549</v>
      </c>
      <c r="H331" s="872" t="s">
        <v>85</v>
      </c>
      <c r="I331" s="872" t="s">
        <v>1053</v>
      </c>
      <c r="J331" s="872" t="s">
        <v>1557</v>
      </c>
      <c r="K331" s="872"/>
      <c r="L331" s="872">
        <v>145</v>
      </c>
      <c r="M331" s="872"/>
      <c r="N331" s="872">
        <f t="shared" si="5"/>
        <v>145</v>
      </c>
      <c r="O331" s="872"/>
    </row>
    <row r="332" spans="1:15">
      <c r="A332" s="874" t="s">
        <v>368</v>
      </c>
      <c r="B332" s="874" t="s">
        <v>368</v>
      </c>
      <c r="C332" s="872"/>
      <c r="D332" s="872">
        <v>2014</v>
      </c>
      <c r="E332" s="872" t="s">
        <v>20</v>
      </c>
      <c r="F332" s="872" t="s">
        <v>7</v>
      </c>
      <c r="G332" s="872" t="s">
        <v>549</v>
      </c>
      <c r="H332" s="872" t="s">
        <v>85</v>
      </c>
      <c r="I332" s="872" t="s">
        <v>1053</v>
      </c>
      <c r="J332" s="872" t="s">
        <v>1552</v>
      </c>
      <c r="K332" s="872"/>
      <c r="L332" s="872">
        <v>2669</v>
      </c>
      <c r="M332" s="872">
        <v>4319</v>
      </c>
      <c r="N332" s="872">
        <f t="shared" si="5"/>
        <v>6988</v>
      </c>
      <c r="O332" s="872"/>
    </row>
    <row r="333" spans="1:15">
      <c r="A333" s="874" t="s">
        <v>368</v>
      </c>
      <c r="B333" s="874" t="s">
        <v>368</v>
      </c>
      <c r="C333" s="872"/>
      <c r="D333" s="872">
        <v>2014</v>
      </c>
      <c r="E333" s="872" t="s">
        <v>20</v>
      </c>
      <c r="F333" s="872" t="s">
        <v>7</v>
      </c>
      <c r="G333" s="872" t="s">
        <v>549</v>
      </c>
      <c r="H333" s="872" t="s">
        <v>85</v>
      </c>
      <c r="I333" s="872" t="s">
        <v>1053</v>
      </c>
      <c r="J333" s="872" t="s">
        <v>1561</v>
      </c>
      <c r="K333" s="872"/>
      <c r="L333" s="872">
        <v>1</v>
      </c>
      <c r="M333" s="872"/>
      <c r="N333" s="872">
        <f t="shared" si="5"/>
        <v>1</v>
      </c>
      <c r="O333" s="872"/>
    </row>
    <row r="334" spans="1:15">
      <c r="A334" s="874" t="s">
        <v>368</v>
      </c>
      <c r="B334" s="874" t="s">
        <v>368</v>
      </c>
      <c r="C334" s="872"/>
      <c r="D334" s="872">
        <v>2014</v>
      </c>
      <c r="E334" s="872" t="s">
        <v>20</v>
      </c>
      <c r="F334" s="872" t="s">
        <v>7</v>
      </c>
      <c r="G334" s="872" t="s">
        <v>548</v>
      </c>
      <c r="H334" s="872" t="s">
        <v>1585</v>
      </c>
      <c r="I334" s="872" t="s">
        <v>1053</v>
      </c>
      <c r="J334" s="872" t="s">
        <v>1557</v>
      </c>
      <c r="K334" s="872"/>
      <c r="L334" s="872">
        <v>117</v>
      </c>
      <c r="M334" s="872">
        <v>4</v>
      </c>
      <c r="N334" s="872">
        <f t="shared" si="5"/>
        <v>121</v>
      </c>
      <c r="O334" s="872"/>
    </row>
    <row r="335" spans="1:15">
      <c r="A335" s="874" t="s">
        <v>368</v>
      </c>
      <c r="B335" s="874" t="s">
        <v>368</v>
      </c>
      <c r="C335" s="872"/>
      <c r="D335" s="872">
        <v>2014</v>
      </c>
      <c r="E335" s="872" t="s">
        <v>20</v>
      </c>
      <c r="F335" s="872" t="s">
        <v>7</v>
      </c>
      <c r="G335" s="872" t="s">
        <v>548</v>
      </c>
      <c r="H335" s="872" t="s">
        <v>1585</v>
      </c>
      <c r="I335" s="872" t="s">
        <v>1053</v>
      </c>
      <c r="J335" s="872" t="s">
        <v>1570</v>
      </c>
      <c r="K335" s="872"/>
      <c r="L335" s="872">
        <v>9</v>
      </c>
      <c r="M335" s="872"/>
      <c r="N335" s="872">
        <f t="shared" si="5"/>
        <v>9</v>
      </c>
      <c r="O335" s="872"/>
    </row>
    <row r="336" spans="1:15">
      <c r="A336" s="874" t="s">
        <v>368</v>
      </c>
      <c r="B336" s="874" t="s">
        <v>368</v>
      </c>
      <c r="C336" s="872"/>
      <c r="D336" s="872">
        <v>2014</v>
      </c>
      <c r="E336" s="872" t="s">
        <v>20</v>
      </c>
      <c r="F336" s="872" t="s">
        <v>7</v>
      </c>
      <c r="G336" s="872" t="s">
        <v>548</v>
      </c>
      <c r="H336" s="872" t="s">
        <v>1585</v>
      </c>
      <c r="I336" s="872" t="s">
        <v>1053</v>
      </c>
      <c r="J336" s="872" t="s">
        <v>1549</v>
      </c>
      <c r="K336" s="872"/>
      <c r="L336" s="872">
        <v>15</v>
      </c>
      <c r="M336" s="872"/>
      <c r="N336" s="872">
        <f t="shared" si="5"/>
        <v>15</v>
      </c>
      <c r="O336" s="872"/>
    </row>
    <row r="337" spans="1:15">
      <c r="A337" s="874" t="s">
        <v>368</v>
      </c>
      <c r="B337" s="874" t="s">
        <v>368</v>
      </c>
      <c r="C337" s="872"/>
      <c r="D337" s="872">
        <v>2014</v>
      </c>
      <c r="E337" s="872" t="s">
        <v>20</v>
      </c>
      <c r="F337" s="872" t="s">
        <v>7</v>
      </c>
      <c r="G337" s="872" t="s">
        <v>548</v>
      </c>
      <c r="H337" s="872" t="s">
        <v>1585</v>
      </c>
      <c r="I337" s="872" t="s">
        <v>1053</v>
      </c>
      <c r="J337" s="872" t="s">
        <v>1552</v>
      </c>
      <c r="K337" s="872"/>
      <c r="L337" s="872">
        <v>4</v>
      </c>
      <c r="M337" s="872"/>
      <c r="N337" s="872">
        <f t="shared" si="5"/>
        <v>4</v>
      </c>
      <c r="O337" s="872"/>
    </row>
    <row r="338" spans="1:15">
      <c r="A338" s="874" t="s">
        <v>368</v>
      </c>
      <c r="B338" s="874" t="s">
        <v>368</v>
      </c>
      <c r="C338" s="872"/>
      <c r="D338" s="872">
        <v>2014</v>
      </c>
      <c r="E338" s="872" t="s">
        <v>20</v>
      </c>
      <c r="F338" s="872" t="s">
        <v>7</v>
      </c>
      <c r="G338" s="872" t="s">
        <v>548</v>
      </c>
      <c r="H338" s="872" t="s">
        <v>1585</v>
      </c>
      <c r="I338" s="872" t="s">
        <v>1053</v>
      </c>
      <c r="J338" s="872" t="s">
        <v>1554</v>
      </c>
      <c r="K338" s="872"/>
      <c r="L338" s="872">
        <v>25</v>
      </c>
      <c r="M338" s="872"/>
      <c r="N338" s="872">
        <f t="shared" si="5"/>
        <v>25</v>
      </c>
      <c r="O338" s="872"/>
    </row>
    <row r="339" spans="1:15">
      <c r="A339" s="874" t="s">
        <v>368</v>
      </c>
      <c r="B339" s="874" t="s">
        <v>368</v>
      </c>
      <c r="C339" s="872"/>
      <c r="D339" s="872">
        <v>2014</v>
      </c>
      <c r="E339" s="872" t="s">
        <v>20</v>
      </c>
      <c r="F339" s="872" t="s">
        <v>7</v>
      </c>
      <c r="G339" s="872" t="s">
        <v>549</v>
      </c>
      <c r="H339" s="872" t="s">
        <v>1585</v>
      </c>
      <c r="I339" s="872" t="s">
        <v>1053</v>
      </c>
      <c r="J339" s="872" t="s">
        <v>1552</v>
      </c>
      <c r="K339" s="872"/>
      <c r="L339" s="872"/>
      <c r="M339" s="872">
        <v>2</v>
      </c>
      <c r="N339" s="872">
        <f t="shared" si="5"/>
        <v>2</v>
      </c>
      <c r="O339" s="872"/>
    </row>
    <row r="340" spans="1:15">
      <c r="A340" s="874" t="s">
        <v>368</v>
      </c>
      <c r="B340" s="874" t="s">
        <v>368</v>
      </c>
      <c r="C340" s="872"/>
      <c r="D340" s="872">
        <v>2014</v>
      </c>
      <c r="E340" s="872" t="s">
        <v>20</v>
      </c>
      <c r="F340" s="872" t="s">
        <v>7</v>
      </c>
      <c r="G340" s="872" t="s">
        <v>548</v>
      </c>
      <c r="H340" s="872" t="s">
        <v>890</v>
      </c>
      <c r="I340" s="872" t="s">
        <v>1053</v>
      </c>
      <c r="J340" s="872" t="s">
        <v>1555</v>
      </c>
      <c r="K340" s="872"/>
      <c r="L340" s="872">
        <v>9</v>
      </c>
      <c r="M340" s="872"/>
      <c r="N340" s="872">
        <f t="shared" si="5"/>
        <v>9</v>
      </c>
      <c r="O340" s="872"/>
    </row>
    <row r="341" spans="1:15">
      <c r="A341" s="874" t="s">
        <v>368</v>
      </c>
      <c r="B341" s="874" t="s">
        <v>368</v>
      </c>
      <c r="C341" s="872"/>
      <c r="D341" s="872">
        <v>2014</v>
      </c>
      <c r="E341" s="872" t="s">
        <v>20</v>
      </c>
      <c r="F341" s="872" t="s">
        <v>7</v>
      </c>
      <c r="G341" s="872" t="s">
        <v>548</v>
      </c>
      <c r="H341" s="872" t="s">
        <v>890</v>
      </c>
      <c r="I341" s="872" t="s">
        <v>1053</v>
      </c>
      <c r="J341" s="872" t="s">
        <v>1557</v>
      </c>
      <c r="K341" s="872"/>
      <c r="L341" s="872">
        <v>72</v>
      </c>
      <c r="M341" s="872">
        <v>82</v>
      </c>
      <c r="N341" s="872">
        <f t="shared" si="5"/>
        <v>154</v>
      </c>
      <c r="O341" s="872"/>
    </row>
    <row r="342" spans="1:15">
      <c r="A342" s="874" t="s">
        <v>368</v>
      </c>
      <c r="B342" s="874" t="s">
        <v>368</v>
      </c>
      <c r="C342" s="872"/>
      <c r="D342" s="872">
        <v>2014</v>
      </c>
      <c r="E342" s="872" t="s">
        <v>20</v>
      </c>
      <c r="F342" s="872" t="s">
        <v>7</v>
      </c>
      <c r="G342" s="872" t="s">
        <v>548</v>
      </c>
      <c r="H342" s="872" t="s">
        <v>890</v>
      </c>
      <c r="I342" s="872" t="s">
        <v>1053</v>
      </c>
      <c r="J342" s="872" t="s">
        <v>1570</v>
      </c>
      <c r="K342" s="872"/>
      <c r="L342" s="872"/>
      <c r="M342" s="872">
        <v>2</v>
      </c>
      <c r="N342" s="872">
        <f t="shared" si="5"/>
        <v>2</v>
      </c>
      <c r="O342" s="872"/>
    </row>
    <row r="343" spans="1:15">
      <c r="A343" s="874" t="s">
        <v>368</v>
      </c>
      <c r="B343" s="874" t="s">
        <v>368</v>
      </c>
      <c r="C343" s="872"/>
      <c r="D343" s="872">
        <v>2014</v>
      </c>
      <c r="E343" s="872" t="s">
        <v>20</v>
      </c>
      <c r="F343" s="872" t="s">
        <v>7</v>
      </c>
      <c r="G343" s="872" t="s">
        <v>548</v>
      </c>
      <c r="H343" s="872" t="s">
        <v>890</v>
      </c>
      <c r="I343" s="872" t="s">
        <v>1053</v>
      </c>
      <c r="J343" s="872" t="s">
        <v>1558</v>
      </c>
      <c r="K343" s="872"/>
      <c r="L343" s="872">
        <v>48</v>
      </c>
      <c r="M343" s="872"/>
      <c r="N343" s="872">
        <f t="shared" si="5"/>
        <v>48</v>
      </c>
      <c r="O343" s="872"/>
    </row>
    <row r="344" spans="1:15">
      <c r="A344" s="874" t="s">
        <v>368</v>
      </c>
      <c r="B344" s="874" t="s">
        <v>368</v>
      </c>
      <c r="C344" s="872"/>
      <c r="D344" s="872">
        <v>2014</v>
      </c>
      <c r="E344" s="872" t="s">
        <v>20</v>
      </c>
      <c r="F344" s="872" t="s">
        <v>7</v>
      </c>
      <c r="G344" s="872" t="s">
        <v>548</v>
      </c>
      <c r="H344" s="872" t="s">
        <v>890</v>
      </c>
      <c r="I344" s="872" t="s">
        <v>1053</v>
      </c>
      <c r="J344" s="872" t="s">
        <v>1549</v>
      </c>
      <c r="K344" s="872"/>
      <c r="L344" s="872">
        <v>435</v>
      </c>
      <c r="M344" s="872">
        <v>43</v>
      </c>
      <c r="N344" s="872">
        <f t="shared" si="5"/>
        <v>478</v>
      </c>
      <c r="O344" s="872"/>
    </row>
    <row r="345" spans="1:15">
      <c r="A345" s="874" t="s">
        <v>368</v>
      </c>
      <c r="B345" s="874" t="s">
        <v>368</v>
      </c>
      <c r="C345" s="872"/>
      <c r="D345" s="872">
        <v>2014</v>
      </c>
      <c r="E345" s="872" t="s">
        <v>20</v>
      </c>
      <c r="F345" s="872" t="s">
        <v>7</v>
      </c>
      <c r="G345" s="872" t="s">
        <v>548</v>
      </c>
      <c r="H345" s="872" t="s">
        <v>890</v>
      </c>
      <c r="I345" s="872" t="s">
        <v>1053</v>
      </c>
      <c r="J345" s="872" t="s">
        <v>1572</v>
      </c>
      <c r="K345" s="872"/>
      <c r="L345" s="872">
        <v>68</v>
      </c>
      <c r="M345" s="872"/>
      <c r="N345" s="872">
        <f t="shared" si="5"/>
        <v>68</v>
      </c>
      <c r="O345" s="872"/>
    </row>
    <row r="346" spans="1:15">
      <c r="A346" s="874" t="s">
        <v>368</v>
      </c>
      <c r="B346" s="874" t="s">
        <v>368</v>
      </c>
      <c r="C346" s="872"/>
      <c r="D346" s="872">
        <v>2014</v>
      </c>
      <c r="E346" s="872" t="s">
        <v>20</v>
      </c>
      <c r="F346" s="872" t="s">
        <v>7</v>
      </c>
      <c r="G346" s="872" t="s">
        <v>548</v>
      </c>
      <c r="H346" s="872" t="s">
        <v>890</v>
      </c>
      <c r="I346" s="872" t="s">
        <v>1053</v>
      </c>
      <c r="J346" s="872" t="s">
        <v>1552</v>
      </c>
      <c r="K346" s="872"/>
      <c r="L346" s="872">
        <v>519</v>
      </c>
      <c r="M346" s="872">
        <v>242</v>
      </c>
      <c r="N346" s="872">
        <f t="shared" si="5"/>
        <v>761</v>
      </c>
      <c r="O346" s="872"/>
    </row>
    <row r="347" spans="1:15">
      <c r="A347" s="874" t="s">
        <v>368</v>
      </c>
      <c r="B347" s="874" t="s">
        <v>368</v>
      </c>
      <c r="C347" s="872"/>
      <c r="D347" s="872">
        <v>2014</v>
      </c>
      <c r="E347" s="872" t="s">
        <v>20</v>
      </c>
      <c r="F347" s="872" t="s">
        <v>7</v>
      </c>
      <c r="G347" s="872" t="s">
        <v>548</v>
      </c>
      <c r="H347" s="872" t="s">
        <v>890</v>
      </c>
      <c r="I347" s="872" t="s">
        <v>1053</v>
      </c>
      <c r="J347" s="872" t="s">
        <v>1553</v>
      </c>
      <c r="K347" s="872"/>
      <c r="L347" s="872">
        <v>146</v>
      </c>
      <c r="M347" s="872"/>
      <c r="N347" s="872">
        <f t="shared" si="5"/>
        <v>146</v>
      </c>
      <c r="O347" s="872"/>
    </row>
    <row r="348" spans="1:15">
      <c r="A348" s="874" t="s">
        <v>368</v>
      </c>
      <c r="B348" s="874" t="s">
        <v>368</v>
      </c>
      <c r="C348" s="872"/>
      <c r="D348" s="872">
        <v>2014</v>
      </c>
      <c r="E348" s="872" t="s">
        <v>20</v>
      </c>
      <c r="F348" s="872" t="s">
        <v>7</v>
      </c>
      <c r="G348" s="872" t="s">
        <v>548</v>
      </c>
      <c r="H348" s="872" t="s">
        <v>890</v>
      </c>
      <c r="I348" s="872" t="s">
        <v>1053</v>
      </c>
      <c r="J348" s="872" t="s">
        <v>1554</v>
      </c>
      <c r="K348" s="872"/>
      <c r="L348" s="872">
        <v>11</v>
      </c>
      <c r="M348" s="872">
        <v>1</v>
      </c>
      <c r="N348" s="872">
        <f t="shared" si="5"/>
        <v>12</v>
      </c>
      <c r="O348" s="872"/>
    </row>
    <row r="349" spans="1:15">
      <c r="A349" s="874" t="s">
        <v>368</v>
      </c>
      <c r="B349" s="874" t="s">
        <v>368</v>
      </c>
      <c r="C349" s="872"/>
      <c r="D349" s="872">
        <v>2014</v>
      </c>
      <c r="E349" s="872" t="s">
        <v>20</v>
      </c>
      <c r="F349" s="872" t="s">
        <v>7</v>
      </c>
      <c r="G349" s="872" t="s">
        <v>549</v>
      </c>
      <c r="H349" s="872" t="s">
        <v>890</v>
      </c>
      <c r="I349" s="872" t="s">
        <v>1053</v>
      </c>
      <c r="J349" s="872" t="s">
        <v>1552</v>
      </c>
      <c r="K349" s="872"/>
      <c r="L349" s="872">
        <v>2</v>
      </c>
      <c r="M349" s="872">
        <v>45</v>
      </c>
      <c r="N349" s="872">
        <f t="shared" si="5"/>
        <v>47</v>
      </c>
      <c r="O349" s="872"/>
    </row>
    <row r="350" spans="1:15">
      <c r="A350" s="874" t="s">
        <v>368</v>
      </c>
      <c r="B350" s="874" t="s">
        <v>368</v>
      </c>
      <c r="C350" s="872"/>
      <c r="D350" s="872">
        <v>2014</v>
      </c>
      <c r="E350" s="872" t="s">
        <v>20</v>
      </c>
      <c r="F350" s="872" t="s">
        <v>7</v>
      </c>
      <c r="G350" s="872" t="s">
        <v>549</v>
      </c>
      <c r="H350" s="872" t="s">
        <v>1596</v>
      </c>
      <c r="I350" s="872" t="s">
        <v>492</v>
      </c>
      <c r="J350" s="872" t="s">
        <v>1552</v>
      </c>
      <c r="K350" s="872"/>
      <c r="L350" s="872"/>
      <c r="M350" s="872">
        <v>13</v>
      </c>
      <c r="N350" s="872">
        <f t="shared" si="5"/>
        <v>13</v>
      </c>
      <c r="O350" s="872"/>
    </row>
    <row r="351" spans="1:15">
      <c r="A351" s="874" t="s">
        <v>368</v>
      </c>
      <c r="B351" s="874" t="s">
        <v>368</v>
      </c>
      <c r="C351" s="872"/>
      <c r="D351" s="872">
        <v>2014</v>
      </c>
      <c r="E351" s="872" t="s">
        <v>20</v>
      </c>
      <c r="F351" s="872" t="s">
        <v>7</v>
      </c>
      <c r="G351" s="872" t="s">
        <v>549</v>
      </c>
      <c r="H351" s="872" t="s">
        <v>1372</v>
      </c>
      <c r="I351" s="872" t="s">
        <v>492</v>
      </c>
      <c r="J351" s="872" t="s">
        <v>1552</v>
      </c>
      <c r="K351" s="872"/>
      <c r="L351" s="872"/>
      <c r="M351" s="872">
        <v>5</v>
      </c>
      <c r="N351" s="872">
        <f t="shared" si="5"/>
        <v>5</v>
      </c>
      <c r="O351" s="872"/>
    </row>
    <row r="352" spans="1:15">
      <c r="A352" s="874" t="s">
        <v>368</v>
      </c>
      <c r="B352" s="874" t="s">
        <v>368</v>
      </c>
      <c r="C352" s="872"/>
      <c r="D352" s="872">
        <v>2014</v>
      </c>
      <c r="E352" s="872" t="s">
        <v>20</v>
      </c>
      <c r="F352" s="872" t="s">
        <v>7</v>
      </c>
      <c r="G352" s="872" t="s">
        <v>548</v>
      </c>
      <c r="H352" s="872" t="s">
        <v>1373</v>
      </c>
      <c r="I352" s="872" t="s">
        <v>492</v>
      </c>
      <c r="J352" s="872" t="s">
        <v>1553</v>
      </c>
      <c r="K352" s="872"/>
      <c r="L352" s="872"/>
      <c r="M352" s="872">
        <v>1</v>
      </c>
      <c r="N352" s="872">
        <f t="shared" si="5"/>
        <v>1</v>
      </c>
      <c r="O352" s="872"/>
    </row>
    <row r="353" spans="1:15">
      <c r="A353" s="874" t="s">
        <v>368</v>
      </c>
      <c r="B353" s="874" t="s">
        <v>368</v>
      </c>
      <c r="C353" s="872"/>
      <c r="D353" s="872">
        <v>2014</v>
      </c>
      <c r="E353" s="872" t="s">
        <v>20</v>
      </c>
      <c r="F353" s="872" t="s">
        <v>7</v>
      </c>
      <c r="G353" s="872" t="s">
        <v>548</v>
      </c>
      <c r="H353" s="872" t="s">
        <v>1537</v>
      </c>
      <c r="I353" s="872" t="s">
        <v>1053</v>
      </c>
      <c r="J353" s="872" t="s">
        <v>1570</v>
      </c>
      <c r="K353" s="872"/>
      <c r="L353" s="872">
        <v>1</v>
      </c>
      <c r="M353" s="872"/>
      <c r="N353" s="872">
        <f t="shared" si="5"/>
        <v>1</v>
      </c>
      <c r="O353" s="872"/>
    </row>
    <row r="354" spans="1:15">
      <c r="A354" s="874" t="s">
        <v>368</v>
      </c>
      <c r="B354" s="874" t="s">
        <v>368</v>
      </c>
      <c r="C354" s="872"/>
      <c r="D354" s="872">
        <v>2014</v>
      </c>
      <c r="E354" s="872" t="s">
        <v>20</v>
      </c>
      <c r="F354" s="872" t="s">
        <v>7</v>
      </c>
      <c r="G354" s="872" t="s">
        <v>548</v>
      </c>
      <c r="H354" s="872" t="s">
        <v>1537</v>
      </c>
      <c r="I354" s="872" t="s">
        <v>1053</v>
      </c>
      <c r="J354" s="872" t="s">
        <v>1552</v>
      </c>
      <c r="K354" s="872"/>
      <c r="L354" s="872"/>
      <c r="M354" s="872">
        <v>13</v>
      </c>
      <c r="N354" s="872">
        <f t="shared" si="5"/>
        <v>13</v>
      </c>
      <c r="O354" s="872"/>
    </row>
    <row r="355" spans="1:15">
      <c r="A355" s="874" t="s">
        <v>368</v>
      </c>
      <c r="B355" s="874" t="s">
        <v>368</v>
      </c>
      <c r="C355" s="872"/>
      <c r="D355" s="872">
        <v>2014</v>
      </c>
      <c r="E355" s="872" t="s">
        <v>20</v>
      </c>
      <c r="F355" s="872" t="s">
        <v>7</v>
      </c>
      <c r="G355" s="872" t="s">
        <v>549</v>
      </c>
      <c r="H355" s="872" t="s">
        <v>1537</v>
      </c>
      <c r="I355" s="872" t="s">
        <v>1053</v>
      </c>
      <c r="J355" s="872" t="s">
        <v>1552</v>
      </c>
      <c r="K355" s="872"/>
      <c r="L355" s="872">
        <v>2</v>
      </c>
      <c r="M355" s="872">
        <v>2</v>
      </c>
      <c r="N355" s="872">
        <f t="shared" si="5"/>
        <v>4</v>
      </c>
      <c r="O355" s="872"/>
    </row>
    <row r="356" spans="1:15">
      <c r="A356" s="874" t="s">
        <v>368</v>
      </c>
      <c r="B356" s="874" t="s">
        <v>368</v>
      </c>
      <c r="C356" s="872"/>
      <c r="D356" s="872">
        <v>2014</v>
      </c>
      <c r="E356" s="872" t="s">
        <v>20</v>
      </c>
      <c r="F356" s="872" t="s">
        <v>7</v>
      </c>
      <c r="G356" s="872" t="s">
        <v>548</v>
      </c>
      <c r="H356" s="872" t="s">
        <v>1538</v>
      </c>
      <c r="I356" s="872" t="s">
        <v>1064</v>
      </c>
      <c r="J356" s="872" t="s">
        <v>1557</v>
      </c>
      <c r="K356" s="872"/>
      <c r="L356" s="872">
        <v>3</v>
      </c>
      <c r="M356" s="872"/>
      <c r="N356" s="872">
        <f t="shared" si="5"/>
        <v>3</v>
      </c>
      <c r="O356" s="872"/>
    </row>
    <row r="357" spans="1:15">
      <c r="A357" s="874" t="s">
        <v>368</v>
      </c>
      <c r="B357" s="874" t="s">
        <v>368</v>
      </c>
      <c r="C357" s="872"/>
      <c r="D357" s="872">
        <v>2014</v>
      </c>
      <c r="E357" s="872" t="s">
        <v>20</v>
      </c>
      <c r="F357" s="872" t="s">
        <v>7</v>
      </c>
      <c r="G357" s="872" t="s">
        <v>548</v>
      </c>
      <c r="H357" s="872" t="s">
        <v>1538</v>
      </c>
      <c r="I357" s="872" t="s">
        <v>1064</v>
      </c>
      <c r="J357" s="872" t="s">
        <v>1552</v>
      </c>
      <c r="K357" s="872"/>
      <c r="L357" s="872">
        <v>30</v>
      </c>
      <c r="M357" s="872">
        <v>6</v>
      </c>
      <c r="N357" s="872">
        <f t="shared" si="5"/>
        <v>36</v>
      </c>
      <c r="O357" s="872"/>
    </row>
    <row r="358" spans="1:15">
      <c r="A358" s="874" t="s">
        <v>368</v>
      </c>
      <c r="B358" s="874" t="s">
        <v>368</v>
      </c>
      <c r="C358" s="872"/>
      <c r="D358" s="872">
        <v>2014</v>
      </c>
      <c r="E358" s="872" t="s">
        <v>20</v>
      </c>
      <c r="F358" s="872" t="s">
        <v>7</v>
      </c>
      <c r="G358" s="872" t="s">
        <v>548</v>
      </c>
      <c r="H358" s="872" t="s">
        <v>1538</v>
      </c>
      <c r="I358" s="872" t="s">
        <v>1064</v>
      </c>
      <c r="J358" s="872" t="s">
        <v>1553</v>
      </c>
      <c r="K358" s="872"/>
      <c r="L358" s="872"/>
      <c r="M358" s="872">
        <v>1</v>
      </c>
      <c r="N358" s="872">
        <f t="shared" si="5"/>
        <v>1</v>
      </c>
      <c r="O358" s="872"/>
    </row>
    <row r="359" spans="1:15">
      <c r="A359" s="874" t="s">
        <v>368</v>
      </c>
      <c r="B359" s="874" t="s">
        <v>368</v>
      </c>
      <c r="C359" s="872"/>
      <c r="D359" s="872">
        <v>2014</v>
      </c>
      <c r="E359" s="872" t="s">
        <v>20</v>
      </c>
      <c r="F359" s="872" t="s">
        <v>7</v>
      </c>
      <c r="G359" s="872" t="s">
        <v>549</v>
      </c>
      <c r="H359" s="872" t="s">
        <v>1538</v>
      </c>
      <c r="I359" s="872" t="s">
        <v>1064</v>
      </c>
      <c r="J359" s="872" t="s">
        <v>1552</v>
      </c>
      <c r="K359" s="872"/>
      <c r="L359" s="872">
        <v>44</v>
      </c>
      <c r="M359" s="872">
        <v>45</v>
      </c>
      <c r="N359" s="872">
        <f t="shared" si="5"/>
        <v>89</v>
      </c>
      <c r="O359" s="872"/>
    </row>
    <row r="360" spans="1:15">
      <c r="A360" s="874" t="s">
        <v>368</v>
      </c>
      <c r="B360" s="874" t="s">
        <v>368</v>
      </c>
      <c r="C360" s="872"/>
      <c r="D360" s="872">
        <v>2014</v>
      </c>
      <c r="E360" s="872" t="s">
        <v>20</v>
      </c>
      <c r="F360" s="872" t="s">
        <v>7</v>
      </c>
      <c r="G360" s="872" t="s">
        <v>548</v>
      </c>
      <c r="H360" s="872" t="s">
        <v>1083</v>
      </c>
      <c r="I360" s="872" t="s">
        <v>1064</v>
      </c>
      <c r="J360" s="872" t="s">
        <v>1552</v>
      </c>
      <c r="K360" s="872"/>
      <c r="L360" s="872">
        <v>43</v>
      </c>
      <c r="M360" s="872">
        <v>3</v>
      </c>
      <c r="N360" s="872">
        <f t="shared" si="5"/>
        <v>46</v>
      </c>
      <c r="O360" s="872"/>
    </row>
    <row r="361" spans="1:15">
      <c r="A361" s="874" t="s">
        <v>368</v>
      </c>
      <c r="B361" s="874" t="s">
        <v>368</v>
      </c>
      <c r="C361" s="872"/>
      <c r="D361" s="872">
        <v>2014</v>
      </c>
      <c r="E361" s="872" t="s">
        <v>20</v>
      </c>
      <c r="F361" s="872" t="s">
        <v>7</v>
      </c>
      <c r="G361" s="872" t="s">
        <v>548</v>
      </c>
      <c r="H361" s="872" t="s">
        <v>1083</v>
      </c>
      <c r="I361" s="872" t="s">
        <v>1064</v>
      </c>
      <c r="J361" s="872" t="s">
        <v>1554</v>
      </c>
      <c r="K361" s="872"/>
      <c r="L361" s="872"/>
      <c r="M361" s="872">
        <v>1</v>
      </c>
      <c r="N361" s="872">
        <f t="shared" si="5"/>
        <v>1</v>
      </c>
      <c r="O361" s="872"/>
    </row>
    <row r="362" spans="1:15">
      <c r="A362" s="874" t="s">
        <v>368</v>
      </c>
      <c r="B362" s="874" t="s">
        <v>368</v>
      </c>
      <c r="C362" s="872"/>
      <c r="D362" s="872">
        <v>2014</v>
      </c>
      <c r="E362" s="872" t="s">
        <v>20</v>
      </c>
      <c r="F362" s="872" t="s">
        <v>7</v>
      </c>
      <c r="G362" s="872" t="s">
        <v>549</v>
      </c>
      <c r="H362" s="872" t="s">
        <v>1083</v>
      </c>
      <c r="I362" s="872" t="s">
        <v>1064</v>
      </c>
      <c r="J362" s="872" t="s">
        <v>1552</v>
      </c>
      <c r="K362" s="872"/>
      <c r="L362" s="872">
        <v>214</v>
      </c>
      <c r="M362" s="872">
        <v>279</v>
      </c>
      <c r="N362" s="872">
        <f t="shared" si="5"/>
        <v>493</v>
      </c>
      <c r="O362" s="872"/>
    </row>
    <row r="363" spans="1:15">
      <c r="A363" s="874" t="s">
        <v>368</v>
      </c>
      <c r="B363" s="874" t="s">
        <v>368</v>
      </c>
      <c r="C363" s="872"/>
      <c r="D363" s="872">
        <v>2014</v>
      </c>
      <c r="E363" s="872" t="s">
        <v>20</v>
      </c>
      <c r="F363" s="872" t="s">
        <v>7</v>
      </c>
      <c r="G363" s="872" t="s">
        <v>548</v>
      </c>
      <c r="H363" s="872" t="s">
        <v>1586</v>
      </c>
      <c r="I363" s="872" t="s">
        <v>492</v>
      </c>
      <c r="J363" s="872" t="s">
        <v>1555</v>
      </c>
      <c r="K363" s="872"/>
      <c r="L363" s="872"/>
      <c r="M363" s="872">
        <v>3</v>
      </c>
      <c r="N363" s="872">
        <f t="shared" si="5"/>
        <v>3</v>
      </c>
      <c r="O363" s="872"/>
    </row>
    <row r="364" spans="1:15">
      <c r="A364" s="874" t="s">
        <v>368</v>
      </c>
      <c r="B364" s="874" t="s">
        <v>368</v>
      </c>
      <c r="C364" s="872"/>
      <c r="D364" s="872">
        <v>2014</v>
      </c>
      <c r="E364" s="872" t="s">
        <v>20</v>
      </c>
      <c r="F364" s="872" t="s">
        <v>7</v>
      </c>
      <c r="G364" s="872" t="s">
        <v>548</v>
      </c>
      <c r="H364" s="872" t="s">
        <v>1586</v>
      </c>
      <c r="I364" s="872" t="s">
        <v>492</v>
      </c>
      <c r="J364" s="872" t="s">
        <v>1552</v>
      </c>
      <c r="K364" s="872"/>
      <c r="L364" s="872"/>
      <c r="M364" s="872">
        <v>21</v>
      </c>
      <c r="N364" s="872">
        <f t="shared" si="5"/>
        <v>21</v>
      </c>
      <c r="O364" s="872"/>
    </row>
    <row r="365" spans="1:15">
      <c r="A365" s="874" t="s">
        <v>368</v>
      </c>
      <c r="B365" s="874" t="s">
        <v>368</v>
      </c>
      <c r="C365" s="872"/>
      <c r="D365" s="872">
        <v>2014</v>
      </c>
      <c r="E365" s="872" t="s">
        <v>20</v>
      </c>
      <c r="F365" s="872" t="s">
        <v>7</v>
      </c>
      <c r="G365" s="872" t="s">
        <v>549</v>
      </c>
      <c r="H365" s="872" t="s">
        <v>1586</v>
      </c>
      <c r="I365" s="872" t="s">
        <v>492</v>
      </c>
      <c r="J365" s="872" t="s">
        <v>1552</v>
      </c>
      <c r="K365" s="872"/>
      <c r="L365" s="872"/>
      <c r="M365" s="872">
        <v>1</v>
      </c>
      <c r="N365" s="872">
        <f t="shared" si="5"/>
        <v>1</v>
      </c>
      <c r="O365" s="872"/>
    </row>
    <row r="366" spans="1:15">
      <c r="A366" s="874" t="s">
        <v>368</v>
      </c>
      <c r="B366" s="874" t="s">
        <v>368</v>
      </c>
      <c r="C366" s="872"/>
      <c r="D366" s="872">
        <v>2014</v>
      </c>
      <c r="E366" s="872" t="s">
        <v>20</v>
      </c>
      <c r="F366" s="872" t="s">
        <v>7</v>
      </c>
      <c r="G366" s="872" t="s">
        <v>548</v>
      </c>
      <c r="H366" s="872" t="s">
        <v>83</v>
      </c>
      <c r="I366" s="872" t="s">
        <v>1053</v>
      </c>
      <c r="J366" s="872" t="s">
        <v>1555</v>
      </c>
      <c r="K366" s="872"/>
      <c r="L366" s="872">
        <v>60</v>
      </c>
      <c r="M366" s="872">
        <v>11</v>
      </c>
      <c r="N366" s="872">
        <f t="shared" si="5"/>
        <v>71</v>
      </c>
      <c r="O366" s="872"/>
    </row>
    <row r="367" spans="1:15">
      <c r="A367" s="874" t="s">
        <v>368</v>
      </c>
      <c r="B367" s="874" t="s">
        <v>368</v>
      </c>
      <c r="C367" s="872"/>
      <c r="D367" s="872">
        <v>2014</v>
      </c>
      <c r="E367" s="872" t="s">
        <v>20</v>
      </c>
      <c r="F367" s="872" t="s">
        <v>7</v>
      </c>
      <c r="G367" s="872" t="s">
        <v>548</v>
      </c>
      <c r="H367" s="872" t="s">
        <v>83</v>
      </c>
      <c r="I367" s="872" t="s">
        <v>1053</v>
      </c>
      <c r="J367" s="872" t="s">
        <v>1557</v>
      </c>
      <c r="K367" s="872"/>
      <c r="L367" s="872">
        <v>4</v>
      </c>
      <c r="M367" s="872"/>
      <c r="N367" s="872">
        <f t="shared" si="5"/>
        <v>4</v>
      </c>
      <c r="O367" s="872"/>
    </row>
    <row r="368" spans="1:15">
      <c r="A368" s="874" t="s">
        <v>368</v>
      </c>
      <c r="B368" s="874" t="s">
        <v>368</v>
      </c>
      <c r="C368" s="872"/>
      <c r="D368" s="872">
        <v>2014</v>
      </c>
      <c r="E368" s="872" t="s">
        <v>20</v>
      </c>
      <c r="F368" s="872" t="s">
        <v>7</v>
      </c>
      <c r="G368" s="872" t="s">
        <v>548</v>
      </c>
      <c r="H368" s="872" t="s">
        <v>83</v>
      </c>
      <c r="I368" s="872" t="s">
        <v>1053</v>
      </c>
      <c r="J368" s="872" t="s">
        <v>1570</v>
      </c>
      <c r="K368" s="872"/>
      <c r="L368" s="872">
        <v>3</v>
      </c>
      <c r="M368" s="872"/>
      <c r="N368" s="872">
        <f t="shared" si="5"/>
        <v>3</v>
      </c>
      <c r="O368" s="872"/>
    </row>
    <row r="369" spans="1:15">
      <c r="A369" s="874" t="s">
        <v>368</v>
      </c>
      <c r="B369" s="874" t="s">
        <v>368</v>
      </c>
      <c r="C369" s="872"/>
      <c r="D369" s="872">
        <v>2014</v>
      </c>
      <c r="E369" s="872" t="s">
        <v>20</v>
      </c>
      <c r="F369" s="872" t="s">
        <v>7</v>
      </c>
      <c r="G369" s="872" t="s">
        <v>548</v>
      </c>
      <c r="H369" s="872" t="s">
        <v>83</v>
      </c>
      <c r="I369" s="872" t="s">
        <v>1053</v>
      </c>
      <c r="J369" s="872" t="s">
        <v>1552</v>
      </c>
      <c r="K369" s="872"/>
      <c r="L369" s="872">
        <v>148</v>
      </c>
      <c r="M369" s="872">
        <v>1</v>
      </c>
      <c r="N369" s="872">
        <f t="shared" si="5"/>
        <v>149</v>
      </c>
      <c r="O369" s="872"/>
    </row>
    <row r="370" spans="1:15">
      <c r="A370" s="874" t="s">
        <v>368</v>
      </c>
      <c r="B370" s="874" t="s">
        <v>368</v>
      </c>
      <c r="C370" s="872"/>
      <c r="D370" s="872">
        <v>2014</v>
      </c>
      <c r="E370" s="872" t="s">
        <v>20</v>
      </c>
      <c r="F370" s="872" t="s">
        <v>7</v>
      </c>
      <c r="G370" s="872" t="s">
        <v>549</v>
      </c>
      <c r="H370" s="872" t="s">
        <v>83</v>
      </c>
      <c r="I370" s="872" t="s">
        <v>1053</v>
      </c>
      <c r="J370" s="872" t="s">
        <v>1552</v>
      </c>
      <c r="K370" s="872"/>
      <c r="L370" s="872">
        <v>532</v>
      </c>
      <c r="M370" s="872">
        <v>70</v>
      </c>
      <c r="N370" s="872">
        <f t="shared" si="5"/>
        <v>602</v>
      </c>
      <c r="O370" s="872"/>
    </row>
    <row r="371" spans="1:15">
      <c r="A371" s="874" t="s">
        <v>368</v>
      </c>
      <c r="B371" s="874" t="s">
        <v>368</v>
      </c>
      <c r="C371" s="872"/>
      <c r="D371" s="872">
        <v>2014</v>
      </c>
      <c r="E371" s="872" t="s">
        <v>20</v>
      </c>
      <c r="F371" s="872" t="s">
        <v>7</v>
      </c>
      <c r="G371" s="872" t="s">
        <v>548</v>
      </c>
      <c r="H371" s="872" t="s">
        <v>1088</v>
      </c>
      <c r="I371" s="872" t="s">
        <v>1053</v>
      </c>
      <c r="J371" s="872" t="s">
        <v>1550</v>
      </c>
      <c r="K371" s="872"/>
      <c r="L371" s="872">
        <v>547</v>
      </c>
      <c r="M371" s="872"/>
      <c r="N371" s="872">
        <f t="shared" si="5"/>
        <v>547</v>
      </c>
      <c r="O371" s="872"/>
    </row>
    <row r="372" spans="1:15">
      <c r="A372" s="874" t="s">
        <v>368</v>
      </c>
      <c r="B372" s="874" t="s">
        <v>368</v>
      </c>
      <c r="C372" s="872"/>
      <c r="D372" s="872">
        <v>2014</v>
      </c>
      <c r="E372" s="872" t="s">
        <v>20</v>
      </c>
      <c r="F372" s="872" t="s">
        <v>7</v>
      </c>
      <c r="G372" s="872" t="s">
        <v>548</v>
      </c>
      <c r="H372" s="872" t="s">
        <v>1088</v>
      </c>
      <c r="I372" s="872" t="s">
        <v>1053</v>
      </c>
      <c r="J372" s="872" t="s">
        <v>1551</v>
      </c>
      <c r="K372" s="872"/>
      <c r="L372" s="872">
        <v>8</v>
      </c>
      <c r="M372" s="872"/>
      <c r="N372" s="872">
        <f t="shared" si="5"/>
        <v>8</v>
      </c>
      <c r="O372" s="872"/>
    </row>
    <row r="373" spans="1:15">
      <c r="A373" s="874" t="s">
        <v>368</v>
      </c>
      <c r="B373" s="874" t="s">
        <v>368</v>
      </c>
      <c r="C373" s="872"/>
      <c r="D373" s="872">
        <v>2014</v>
      </c>
      <c r="E373" s="872" t="s">
        <v>20</v>
      </c>
      <c r="F373" s="872" t="s">
        <v>7</v>
      </c>
      <c r="G373" s="872" t="s">
        <v>548</v>
      </c>
      <c r="H373" s="872" t="s">
        <v>1088</v>
      </c>
      <c r="I373" s="872" t="s">
        <v>1053</v>
      </c>
      <c r="J373" s="872" t="s">
        <v>1568</v>
      </c>
      <c r="K373" s="872"/>
      <c r="L373" s="872">
        <v>101</v>
      </c>
      <c r="M373" s="872"/>
      <c r="N373" s="872">
        <f t="shared" si="5"/>
        <v>101</v>
      </c>
      <c r="O373" s="872"/>
    </row>
    <row r="374" spans="1:15">
      <c r="A374" s="874" t="s">
        <v>368</v>
      </c>
      <c r="B374" s="874" t="s">
        <v>368</v>
      </c>
      <c r="C374" s="872"/>
      <c r="D374" s="872">
        <v>2014</v>
      </c>
      <c r="E374" s="872" t="s">
        <v>20</v>
      </c>
      <c r="F374" s="872" t="s">
        <v>7</v>
      </c>
      <c r="G374" s="872" t="s">
        <v>548</v>
      </c>
      <c r="H374" s="872" t="s">
        <v>1088</v>
      </c>
      <c r="I374" s="872" t="s">
        <v>1053</v>
      </c>
      <c r="J374" s="872" t="s">
        <v>1561</v>
      </c>
      <c r="K374" s="872"/>
      <c r="L374" s="872">
        <v>1048</v>
      </c>
      <c r="M374" s="872"/>
      <c r="N374" s="872">
        <f t="shared" si="5"/>
        <v>1048</v>
      </c>
      <c r="O374" s="872"/>
    </row>
    <row r="375" spans="1:15">
      <c r="A375" s="874" t="s">
        <v>368</v>
      </c>
      <c r="B375" s="874" t="s">
        <v>368</v>
      </c>
      <c r="C375" s="872"/>
      <c r="D375" s="872">
        <v>2014</v>
      </c>
      <c r="E375" s="872" t="s">
        <v>20</v>
      </c>
      <c r="F375" s="872" t="s">
        <v>7</v>
      </c>
      <c r="G375" s="872" t="s">
        <v>548</v>
      </c>
      <c r="H375" s="872" t="s">
        <v>1088</v>
      </c>
      <c r="I375" s="872" t="s">
        <v>1053</v>
      </c>
      <c r="J375" s="872" t="s">
        <v>1521</v>
      </c>
      <c r="K375" s="872"/>
      <c r="L375" s="872">
        <v>112</v>
      </c>
      <c r="M375" s="872"/>
      <c r="N375" s="872">
        <f t="shared" si="5"/>
        <v>112</v>
      </c>
      <c r="O375" s="872"/>
    </row>
    <row r="376" spans="1:15">
      <c r="A376" s="874" t="s">
        <v>368</v>
      </c>
      <c r="B376" s="874" t="s">
        <v>368</v>
      </c>
      <c r="C376" s="872"/>
      <c r="D376" s="872">
        <v>2014</v>
      </c>
      <c r="E376" s="872" t="s">
        <v>20</v>
      </c>
      <c r="F376" s="872" t="s">
        <v>7</v>
      </c>
      <c r="G376" s="872" t="s">
        <v>549</v>
      </c>
      <c r="H376" s="872" t="s">
        <v>1088</v>
      </c>
      <c r="I376" s="872" t="s">
        <v>1053</v>
      </c>
      <c r="J376" s="872" t="s">
        <v>1552</v>
      </c>
      <c r="K376" s="872"/>
      <c r="L376" s="872">
        <v>1</v>
      </c>
      <c r="M376" s="872">
        <v>96</v>
      </c>
      <c r="N376" s="872">
        <f t="shared" si="5"/>
        <v>97</v>
      </c>
      <c r="O376" s="872"/>
    </row>
    <row r="377" spans="1:15">
      <c r="A377" s="874" t="s">
        <v>368</v>
      </c>
      <c r="B377" s="874" t="s">
        <v>368</v>
      </c>
      <c r="C377" s="872"/>
      <c r="D377" s="872">
        <v>2014</v>
      </c>
      <c r="E377" s="872" t="s">
        <v>20</v>
      </c>
      <c r="F377" s="872" t="s">
        <v>7</v>
      </c>
      <c r="G377" s="872" t="s">
        <v>549</v>
      </c>
      <c r="H377" s="872" t="s">
        <v>1088</v>
      </c>
      <c r="I377" s="872" t="s">
        <v>1053</v>
      </c>
      <c r="J377" s="872" t="s">
        <v>1561</v>
      </c>
      <c r="K377" s="872"/>
      <c r="L377" s="872">
        <v>1516</v>
      </c>
      <c r="M377" s="872"/>
      <c r="N377" s="872">
        <f t="shared" si="5"/>
        <v>1516</v>
      </c>
      <c r="O377" s="872"/>
    </row>
    <row r="378" spans="1:15">
      <c r="A378" s="874" t="s">
        <v>368</v>
      </c>
      <c r="B378" s="874" t="s">
        <v>368</v>
      </c>
      <c r="C378" s="872"/>
      <c r="D378" s="872">
        <v>2014</v>
      </c>
      <c r="E378" s="872" t="s">
        <v>20</v>
      </c>
      <c r="F378" s="872" t="s">
        <v>7</v>
      </c>
      <c r="G378" s="872" t="s">
        <v>548</v>
      </c>
      <c r="H378" s="872" t="s">
        <v>1587</v>
      </c>
      <c r="I378" s="872" t="s">
        <v>492</v>
      </c>
      <c r="J378" s="872" t="s">
        <v>1557</v>
      </c>
      <c r="K378" s="872"/>
      <c r="L378" s="872"/>
      <c r="M378" s="872">
        <v>1</v>
      </c>
      <c r="N378" s="872">
        <f t="shared" si="5"/>
        <v>1</v>
      </c>
      <c r="O378" s="872"/>
    </row>
    <row r="379" spans="1:15">
      <c r="A379" s="874" t="s">
        <v>368</v>
      </c>
      <c r="B379" s="874" t="s">
        <v>368</v>
      </c>
      <c r="C379" s="872"/>
      <c r="D379" s="872">
        <v>2014</v>
      </c>
      <c r="E379" s="872" t="s">
        <v>20</v>
      </c>
      <c r="F379" s="872" t="s">
        <v>7</v>
      </c>
      <c r="G379" s="872" t="s">
        <v>548</v>
      </c>
      <c r="H379" s="872" t="s">
        <v>1587</v>
      </c>
      <c r="I379" s="872" t="s">
        <v>492</v>
      </c>
      <c r="J379" s="872" t="s">
        <v>1552</v>
      </c>
      <c r="K379" s="872"/>
      <c r="L379" s="872"/>
      <c r="M379" s="872">
        <v>6</v>
      </c>
      <c r="N379" s="872">
        <f t="shared" si="5"/>
        <v>6</v>
      </c>
      <c r="O379" s="872"/>
    </row>
    <row r="380" spans="1:15">
      <c r="A380" s="874" t="s">
        <v>368</v>
      </c>
      <c r="B380" s="874" t="s">
        <v>368</v>
      </c>
      <c r="C380" s="872"/>
      <c r="D380" s="872">
        <v>2014</v>
      </c>
      <c r="E380" s="872" t="s">
        <v>20</v>
      </c>
      <c r="F380" s="872" t="s">
        <v>7</v>
      </c>
      <c r="G380" s="872" t="s">
        <v>548</v>
      </c>
      <c r="H380" s="872" t="s">
        <v>1587</v>
      </c>
      <c r="I380" s="872" t="s">
        <v>492</v>
      </c>
      <c r="J380" s="872" t="s">
        <v>1553</v>
      </c>
      <c r="K380" s="872"/>
      <c r="L380" s="872"/>
      <c r="M380" s="872">
        <v>2</v>
      </c>
      <c r="N380" s="872">
        <f t="shared" si="5"/>
        <v>2</v>
      </c>
      <c r="O380" s="872"/>
    </row>
    <row r="381" spans="1:15">
      <c r="A381" s="874" t="s">
        <v>368</v>
      </c>
      <c r="B381" s="874" t="s">
        <v>368</v>
      </c>
      <c r="C381" s="872"/>
      <c r="D381" s="872">
        <v>2014</v>
      </c>
      <c r="E381" s="872" t="s">
        <v>20</v>
      </c>
      <c r="F381" s="872" t="s">
        <v>7</v>
      </c>
      <c r="G381" s="872" t="s">
        <v>548</v>
      </c>
      <c r="H381" s="872" t="s">
        <v>1587</v>
      </c>
      <c r="I381" s="872" t="s">
        <v>492</v>
      </c>
      <c r="J381" s="872" t="s">
        <v>1554</v>
      </c>
      <c r="K381" s="872"/>
      <c r="L381" s="872"/>
      <c r="M381" s="872">
        <v>1</v>
      </c>
      <c r="N381" s="872">
        <f t="shared" si="5"/>
        <v>1</v>
      </c>
      <c r="O381" s="872"/>
    </row>
    <row r="382" spans="1:15">
      <c r="A382" s="874" t="s">
        <v>368</v>
      </c>
      <c r="B382" s="874" t="s">
        <v>368</v>
      </c>
      <c r="C382" s="872"/>
      <c r="D382" s="872">
        <v>2014</v>
      </c>
      <c r="E382" s="872" t="s">
        <v>20</v>
      </c>
      <c r="F382" s="872" t="s">
        <v>7</v>
      </c>
      <c r="G382" s="872" t="s">
        <v>549</v>
      </c>
      <c r="H382" s="872" t="s">
        <v>1587</v>
      </c>
      <c r="I382" s="872" t="s">
        <v>492</v>
      </c>
      <c r="J382" s="872" t="s">
        <v>1552</v>
      </c>
      <c r="K382" s="872"/>
      <c r="L382" s="872"/>
      <c r="M382" s="872">
        <v>19</v>
      </c>
      <c r="N382" s="872">
        <f t="shared" si="5"/>
        <v>19</v>
      </c>
      <c r="O382" s="872"/>
    </row>
    <row r="383" spans="1:15">
      <c r="A383" s="874" t="s">
        <v>368</v>
      </c>
      <c r="B383" s="874" t="s">
        <v>368</v>
      </c>
      <c r="C383" s="872"/>
      <c r="D383" s="872">
        <v>2014</v>
      </c>
      <c r="E383" s="872" t="s">
        <v>20</v>
      </c>
      <c r="F383" s="872" t="s">
        <v>7</v>
      </c>
      <c r="G383" s="872" t="s">
        <v>549</v>
      </c>
      <c r="H383" s="872" t="s">
        <v>1597</v>
      </c>
      <c r="I383" s="872" t="s">
        <v>492</v>
      </c>
      <c r="J383" s="872" t="s">
        <v>1552</v>
      </c>
      <c r="K383" s="872"/>
      <c r="L383" s="872"/>
      <c r="M383" s="872">
        <v>5</v>
      </c>
      <c r="N383" s="872">
        <f t="shared" si="5"/>
        <v>5</v>
      </c>
      <c r="O383" s="872"/>
    </row>
    <row r="384" spans="1:15">
      <c r="A384" s="874" t="s">
        <v>368</v>
      </c>
      <c r="B384" s="874" t="s">
        <v>368</v>
      </c>
      <c r="C384" s="872"/>
      <c r="D384" s="872">
        <v>2014</v>
      </c>
      <c r="E384" s="872" t="s">
        <v>20</v>
      </c>
      <c r="F384" s="872" t="s">
        <v>7</v>
      </c>
      <c r="G384" s="872" t="s">
        <v>548</v>
      </c>
      <c r="H384" s="872" t="s">
        <v>1588</v>
      </c>
      <c r="I384" s="872" t="s">
        <v>492</v>
      </c>
      <c r="J384" s="872" t="s">
        <v>1552</v>
      </c>
      <c r="K384" s="872"/>
      <c r="L384" s="872">
        <v>2</v>
      </c>
      <c r="M384" s="872">
        <v>3</v>
      </c>
      <c r="N384" s="872">
        <f t="shared" si="5"/>
        <v>5</v>
      </c>
      <c r="O384" s="872"/>
    </row>
    <row r="385" spans="1:15">
      <c r="A385" s="874" t="s">
        <v>368</v>
      </c>
      <c r="B385" s="874" t="s">
        <v>368</v>
      </c>
      <c r="C385" s="872"/>
      <c r="D385" s="872">
        <v>2014</v>
      </c>
      <c r="E385" s="872" t="s">
        <v>20</v>
      </c>
      <c r="F385" s="872" t="s">
        <v>7</v>
      </c>
      <c r="G385" s="872" t="s">
        <v>549</v>
      </c>
      <c r="H385" s="872" t="s">
        <v>1588</v>
      </c>
      <c r="I385" s="872" t="s">
        <v>492</v>
      </c>
      <c r="J385" s="872" t="s">
        <v>1552</v>
      </c>
      <c r="K385" s="872"/>
      <c r="L385" s="872">
        <v>140</v>
      </c>
      <c r="M385" s="872">
        <v>257</v>
      </c>
      <c r="N385" s="872">
        <f t="shared" si="5"/>
        <v>397</v>
      </c>
      <c r="O385" s="872"/>
    </row>
    <row r="386" spans="1:15">
      <c r="A386" s="874" t="s">
        <v>368</v>
      </c>
      <c r="B386" s="874" t="s">
        <v>368</v>
      </c>
      <c r="C386" s="872"/>
      <c r="D386" s="872">
        <v>2014</v>
      </c>
      <c r="E386" s="872" t="s">
        <v>20</v>
      </c>
      <c r="F386" s="872" t="s">
        <v>7</v>
      </c>
      <c r="G386" s="872" t="s">
        <v>548</v>
      </c>
      <c r="H386" s="872" t="s">
        <v>1377</v>
      </c>
      <c r="I386" s="872" t="s">
        <v>492</v>
      </c>
      <c r="J386" s="872" t="s">
        <v>1550</v>
      </c>
      <c r="K386" s="872"/>
      <c r="L386" s="872">
        <v>3</v>
      </c>
      <c r="M386" s="872"/>
      <c r="N386" s="872">
        <f t="shared" si="5"/>
        <v>3</v>
      </c>
      <c r="O386" s="872"/>
    </row>
    <row r="387" spans="1:15">
      <c r="A387" s="874" t="s">
        <v>368</v>
      </c>
      <c r="B387" s="874" t="s">
        <v>368</v>
      </c>
      <c r="C387" s="872"/>
      <c r="D387" s="872">
        <v>2014</v>
      </c>
      <c r="E387" s="872" t="s">
        <v>20</v>
      </c>
      <c r="F387" s="872" t="s">
        <v>7</v>
      </c>
      <c r="G387" s="872" t="s">
        <v>548</v>
      </c>
      <c r="H387" s="872" t="s">
        <v>1377</v>
      </c>
      <c r="I387" s="872" t="s">
        <v>492</v>
      </c>
      <c r="J387" s="872" t="s">
        <v>1552</v>
      </c>
      <c r="K387" s="872"/>
      <c r="L387" s="872">
        <v>54</v>
      </c>
      <c r="M387" s="872">
        <v>50</v>
      </c>
      <c r="N387" s="872">
        <f t="shared" si="5"/>
        <v>104</v>
      </c>
      <c r="O387" s="872"/>
    </row>
    <row r="388" spans="1:15">
      <c r="A388" s="874" t="s">
        <v>368</v>
      </c>
      <c r="B388" s="874" t="s">
        <v>368</v>
      </c>
      <c r="C388" s="872"/>
      <c r="D388" s="872">
        <v>2014</v>
      </c>
      <c r="E388" s="872" t="s">
        <v>20</v>
      </c>
      <c r="F388" s="872" t="s">
        <v>7</v>
      </c>
      <c r="G388" s="872" t="s">
        <v>548</v>
      </c>
      <c r="H388" s="872" t="s">
        <v>1377</v>
      </c>
      <c r="I388" s="872" t="s">
        <v>492</v>
      </c>
      <c r="J388" s="872" t="s">
        <v>1561</v>
      </c>
      <c r="K388" s="872"/>
      <c r="L388" s="872">
        <v>1</v>
      </c>
      <c r="M388" s="872"/>
      <c r="N388" s="872">
        <f t="shared" si="5"/>
        <v>1</v>
      </c>
      <c r="O388" s="872"/>
    </row>
    <row r="389" spans="1:15">
      <c r="A389" s="874" t="s">
        <v>368</v>
      </c>
      <c r="B389" s="874" t="s">
        <v>368</v>
      </c>
      <c r="C389" s="872"/>
      <c r="D389" s="872">
        <v>2014</v>
      </c>
      <c r="E389" s="872" t="s">
        <v>20</v>
      </c>
      <c r="F389" s="872" t="s">
        <v>7</v>
      </c>
      <c r="G389" s="872" t="s">
        <v>549</v>
      </c>
      <c r="H389" s="872" t="s">
        <v>1377</v>
      </c>
      <c r="I389" s="872" t="s">
        <v>492</v>
      </c>
      <c r="J389" s="872" t="s">
        <v>1552</v>
      </c>
      <c r="K389" s="872"/>
      <c r="L389" s="872">
        <v>1</v>
      </c>
      <c r="M389" s="872">
        <v>2</v>
      </c>
      <c r="N389" s="872">
        <f t="shared" ref="N389:N452" si="6">K389+L389+M389</f>
        <v>3</v>
      </c>
      <c r="O389" s="872"/>
    </row>
    <row r="390" spans="1:15">
      <c r="A390" s="874" t="s">
        <v>368</v>
      </c>
      <c r="B390" s="874" t="s">
        <v>368</v>
      </c>
      <c r="C390" s="872"/>
      <c r="D390" s="872">
        <v>2014</v>
      </c>
      <c r="E390" s="872" t="s">
        <v>20</v>
      </c>
      <c r="F390" s="872" t="s">
        <v>7</v>
      </c>
      <c r="G390" s="872" t="s">
        <v>549</v>
      </c>
      <c r="H390" s="872" t="s">
        <v>1377</v>
      </c>
      <c r="I390" s="872" t="s">
        <v>492</v>
      </c>
      <c r="J390" s="872" t="s">
        <v>1561</v>
      </c>
      <c r="K390" s="872"/>
      <c r="L390" s="872">
        <v>1</v>
      </c>
      <c r="M390" s="872"/>
      <c r="N390" s="872">
        <f t="shared" si="6"/>
        <v>1</v>
      </c>
      <c r="O390" s="872"/>
    </row>
    <row r="391" spans="1:15">
      <c r="A391" s="874" t="s">
        <v>368</v>
      </c>
      <c r="B391" s="874" t="s">
        <v>368</v>
      </c>
      <c r="C391" s="872"/>
      <c r="D391" s="872">
        <v>2014</v>
      </c>
      <c r="E391" s="872" t="s">
        <v>20</v>
      </c>
      <c r="F391" s="872" t="s">
        <v>7</v>
      </c>
      <c r="G391" s="872" t="s">
        <v>548</v>
      </c>
      <c r="H391" s="872" t="s">
        <v>1379</v>
      </c>
      <c r="I391" s="872" t="s">
        <v>1064</v>
      </c>
      <c r="J391" s="872" t="s">
        <v>1549</v>
      </c>
      <c r="K391" s="872"/>
      <c r="L391" s="872"/>
      <c r="M391" s="872">
        <v>1220</v>
      </c>
      <c r="N391" s="872">
        <f t="shared" si="6"/>
        <v>1220</v>
      </c>
      <c r="O391" s="872"/>
    </row>
    <row r="392" spans="1:15">
      <c r="A392" s="874" t="s">
        <v>368</v>
      </c>
      <c r="B392" s="874" t="s">
        <v>368</v>
      </c>
      <c r="C392" s="872"/>
      <c r="D392" s="872">
        <v>2014</v>
      </c>
      <c r="E392" s="872" t="s">
        <v>20</v>
      </c>
      <c r="F392" s="872" t="s">
        <v>7</v>
      </c>
      <c r="G392" s="872" t="s">
        <v>548</v>
      </c>
      <c r="H392" s="872" t="s">
        <v>1379</v>
      </c>
      <c r="I392" s="872" t="s">
        <v>1064</v>
      </c>
      <c r="J392" s="872" t="s">
        <v>1550</v>
      </c>
      <c r="K392" s="872"/>
      <c r="L392" s="872">
        <v>2</v>
      </c>
      <c r="M392" s="872"/>
      <c r="N392" s="872">
        <f t="shared" si="6"/>
        <v>2</v>
      </c>
      <c r="O392" s="872"/>
    </row>
    <row r="393" spans="1:15">
      <c r="A393" s="874" t="s">
        <v>368</v>
      </c>
      <c r="B393" s="874" t="s">
        <v>368</v>
      </c>
      <c r="C393" s="872"/>
      <c r="D393" s="872">
        <v>2014</v>
      </c>
      <c r="E393" s="872" t="s">
        <v>20</v>
      </c>
      <c r="F393" s="872" t="s">
        <v>7</v>
      </c>
      <c r="G393" s="872" t="s">
        <v>548</v>
      </c>
      <c r="H393" s="872" t="s">
        <v>1379</v>
      </c>
      <c r="I393" s="872" t="s">
        <v>1064</v>
      </c>
      <c r="J393" s="872" t="s">
        <v>1552</v>
      </c>
      <c r="K393" s="872"/>
      <c r="L393" s="872"/>
      <c r="M393" s="872">
        <v>155</v>
      </c>
      <c r="N393" s="872">
        <f t="shared" si="6"/>
        <v>155</v>
      </c>
      <c r="O393" s="872"/>
    </row>
    <row r="394" spans="1:15">
      <c r="A394" s="874" t="s">
        <v>368</v>
      </c>
      <c r="B394" s="874" t="s">
        <v>368</v>
      </c>
      <c r="C394" s="872"/>
      <c r="D394" s="872">
        <v>2014</v>
      </c>
      <c r="E394" s="872" t="s">
        <v>20</v>
      </c>
      <c r="F394" s="872" t="s">
        <v>7</v>
      </c>
      <c r="G394" s="872" t="s">
        <v>548</v>
      </c>
      <c r="H394" s="872" t="s">
        <v>1379</v>
      </c>
      <c r="I394" s="872" t="s">
        <v>1064</v>
      </c>
      <c r="J394" s="872" t="s">
        <v>1554</v>
      </c>
      <c r="K394" s="872"/>
      <c r="L394" s="872"/>
      <c r="M394" s="872">
        <v>8</v>
      </c>
      <c r="N394" s="872">
        <f t="shared" si="6"/>
        <v>8</v>
      </c>
      <c r="O394" s="872"/>
    </row>
    <row r="395" spans="1:15">
      <c r="A395" s="874" t="s">
        <v>368</v>
      </c>
      <c r="B395" s="874" t="s">
        <v>368</v>
      </c>
      <c r="C395" s="872"/>
      <c r="D395" s="872">
        <v>2014</v>
      </c>
      <c r="E395" s="872" t="s">
        <v>20</v>
      </c>
      <c r="F395" s="872" t="s">
        <v>7</v>
      </c>
      <c r="G395" s="872" t="s">
        <v>549</v>
      </c>
      <c r="H395" s="872" t="s">
        <v>1379</v>
      </c>
      <c r="I395" s="872" t="s">
        <v>1064</v>
      </c>
      <c r="J395" s="872" t="s">
        <v>1552</v>
      </c>
      <c r="K395" s="872"/>
      <c r="L395" s="872"/>
      <c r="M395" s="872">
        <v>60</v>
      </c>
      <c r="N395" s="872">
        <f t="shared" si="6"/>
        <v>60</v>
      </c>
      <c r="O395" s="872"/>
    </row>
    <row r="396" spans="1:15">
      <c r="A396" s="874" t="s">
        <v>368</v>
      </c>
      <c r="B396" s="874" t="s">
        <v>368</v>
      </c>
      <c r="C396" s="872"/>
      <c r="D396" s="872">
        <v>2014</v>
      </c>
      <c r="E396" s="872" t="s">
        <v>20</v>
      </c>
      <c r="F396" s="872" t="s">
        <v>7</v>
      </c>
      <c r="G396" s="872" t="s">
        <v>549</v>
      </c>
      <c r="H396" s="872" t="s">
        <v>1598</v>
      </c>
      <c r="I396" s="872" t="s">
        <v>492</v>
      </c>
      <c r="J396" s="872" t="s">
        <v>1552</v>
      </c>
      <c r="K396" s="872"/>
      <c r="L396" s="872"/>
      <c r="M396" s="872">
        <v>2</v>
      </c>
      <c r="N396" s="872">
        <f t="shared" si="6"/>
        <v>2</v>
      </c>
      <c r="O396" s="872"/>
    </row>
    <row r="397" spans="1:15">
      <c r="A397" s="874" t="s">
        <v>368</v>
      </c>
      <c r="B397" s="874" t="s">
        <v>368</v>
      </c>
      <c r="C397" s="872"/>
      <c r="D397" s="872">
        <v>2014</v>
      </c>
      <c r="E397" s="872" t="s">
        <v>20</v>
      </c>
      <c r="F397" s="872" t="s">
        <v>7</v>
      </c>
      <c r="G397" s="872" t="s">
        <v>548</v>
      </c>
      <c r="H397" s="872" t="s">
        <v>1589</v>
      </c>
      <c r="I397" s="872" t="s">
        <v>492</v>
      </c>
      <c r="J397" s="872" t="s">
        <v>1552</v>
      </c>
      <c r="K397" s="872"/>
      <c r="L397" s="872">
        <v>1</v>
      </c>
      <c r="M397" s="872">
        <v>17</v>
      </c>
      <c r="N397" s="872">
        <f t="shared" si="6"/>
        <v>18</v>
      </c>
      <c r="O397" s="872"/>
    </row>
    <row r="398" spans="1:15">
      <c r="A398" s="874" t="s">
        <v>368</v>
      </c>
      <c r="B398" s="874" t="s">
        <v>368</v>
      </c>
      <c r="C398" s="872"/>
      <c r="D398" s="872">
        <v>2014</v>
      </c>
      <c r="E398" s="872" t="s">
        <v>20</v>
      </c>
      <c r="F398" s="872" t="s">
        <v>7</v>
      </c>
      <c r="G398" s="872" t="s">
        <v>549</v>
      </c>
      <c r="H398" s="872" t="s">
        <v>1589</v>
      </c>
      <c r="I398" s="872" t="s">
        <v>492</v>
      </c>
      <c r="J398" s="872" t="s">
        <v>1552</v>
      </c>
      <c r="K398" s="872"/>
      <c r="L398" s="872"/>
      <c r="M398" s="872">
        <v>2</v>
      </c>
      <c r="N398" s="872">
        <f t="shared" si="6"/>
        <v>2</v>
      </c>
      <c r="O398" s="872"/>
    </row>
    <row r="399" spans="1:15">
      <c r="A399" s="874" t="s">
        <v>368</v>
      </c>
      <c r="B399" s="874" t="s">
        <v>368</v>
      </c>
      <c r="C399" s="872"/>
      <c r="D399" s="872">
        <v>2014</v>
      </c>
      <c r="E399" s="872" t="s">
        <v>20</v>
      </c>
      <c r="F399" s="872" t="s">
        <v>7</v>
      </c>
      <c r="G399" s="872" t="s">
        <v>548</v>
      </c>
      <c r="H399" s="872" t="s">
        <v>1590</v>
      </c>
      <c r="I399" s="872" t="s">
        <v>492</v>
      </c>
      <c r="J399" s="872" t="s">
        <v>1557</v>
      </c>
      <c r="K399" s="872"/>
      <c r="L399" s="872"/>
      <c r="M399" s="872">
        <v>1</v>
      </c>
      <c r="N399" s="872">
        <f t="shared" si="6"/>
        <v>1</v>
      </c>
      <c r="O399" s="872"/>
    </row>
    <row r="400" spans="1:15">
      <c r="A400" s="874" t="s">
        <v>368</v>
      </c>
      <c r="B400" s="874" t="s">
        <v>368</v>
      </c>
      <c r="C400" s="872"/>
      <c r="D400" s="872">
        <v>2014</v>
      </c>
      <c r="E400" s="872" t="s">
        <v>20</v>
      </c>
      <c r="F400" s="872" t="s">
        <v>7</v>
      </c>
      <c r="G400" s="872" t="s">
        <v>548</v>
      </c>
      <c r="H400" s="872" t="s">
        <v>1235</v>
      </c>
      <c r="I400" s="872" t="s">
        <v>492</v>
      </c>
      <c r="J400" s="872" t="s">
        <v>1552</v>
      </c>
      <c r="K400" s="872"/>
      <c r="L400" s="872"/>
      <c r="M400" s="872">
        <v>1</v>
      </c>
      <c r="N400" s="872">
        <f t="shared" si="6"/>
        <v>1</v>
      </c>
      <c r="O400" s="872"/>
    </row>
    <row r="401" spans="1:15">
      <c r="A401" s="874" t="s">
        <v>368</v>
      </c>
      <c r="B401" s="874" t="s">
        <v>368</v>
      </c>
      <c r="C401" s="872"/>
      <c r="D401" s="872">
        <v>2014</v>
      </c>
      <c r="E401" s="872" t="s">
        <v>20</v>
      </c>
      <c r="F401" s="872" t="s">
        <v>7</v>
      </c>
      <c r="G401" s="872" t="s">
        <v>546</v>
      </c>
      <c r="H401" s="872" t="s">
        <v>1506</v>
      </c>
      <c r="I401" s="872" t="s">
        <v>492</v>
      </c>
      <c r="J401" s="872" t="s">
        <v>1603</v>
      </c>
      <c r="K401" s="872"/>
      <c r="L401" s="872"/>
      <c r="M401" s="872">
        <v>107</v>
      </c>
      <c r="N401" s="872">
        <f t="shared" si="6"/>
        <v>107</v>
      </c>
      <c r="O401" s="872"/>
    </row>
    <row r="402" spans="1:15">
      <c r="A402" s="874" t="s">
        <v>368</v>
      </c>
      <c r="B402" s="874" t="s">
        <v>368</v>
      </c>
      <c r="C402" s="872"/>
      <c r="D402" s="872">
        <v>2014</v>
      </c>
      <c r="E402" s="872" t="s">
        <v>20</v>
      </c>
      <c r="F402" s="872" t="s">
        <v>7</v>
      </c>
      <c r="G402" s="872" t="s">
        <v>546</v>
      </c>
      <c r="H402" s="872" t="s">
        <v>1556</v>
      </c>
      <c r="I402" s="872" t="s">
        <v>492</v>
      </c>
      <c r="J402" s="872" t="s">
        <v>1600</v>
      </c>
      <c r="K402" s="872"/>
      <c r="L402" s="872">
        <v>32</v>
      </c>
      <c r="M402" s="872"/>
      <c r="N402" s="872">
        <f t="shared" si="6"/>
        <v>32</v>
      </c>
      <c r="O402" s="872"/>
    </row>
    <row r="403" spans="1:15">
      <c r="A403" s="874" t="s">
        <v>368</v>
      </c>
      <c r="B403" s="874" t="s">
        <v>368</v>
      </c>
      <c r="C403" s="872"/>
      <c r="D403" s="872">
        <v>2014</v>
      </c>
      <c r="E403" s="872" t="s">
        <v>20</v>
      </c>
      <c r="F403" s="872" t="s">
        <v>7</v>
      </c>
      <c r="G403" s="872" t="s">
        <v>546</v>
      </c>
      <c r="H403" s="872" t="s">
        <v>1344</v>
      </c>
      <c r="I403" s="872" t="s">
        <v>492</v>
      </c>
      <c r="J403" s="872" t="s">
        <v>1557</v>
      </c>
      <c r="K403" s="872"/>
      <c r="L403" s="872"/>
      <c r="M403" s="872">
        <v>237</v>
      </c>
      <c r="N403" s="872">
        <f t="shared" si="6"/>
        <v>237</v>
      </c>
      <c r="O403" s="872"/>
    </row>
    <row r="404" spans="1:15">
      <c r="A404" s="874" t="s">
        <v>368</v>
      </c>
      <c r="B404" s="874" t="s">
        <v>368</v>
      </c>
      <c r="C404" s="872"/>
      <c r="D404" s="872">
        <v>2014</v>
      </c>
      <c r="E404" s="872" t="s">
        <v>20</v>
      </c>
      <c r="F404" s="872" t="s">
        <v>7</v>
      </c>
      <c r="G404" s="872" t="s">
        <v>546</v>
      </c>
      <c r="H404" s="872" t="s">
        <v>1344</v>
      </c>
      <c r="I404" s="872" t="s">
        <v>492</v>
      </c>
      <c r="J404" s="872" t="s">
        <v>1599</v>
      </c>
      <c r="K404" s="872"/>
      <c r="L404" s="872"/>
      <c r="M404" s="872">
        <v>2223</v>
      </c>
      <c r="N404" s="872">
        <f t="shared" si="6"/>
        <v>2223</v>
      </c>
      <c r="O404" s="872"/>
    </row>
    <row r="405" spans="1:15">
      <c r="A405" s="874" t="s">
        <v>368</v>
      </c>
      <c r="B405" s="874" t="s">
        <v>368</v>
      </c>
      <c r="C405" s="872"/>
      <c r="D405" s="872">
        <v>2014</v>
      </c>
      <c r="E405" s="872" t="s">
        <v>20</v>
      </c>
      <c r="F405" s="872" t="s">
        <v>7</v>
      </c>
      <c r="G405" s="872" t="s">
        <v>546</v>
      </c>
      <c r="H405" s="872" t="s">
        <v>1344</v>
      </c>
      <c r="I405" s="872" t="s">
        <v>492</v>
      </c>
      <c r="J405" s="872" t="s">
        <v>1600</v>
      </c>
      <c r="K405" s="872"/>
      <c r="L405" s="872"/>
      <c r="M405" s="872">
        <v>1209</v>
      </c>
      <c r="N405" s="872">
        <f t="shared" si="6"/>
        <v>1209</v>
      </c>
      <c r="O405" s="872"/>
    </row>
    <row r="406" spans="1:15">
      <c r="A406" s="874" t="s">
        <v>368</v>
      </c>
      <c r="B406" s="874" t="s">
        <v>368</v>
      </c>
      <c r="C406" s="872"/>
      <c r="D406" s="872">
        <v>2014</v>
      </c>
      <c r="E406" s="872" t="s">
        <v>20</v>
      </c>
      <c r="F406" s="872" t="s">
        <v>7</v>
      </c>
      <c r="G406" s="872" t="s">
        <v>546</v>
      </c>
      <c r="H406" s="872" t="s">
        <v>1344</v>
      </c>
      <c r="I406" s="872" t="s">
        <v>492</v>
      </c>
      <c r="J406" s="872" t="s">
        <v>1602</v>
      </c>
      <c r="K406" s="872"/>
      <c r="L406" s="872"/>
      <c r="M406" s="872">
        <v>140</v>
      </c>
      <c r="N406" s="872">
        <f t="shared" si="6"/>
        <v>140</v>
      </c>
      <c r="O406" s="872"/>
    </row>
    <row r="407" spans="1:15">
      <c r="A407" s="874" t="s">
        <v>368</v>
      </c>
      <c r="B407" s="874" t="s">
        <v>368</v>
      </c>
      <c r="C407" s="872"/>
      <c r="D407" s="872">
        <v>2014</v>
      </c>
      <c r="E407" s="872" t="s">
        <v>20</v>
      </c>
      <c r="F407" s="872" t="s">
        <v>7</v>
      </c>
      <c r="G407" s="872" t="s">
        <v>546</v>
      </c>
      <c r="H407" s="872" t="s">
        <v>1508</v>
      </c>
      <c r="I407" s="872" t="s">
        <v>1064</v>
      </c>
      <c r="J407" s="872" t="s">
        <v>1550</v>
      </c>
      <c r="K407" s="872"/>
      <c r="L407" s="872">
        <v>33118</v>
      </c>
      <c r="M407" s="872"/>
      <c r="N407" s="872">
        <f t="shared" si="6"/>
        <v>33118</v>
      </c>
      <c r="O407" s="872"/>
    </row>
    <row r="408" spans="1:15">
      <c r="A408" s="874" t="s">
        <v>368</v>
      </c>
      <c r="B408" s="874" t="s">
        <v>368</v>
      </c>
      <c r="C408" s="872"/>
      <c r="D408" s="872">
        <v>2014</v>
      </c>
      <c r="E408" s="872" t="s">
        <v>20</v>
      </c>
      <c r="F408" s="872" t="s">
        <v>7</v>
      </c>
      <c r="G408" s="872" t="s">
        <v>546</v>
      </c>
      <c r="H408" s="872" t="s">
        <v>1508</v>
      </c>
      <c r="I408" s="872" t="s">
        <v>1064</v>
      </c>
      <c r="J408" s="872" t="s">
        <v>1521</v>
      </c>
      <c r="K408" s="872"/>
      <c r="L408" s="872">
        <v>73</v>
      </c>
      <c r="M408" s="872"/>
      <c r="N408" s="872">
        <f t="shared" si="6"/>
        <v>73</v>
      </c>
      <c r="O408" s="872"/>
    </row>
    <row r="409" spans="1:15">
      <c r="A409" s="874" t="s">
        <v>368</v>
      </c>
      <c r="B409" s="874" t="s">
        <v>368</v>
      </c>
      <c r="C409" s="872"/>
      <c r="D409" s="872">
        <v>2014</v>
      </c>
      <c r="E409" s="872" t="s">
        <v>20</v>
      </c>
      <c r="F409" s="872" t="s">
        <v>7</v>
      </c>
      <c r="G409" s="872" t="s">
        <v>546</v>
      </c>
      <c r="H409" s="872" t="s">
        <v>1508</v>
      </c>
      <c r="I409" s="872" t="s">
        <v>1064</v>
      </c>
      <c r="J409" s="872" t="s">
        <v>1603</v>
      </c>
      <c r="K409" s="872"/>
      <c r="L409" s="872"/>
      <c r="M409" s="872">
        <v>46</v>
      </c>
      <c r="N409" s="872">
        <f t="shared" si="6"/>
        <v>46</v>
      </c>
      <c r="O409" s="872"/>
    </row>
    <row r="410" spans="1:15">
      <c r="A410" s="874" t="s">
        <v>368</v>
      </c>
      <c r="B410" s="874" t="s">
        <v>368</v>
      </c>
      <c r="C410" s="872"/>
      <c r="D410" s="872">
        <v>2014</v>
      </c>
      <c r="E410" s="872" t="s">
        <v>20</v>
      </c>
      <c r="F410" s="872" t="s">
        <v>7</v>
      </c>
      <c r="G410" s="872" t="s">
        <v>546</v>
      </c>
      <c r="H410" s="872" t="s">
        <v>1562</v>
      </c>
      <c r="I410" s="872" t="s">
        <v>1064</v>
      </c>
      <c r="J410" s="872" t="s">
        <v>1557</v>
      </c>
      <c r="K410" s="872"/>
      <c r="L410" s="872">
        <v>16</v>
      </c>
      <c r="M410" s="872"/>
      <c r="N410" s="872">
        <f t="shared" si="6"/>
        <v>16</v>
      </c>
      <c r="O410" s="872"/>
    </row>
    <row r="411" spans="1:15">
      <c r="A411" s="874" t="s">
        <v>368</v>
      </c>
      <c r="B411" s="874" t="s">
        <v>368</v>
      </c>
      <c r="C411" s="872"/>
      <c r="D411" s="872">
        <v>2014</v>
      </c>
      <c r="E411" s="872" t="s">
        <v>20</v>
      </c>
      <c r="F411" s="872" t="s">
        <v>7</v>
      </c>
      <c r="G411" s="872" t="s">
        <v>546</v>
      </c>
      <c r="H411" s="872" t="s">
        <v>1562</v>
      </c>
      <c r="I411" s="872" t="s">
        <v>1064</v>
      </c>
      <c r="J411" s="872" t="s">
        <v>1599</v>
      </c>
      <c r="K411" s="872"/>
      <c r="L411" s="872">
        <v>43</v>
      </c>
      <c r="M411" s="872">
        <v>2</v>
      </c>
      <c r="N411" s="872">
        <f t="shared" si="6"/>
        <v>45</v>
      </c>
      <c r="O411" s="872"/>
    </row>
    <row r="412" spans="1:15">
      <c r="A412" s="874" t="s">
        <v>368</v>
      </c>
      <c r="B412" s="874" t="s">
        <v>368</v>
      </c>
      <c r="C412" s="872"/>
      <c r="D412" s="872">
        <v>2014</v>
      </c>
      <c r="E412" s="872" t="s">
        <v>20</v>
      </c>
      <c r="F412" s="872" t="s">
        <v>7</v>
      </c>
      <c r="G412" s="872" t="s">
        <v>546</v>
      </c>
      <c r="H412" s="872" t="s">
        <v>1562</v>
      </c>
      <c r="I412" s="872" t="s">
        <v>1064</v>
      </c>
      <c r="J412" s="872" t="s">
        <v>1600</v>
      </c>
      <c r="K412" s="872"/>
      <c r="L412" s="872"/>
      <c r="M412" s="872">
        <v>2</v>
      </c>
      <c r="N412" s="872">
        <f t="shared" si="6"/>
        <v>2</v>
      </c>
      <c r="O412" s="872"/>
    </row>
    <row r="413" spans="1:15">
      <c r="A413" s="874" t="s">
        <v>368</v>
      </c>
      <c r="B413" s="874" t="s">
        <v>368</v>
      </c>
      <c r="C413" s="872"/>
      <c r="D413" s="872">
        <v>2014</v>
      </c>
      <c r="E413" s="872" t="s">
        <v>20</v>
      </c>
      <c r="F413" s="872" t="s">
        <v>7</v>
      </c>
      <c r="G413" s="872" t="s">
        <v>546</v>
      </c>
      <c r="H413" s="872" t="s">
        <v>1564</v>
      </c>
      <c r="I413" s="872" t="s">
        <v>1064</v>
      </c>
      <c r="J413" s="872" t="s">
        <v>1604</v>
      </c>
      <c r="K413" s="872"/>
      <c r="L413" s="872">
        <v>48</v>
      </c>
      <c r="M413" s="872"/>
      <c r="N413" s="872">
        <f t="shared" si="6"/>
        <v>48</v>
      </c>
      <c r="O413" s="872"/>
    </row>
    <row r="414" spans="1:15">
      <c r="A414" s="874" t="s">
        <v>368</v>
      </c>
      <c r="B414" s="874" t="s">
        <v>368</v>
      </c>
      <c r="C414" s="872"/>
      <c r="D414" s="872">
        <v>2014</v>
      </c>
      <c r="E414" s="872" t="s">
        <v>20</v>
      </c>
      <c r="F414" s="872" t="s">
        <v>7</v>
      </c>
      <c r="G414" s="872" t="s">
        <v>546</v>
      </c>
      <c r="H414" s="872" t="s">
        <v>1564</v>
      </c>
      <c r="I414" s="872" t="s">
        <v>1064</v>
      </c>
      <c r="J414" s="872" t="s">
        <v>1600</v>
      </c>
      <c r="K414" s="872"/>
      <c r="L414" s="872"/>
      <c r="M414" s="872">
        <v>554</v>
      </c>
      <c r="N414" s="872">
        <f t="shared" si="6"/>
        <v>554</v>
      </c>
      <c r="O414" s="872"/>
    </row>
    <row r="415" spans="1:15">
      <c r="A415" s="874" t="s">
        <v>368</v>
      </c>
      <c r="B415" s="874" t="s">
        <v>368</v>
      </c>
      <c r="C415" s="872"/>
      <c r="D415" s="872">
        <v>2014</v>
      </c>
      <c r="E415" s="872" t="s">
        <v>20</v>
      </c>
      <c r="F415" s="872" t="s">
        <v>7</v>
      </c>
      <c r="G415" s="872" t="s">
        <v>546</v>
      </c>
      <c r="H415" s="872" t="s">
        <v>1564</v>
      </c>
      <c r="I415" s="872" t="s">
        <v>1064</v>
      </c>
      <c r="J415" s="872" t="s">
        <v>1602</v>
      </c>
      <c r="K415" s="872"/>
      <c r="L415" s="872"/>
      <c r="M415" s="872">
        <v>16</v>
      </c>
      <c r="N415" s="872">
        <f t="shared" si="6"/>
        <v>16</v>
      </c>
      <c r="O415" s="872"/>
    </row>
    <row r="416" spans="1:15">
      <c r="A416" s="874" t="s">
        <v>368</v>
      </c>
      <c r="B416" s="874" t="s">
        <v>368</v>
      </c>
      <c r="C416" s="872"/>
      <c r="D416" s="872">
        <v>2014</v>
      </c>
      <c r="E416" s="872" t="s">
        <v>20</v>
      </c>
      <c r="F416" s="872" t="s">
        <v>7</v>
      </c>
      <c r="G416" s="872" t="s">
        <v>546</v>
      </c>
      <c r="H416" s="872" t="s">
        <v>1565</v>
      </c>
      <c r="I416" s="872" t="s">
        <v>492</v>
      </c>
      <c r="J416" s="872" t="s">
        <v>1599</v>
      </c>
      <c r="K416" s="872"/>
      <c r="L416" s="872"/>
      <c r="M416" s="872">
        <v>1</v>
      </c>
      <c r="N416" s="872">
        <f t="shared" si="6"/>
        <v>1</v>
      </c>
      <c r="O416" s="872"/>
    </row>
    <row r="417" spans="1:15">
      <c r="A417" s="874" t="s">
        <v>368</v>
      </c>
      <c r="B417" s="874" t="s">
        <v>368</v>
      </c>
      <c r="C417" s="872"/>
      <c r="D417" s="872">
        <v>2014</v>
      </c>
      <c r="E417" s="872" t="s">
        <v>20</v>
      </c>
      <c r="F417" s="872" t="s">
        <v>7</v>
      </c>
      <c r="G417" s="872" t="s">
        <v>546</v>
      </c>
      <c r="H417" s="872" t="s">
        <v>1565</v>
      </c>
      <c r="I417" s="872" t="s">
        <v>492</v>
      </c>
      <c r="J417" s="872" t="s">
        <v>1603</v>
      </c>
      <c r="K417" s="872"/>
      <c r="L417" s="872"/>
      <c r="M417" s="872">
        <v>25</v>
      </c>
      <c r="N417" s="872">
        <f t="shared" si="6"/>
        <v>25</v>
      </c>
      <c r="O417" s="872"/>
    </row>
    <row r="418" spans="1:15">
      <c r="A418" s="874" t="s">
        <v>368</v>
      </c>
      <c r="B418" s="874" t="s">
        <v>368</v>
      </c>
      <c r="C418" s="872"/>
      <c r="D418" s="872">
        <v>2014</v>
      </c>
      <c r="E418" s="872" t="s">
        <v>20</v>
      </c>
      <c r="F418" s="872" t="s">
        <v>7</v>
      </c>
      <c r="G418" s="872" t="s">
        <v>546</v>
      </c>
      <c r="H418" s="872" t="s">
        <v>1605</v>
      </c>
      <c r="I418" s="872" t="s">
        <v>1064</v>
      </c>
      <c r="J418" s="872" t="s">
        <v>1600</v>
      </c>
      <c r="K418" s="872"/>
      <c r="L418" s="872"/>
      <c r="M418" s="872">
        <v>1</v>
      </c>
      <c r="N418" s="872">
        <f t="shared" si="6"/>
        <v>1</v>
      </c>
      <c r="O418" s="872"/>
    </row>
    <row r="419" spans="1:15">
      <c r="A419" s="874" t="s">
        <v>368</v>
      </c>
      <c r="B419" s="874" t="s">
        <v>368</v>
      </c>
      <c r="C419" s="872"/>
      <c r="D419" s="872">
        <v>2014</v>
      </c>
      <c r="E419" s="872" t="s">
        <v>20</v>
      </c>
      <c r="F419" s="872" t="s">
        <v>7</v>
      </c>
      <c r="G419" s="872" t="s">
        <v>546</v>
      </c>
      <c r="H419" s="872" t="s">
        <v>1591</v>
      </c>
      <c r="I419" s="872" t="s">
        <v>492</v>
      </c>
      <c r="J419" s="872" t="s">
        <v>1603</v>
      </c>
      <c r="K419" s="872"/>
      <c r="L419" s="872"/>
      <c r="M419" s="872">
        <v>47</v>
      </c>
      <c r="N419" s="872">
        <f t="shared" si="6"/>
        <v>47</v>
      </c>
      <c r="O419" s="872"/>
    </row>
    <row r="420" spans="1:15">
      <c r="A420" s="874" t="s">
        <v>368</v>
      </c>
      <c r="B420" s="874" t="s">
        <v>368</v>
      </c>
      <c r="C420" s="872"/>
      <c r="D420" s="872">
        <v>2014</v>
      </c>
      <c r="E420" s="872" t="s">
        <v>20</v>
      </c>
      <c r="F420" s="872" t="s">
        <v>7</v>
      </c>
      <c r="G420" s="872" t="s">
        <v>546</v>
      </c>
      <c r="H420" s="872" t="s">
        <v>1513</v>
      </c>
      <c r="I420" s="872" t="s">
        <v>492</v>
      </c>
      <c r="J420" s="872" t="s">
        <v>1599</v>
      </c>
      <c r="K420" s="872"/>
      <c r="L420" s="872"/>
      <c r="M420" s="872">
        <v>6</v>
      </c>
      <c r="N420" s="872">
        <f t="shared" si="6"/>
        <v>6</v>
      </c>
      <c r="O420" s="872"/>
    </row>
    <row r="421" spans="1:15">
      <c r="A421" s="874" t="s">
        <v>368</v>
      </c>
      <c r="B421" s="874" t="s">
        <v>368</v>
      </c>
      <c r="C421" s="872"/>
      <c r="D421" s="872">
        <v>2014</v>
      </c>
      <c r="E421" s="872" t="s">
        <v>20</v>
      </c>
      <c r="F421" s="872" t="s">
        <v>7</v>
      </c>
      <c r="G421" s="872" t="s">
        <v>546</v>
      </c>
      <c r="H421" s="872" t="s">
        <v>1513</v>
      </c>
      <c r="I421" s="872" t="s">
        <v>492</v>
      </c>
      <c r="J421" s="872" t="s">
        <v>1600</v>
      </c>
      <c r="K421" s="872"/>
      <c r="L421" s="872"/>
      <c r="M421" s="872">
        <v>1</v>
      </c>
      <c r="N421" s="872">
        <f t="shared" si="6"/>
        <v>1</v>
      </c>
      <c r="O421" s="872"/>
    </row>
    <row r="422" spans="1:15">
      <c r="A422" s="874" t="s">
        <v>368</v>
      </c>
      <c r="B422" s="874" t="s">
        <v>368</v>
      </c>
      <c r="C422" s="872"/>
      <c r="D422" s="872">
        <v>2014</v>
      </c>
      <c r="E422" s="872" t="s">
        <v>20</v>
      </c>
      <c r="F422" s="872" t="s">
        <v>7</v>
      </c>
      <c r="G422" s="872" t="s">
        <v>546</v>
      </c>
      <c r="H422" s="872" t="s">
        <v>1513</v>
      </c>
      <c r="I422" s="872" t="s">
        <v>492</v>
      </c>
      <c r="J422" s="872" t="s">
        <v>1603</v>
      </c>
      <c r="K422" s="872"/>
      <c r="L422" s="872"/>
      <c r="M422" s="872">
        <v>7</v>
      </c>
      <c r="N422" s="872">
        <f t="shared" si="6"/>
        <v>7</v>
      </c>
      <c r="O422" s="872"/>
    </row>
    <row r="423" spans="1:15">
      <c r="A423" s="874" t="s">
        <v>368</v>
      </c>
      <c r="B423" s="874" t="s">
        <v>368</v>
      </c>
      <c r="C423" s="872"/>
      <c r="D423" s="872">
        <v>2014</v>
      </c>
      <c r="E423" s="872" t="s">
        <v>20</v>
      </c>
      <c r="F423" s="872" t="s">
        <v>7</v>
      </c>
      <c r="G423" s="872" t="s">
        <v>546</v>
      </c>
      <c r="H423" s="872" t="s">
        <v>1514</v>
      </c>
      <c r="I423" s="872" t="s">
        <v>492</v>
      </c>
      <c r="J423" s="872" t="s">
        <v>1603</v>
      </c>
      <c r="K423" s="872"/>
      <c r="L423" s="872"/>
      <c r="M423" s="872">
        <v>36</v>
      </c>
      <c r="N423" s="872">
        <f t="shared" si="6"/>
        <v>36</v>
      </c>
      <c r="O423" s="872"/>
    </row>
    <row r="424" spans="1:15">
      <c r="A424" s="874" t="s">
        <v>368</v>
      </c>
      <c r="B424" s="874" t="s">
        <v>368</v>
      </c>
      <c r="C424" s="872"/>
      <c r="D424" s="872">
        <v>2014</v>
      </c>
      <c r="E424" s="872" t="s">
        <v>20</v>
      </c>
      <c r="F424" s="872" t="s">
        <v>7</v>
      </c>
      <c r="G424" s="872" t="s">
        <v>546</v>
      </c>
      <c r="H424" s="872" t="s">
        <v>1516</v>
      </c>
      <c r="I424" s="872" t="s">
        <v>492</v>
      </c>
      <c r="J424" s="872" t="s">
        <v>1600</v>
      </c>
      <c r="K424" s="872"/>
      <c r="L424" s="872"/>
      <c r="M424" s="872">
        <v>4</v>
      </c>
      <c r="N424" s="872">
        <f t="shared" si="6"/>
        <v>4</v>
      </c>
      <c r="O424" s="872"/>
    </row>
    <row r="425" spans="1:15">
      <c r="A425" s="874" t="s">
        <v>368</v>
      </c>
      <c r="B425" s="874" t="s">
        <v>368</v>
      </c>
      <c r="C425" s="872"/>
      <c r="D425" s="872">
        <v>2014</v>
      </c>
      <c r="E425" s="872" t="s">
        <v>20</v>
      </c>
      <c r="F425" s="872" t="s">
        <v>7</v>
      </c>
      <c r="G425" s="872" t="s">
        <v>546</v>
      </c>
      <c r="H425" s="872" t="s">
        <v>1517</v>
      </c>
      <c r="I425" s="872" t="s">
        <v>1064</v>
      </c>
      <c r="J425" s="872" t="s">
        <v>1557</v>
      </c>
      <c r="K425" s="872"/>
      <c r="L425" s="872"/>
      <c r="M425" s="872">
        <v>1</v>
      </c>
      <c r="N425" s="872">
        <f t="shared" si="6"/>
        <v>1</v>
      </c>
      <c r="O425" s="872"/>
    </row>
    <row r="426" spans="1:15">
      <c r="A426" s="874" t="s">
        <v>368</v>
      </c>
      <c r="B426" s="874" t="s">
        <v>368</v>
      </c>
      <c r="C426" s="872"/>
      <c r="D426" s="872">
        <v>2014</v>
      </c>
      <c r="E426" s="872" t="s">
        <v>20</v>
      </c>
      <c r="F426" s="872" t="s">
        <v>7</v>
      </c>
      <c r="G426" s="872" t="s">
        <v>546</v>
      </c>
      <c r="H426" s="872" t="s">
        <v>1517</v>
      </c>
      <c r="I426" s="872" t="s">
        <v>1064</v>
      </c>
      <c r="J426" s="872" t="s">
        <v>1599</v>
      </c>
      <c r="K426" s="872"/>
      <c r="L426" s="872">
        <v>27</v>
      </c>
      <c r="M426" s="872"/>
      <c r="N426" s="872">
        <f t="shared" si="6"/>
        <v>27</v>
      </c>
      <c r="O426" s="872"/>
    </row>
    <row r="427" spans="1:15">
      <c r="A427" s="874" t="s">
        <v>368</v>
      </c>
      <c r="B427" s="874" t="s">
        <v>368</v>
      </c>
      <c r="C427" s="872"/>
      <c r="D427" s="872">
        <v>2014</v>
      </c>
      <c r="E427" s="872" t="s">
        <v>20</v>
      </c>
      <c r="F427" s="872" t="s">
        <v>7</v>
      </c>
      <c r="G427" s="872" t="s">
        <v>546</v>
      </c>
      <c r="H427" s="872" t="s">
        <v>1567</v>
      </c>
      <c r="I427" s="872" t="s">
        <v>492</v>
      </c>
      <c r="J427" s="872" t="s">
        <v>1600</v>
      </c>
      <c r="K427" s="872"/>
      <c r="L427" s="872"/>
      <c r="M427" s="872">
        <v>231</v>
      </c>
      <c r="N427" s="872">
        <f t="shared" si="6"/>
        <v>231</v>
      </c>
      <c r="O427" s="872"/>
    </row>
    <row r="428" spans="1:15">
      <c r="A428" s="874" t="s">
        <v>368</v>
      </c>
      <c r="B428" s="874" t="s">
        <v>368</v>
      </c>
      <c r="C428" s="872"/>
      <c r="D428" s="872">
        <v>2014</v>
      </c>
      <c r="E428" s="872" t="s">
        <v>20</v>
      </c>
      <c r="F428" s="872" t="s">
        <v>7</v>
      </c>
      <c r="G428" s="872" t="s">
        <v>546</v>
      </c>
      <c r="H428" s="872" t="s">
        <v>1055</v>
      </c>
      <c r="I428" s="872" t="s">
        <v>1053</v>
      </c>
      <c r="J428" s="872" t="s">
        <v>1604</v>
      </c>
      <c r="K428" s="872"/>
      <c r="L428" s="872">
        <v>7</v>
      </c>
      <c r="M428" s="872"/>
      <c r="N428" s="872">
        <f t="shared" si="6"/>
        <v>7</v>
      </c>
      <c r="O428" s="872"/>
    </row>
    <row r="429" spans="1:15">
      <c r="A429" s="874" t="s">
        <v>368</v>
      </c>
      <c r="B429" s="874" t="s">
        <v>368</v>
      </c>
      <c r="C429" s="872"/>
      <c r="D429" s="872">
        <v>2014</v>
      </c>
      <c r="E429" s="872" t="s">
        <v>20</v>
      </c>
      <c r="F429" s="872" t="s">
        <v>7</v>
      </c>
      <c r="G429" s="872" t="s">
        <v>546</v>
      </c>
      <c r="H429" s="872" t="s">
        <v>1055</v>
      </c>
      <c r="I429" s="872" t="s">
        <v>1053</v>
      </c>
      <c r="J429" s="872" t="s">
        <v>1550</v>
      </c>
      <c r="K429" s="872"/>
      <c r="L429" s="872">
        <v>16</v>
      </c>
      <c r="M429" s="872"/>
      <c r="N429" s="872">
        <f t="shared" si="6"/>
        <v>16</v>
      </c>
      <c r="O429" s="872"/>
    </row>
    <row r="430" spans="1:15">
      <c r="A430" s="874" t="s">
        <v>368</v>
      </c>
      <c r="B430" s="874" t="s">
        <v>368</v>
      </c>
      <c r="C430" s="872"/>
      <c r="D430" s="872">
        <v>2014</v>
      </c>
      <c r="E430" s="872" t="s">
        <v>20</v>
      </c>
      <c r="F430" s="872" t="s">
        <v>7</v>
      </c>
      <c r="G430" s="872" t="s">
        <v>546</v>
      </c>
      <c r="H430" s="872" t="s">
        <v>1055</v>
      </c>
      <c r="I430" s="872" t="s">
        <v>1053</v>
      </c>
      <c r="J430" s="872" t="s">
        <v>1599</v>
      </c>
      <c r="K430" s="872"/>
      <c r="L430" s="872"/>
      <c r="M430" s="872">
        <v>15</v>
      </c>
      <c r="N430" s="872">
        <f t="shared" si="6"/>
        <v>15</v>
      </c>
      <c r="O430" s="872"/>
    </row>
    <row r="431" spans="1:15">
      <c r="A431" s="874" t="s">
        <v>368</v>
      </c>
      <c r="B431" s="874" t="s">
        <v>368</v>
      </c>
      <c r="C431" s="872"/>
      <c r="D431" s="872">
        <v>2014</v>
      </c>
      <c r="E431" s="872" t="s">
        <v>20</v>
      </c>
      <c r="F431" s="872" t="s">
        <v>7</v>
      </c>
      <c r="G431" s="872" t="s">
        <v>546</v>
      </c>
      <c r="H431" s="872" t="s">
        <v>1055</v>
      </c>
      <c r="I431" s="872" t="s">
        <v>1053</v>
      </c>
      <c r="J431" s="872" t="s">
        <v>1600</v>
      </c>
      <c r="K431" s="872"/>
      <c r="L431" s="872"/>
      <c r="M431" s="872">
        <v>90</v>
      </c>
      <c r="N431" s="872">
        <f t="shared" si="6"/>
        <v>90</v>
      </c>
      <c r="O431" s="872"/>
    </row>
    <row r="432" spans="1:15">
      <c r="A432" s="874" t="s">
        <v>368</v>
      </c>
      <c r="B432" s="874" t="s">
        <v>368</v>
      </c>
      <c r="C432" s="872"/>
      <c r="D432" s="872">
        <v>2014</v>
      </c>
      <c r="E432" s="872" t="s">
        <v>20</v>
      </c>
      <c r="F432" s="872" t="s">
        <v>7</v>
      </c>
      <c r="G432" s="872" t="s">
        <v>546</v>
      </c>
      <c r="H432" s="872" t="s">
        <v>1055</v>
      </c>
      <c r="I432" s="872" t="s">
        <v>1053</v>
      </c>
      <c r="J432" s="872" t="s">
        <v>1547</v>
      </c>
      <c r="K432" s="872"/>
      <c r="L432" s="872">
        <v>8410</v>
      </c>
      <c r="M432" s="872"/>
      <c r="N432" s="872">
        <f t="shared" si="6"/>
        <v>8410</v>
      </c>
      <c r="O432" s="872"/>
    </row>
    <row r="433" spans="1:15">
      <c r="A433" s="874" t="s">
        <v>368</v>
      </c>
      <c r="B433" s="874" t="s">
        <v>368</v>
      </c>
      <c r="C433" s="872"/>
      <c r="D433" s="872">
        <v>2014</v>
      </c>
      <c r="E433" s="872" t="s">
        <v>20</v>
      </c>
      <c r="F433" s="872" t="s">
        <v>7</v>
      </c>
      <c r="G433" s="872" t="s">
        <v>546</v>
      </c>
      <c r="H433" s="872" t="s">
        <v>1055</v>
      </c>
      <c r="I433" s="872" t="s">
        <v>1053</v>
      </c>
      <c r="J433" s="872" t="s">
        <v>1521</v>
      </c>
      <c r="K433" s="872"/>
      <c r="L433" s="872">
        <v>4310</v>
      </c>
      <c r="M433" s="872"/>
      <c r="N433" s="872">
        <f t="shared" si="6"/>
        <v>4310</v>
      </c>
      <c r="O433" s="872"/>
    </row>
    <row r="434" spans="1:15">
      <c r="A434" s="874" t="s">
        <v>368</v>
      </c>
      <c r="B434" s="874" t="s">
        <v>368</v>
      </c>
      <c r="C434" s="872"/>
      <c r="D434" s="872">
        <v>2014</v>
      </c>
      <c r="E434" s="872" t="s">
        <v>20</v>
      </c>
      <c r="F434" s="872" t="s">
        <v>7</v>
      </c>
      <c r="G434" s="872" t="s">
        <v>546</v>
      </c>
      <c r="H434" s="872" t="s">
        <v>1055</v>
      </c>
      <c r="I434" s="872" t="s">
        <v>1053</v>
      </c>
      <c r="J434" s="872" t="s">
        <v>1602</v>
      </c>
      <c r="K434" s="872"/>
      <c r="L434" s="872"/>
      <c r="M434" s="872">
        <v>1</v>
      </c>
      <c r="N434" s="872">
        <f t="shared" si="6"/>
        <v>1</v>
      </c>
      <c r="O434" s="872"/>
    </row>
    <row r="435" spans="1:15">
      <c r="A435" s="874" t="s">
        <v>368</v>
      </c>
      <c r="B435" s="874" t="s">
        <v>368</v>
      </c>
      <c r="C435" s="872"/>
      <c r="D435" s="872">
        <v>2014</v>
      </c>
      <c r="E435" s="872" t="s">
        <v>20</v>
      </c>
      <c r="F435" s="872" t="s">
        <v>7</v>
      </c>
      <c r="G435" s="872" t="s">
        <v>546</v>
      </c>
      <c r="H435" s="872" t="s">
        <v>1055</v>
      </c>
      <c r="I435" s="872" t="s">
        <v>1053</v>
      </c>
      <c r="J435" s="872" t="s">
        <v>1603</v>
      </c>
      <c r="K435" s="872"/>
      <c r="L435" s="872"/>
      <c r="M435" s="872">
        <v>538</v>
      </c>
      <c r="N435" s="872">
        <f t="shared" si="6"/>
        <v>538</v>
      </c>
      <c r="O435" s="872"/>
    </row>
    <row r="436" spans="1:15">
      <c r="A436" s="874" t="s">
        <v>368</v>
      </c>
      <c r="B436" s="874" t="s">
        <v>368</v>
      </c>
      <c r="C436" s="872"/>
      <c r="D436" s="872">
        <v>2014</v>
      </c>
      <c r="E436" s="872" t="s">
        <v>20</v>
      </c>
      <c r="F436" s="872" t="s">
        <v>7</v>
      </c>
      <c r="G436" s="872" t="s">
        <v>546</v>
      </c>
      <c r="H436" s="872" t="s">
        <v>1606</v>
      </c>
      <c r="I436" s="872" t="s">
        <v>492</v>
      </c>
      <c r="J436" s="872" t="s">
        <v>1600</v>
      </c>
      <c r="K436" s="872"/>
      <c r="L436" s="872"/>
      <c r="M436" s="872">
        <v>1</v>
      </c>
      <c r="N436" s="872">
        <f t="shared" si="6"/>
        <v>1</v>
      </c>
      <c r="O436" s="872"/>
    </row>
    <row r="437" spans="1:15">
      <c r="A437" s="874" t="s">
        <v>368</v>
      </c>
      <c r="B437" s="874" t="s">
        <v>368</v>
      </c>
      <c r="C437" s="872"/>
      <c r="D437" s="872">
        <v>2014</v>
      </c>
      <c r="E437" s="872" t="s">
        <v>20</v>
      </c>
      <c r="F437" s="872" t="s">
        <v>7</v>
      </c>
      <c r="G437" s="872" t="s">
        <v>546</v>
      </c>
      <c r="H437" s="872" t="s">
        <v>971</v>
      </c>
      <c r="I437" s="872" t="s">
        <v>1064</v>
      </c>
      <c r="J437" s="872" t="s">
        <v>1603</v>
      </c>
      <c r="K437" s="872"/>
      <c r="L437" s="872">
        <v>4888</v>
      </c>
      <c r="M437" s="872">
        <v>2692</v>
      </c>
      <c r="N437" s="872">
        <f t="shared" si="6"/>
        <v>7580</v>
      </c>
      <c r="O437" s="872"/>
    </row>
    <row r="438" spans="1:15">
      <c r="A438" s="874" t="s">
        <v>368</v>
      </c>
      <c r="B438" s="874" t="s">
        <v>368</v>
      </c>
      <c r="C438" s="872"/>
      <c r="D438" s="872">
        <v>2014</v>
      </c>
      <c r="E438" s="872" t="s">
        <v>20</v>
      </c>
      <c r="F438" s="872" t="s">
        <v>7</v>
      </c>
      <c r="G438" s="872" t="s">
        <v>546</v>
      </c>
      <c r="H438" s="872" t="s">
        <v>1523</v>
      </c>
      <c r="I438" s="872" t="s">
        <v>492</v>
      </c>
      <c r="J438" s="872" t="s">
        <v>1557</v>
      </c>
      <c r="K438" s="872"/>
      <c r="L438" s="872">
        <v>3</v>
      </c>
      <c r="M438" s="872"/>
      <c r="N438" s="872">
        <f t="shared" si="6"/>
        <v>3</v>
      </c>
      <c r="O438" s="872"/>
    </row>
    <row r="439" spans="1:15">
      <c r="A439" s="874" t="s">
        <v>368</v>
      </c>
      <c r="B439" s="874" t="s">
        <v>368</v>
      </c>
      <c r="C439" s="872"/>
      <c r="D439" s="872">
        <v>2014</v>
      </c>
      <c r="E439" s="872" t="s">
        <v>20</v>
      </c>
      <c r="F439" s="872" t="s">
        <v>7</v>
      </c>
      <c r="G439" s="872" t="s">
        <v>546</v>
      </c>
      <c r="H439" s="872" t="s">
        <v>1523</v>
      </c>
      <c r="I439" s="872" t="s">
        <v>492</v>
      </c>
      <c r="J439" s="872" t="s">
        <v>1599</v>
      </c>
      <c r="K439" s="872"/>
      <c r="L439" s="872"/>
      <c r="M439" s="872">
        <v>3</v>
      </c>
      <c r="N439" s="872">
        <f t="shared" si="6"/>
        <v>3</v>
      </c>
      <c r="O439" s="872"/>
    </row>
    <row r="440" spans="1:15">
      <c r="A440" s="874" t="s">
        <v>368</v>
      </c>
      <c r="B440" s="874" t="s">
        <v>368</v>
      </c>
      <c r="C440" s="872"/>
      <c r="D440" s="872">
        <v>2014</v>
      </c>
      <c r="E440" s="872" t="s">
        <v>20</v>
      </c>
      <c r="F440" s="872" t="s">
        <v>7</v>
      </c>
      <c r="G440" s="872" t="s">
        <v>546</v>
      </c>
      <c r="H440" s="872" t="s">
        <v>1523</v>
      </c>
      <c r="I440" s="872" t="s">
        <v>492</v>
      </c>
      <c r="J440" s="872" t="s">
        <v>1600</v>
      </c>
      <c r="K440" s="872"/>
      <c r="L440" s="872"/>
      <c r="M440" s="872">
        <v>1</v>
      </c>
      <c r="N440" s="872">
        <f t="shared" si="6"/>
        <v>1</v>
      </c>
      <c r="O440" s="872"/>
    </row>
    <row r="441" spans="1:15">
      <c r="A441" s="874" t="s">
        <v>368</v>
      </c>
      <c r="B441" s="874" t="s">
        <v>368</v>
      </c>
      <c r="C441" s="872"/>
      <c r="D441" s="872">
        <v>2014</v>
      </c>
      <c r="E441" s="872" t="s">
        <v>20</v>
      </c>
      <c r="F441" s="872" t="s">
        <v>7</v>
      </c>
      <c r="G441" s="872" t="s">
        <v>546</v>
      </c>
      <c r="H441" s="872" t="s">
        <v>1524</v>
      </c>
      <c r="I441" s="872" t="s">
        <v>492</v>
      </c>
      <c r="J441" s="872" t="s">
        <v>1600</v>
      </c>
      <c r="K441" s="872"/>
      <c r="L441" s="872"/>
      <c r="M441" s="872">
        <v>25</v>
      </c>
      <c r="N441" s="872">
        <f t="shared" si="6"/>
        <v>25</v>
      </c>
      <c r="O441" s="872"/>
    </row>
    <row r="442" spans="1:15">
      <c r="A442" s="874" t="s">
        <v>368</v>
      </c>
      <c r="B442" s="874" t="s">
        <v>368</v>
      </c>
      <c r="C442" s="872"/>
      <c r="D442" s="872">
        <v>2014</v>
      </c>
      <c r="E442" s="872" t="s">
        <v>20</v>
      </c>
      <c r="F442" s="872" t="s">
        <v>7</v>
      </c>
      <c r="G442" s="872" t="s">
        <v>546</v>
      </c>
      <c r="H442" s="872" t="s">
        <v>1524</v>
      </c>
      <c r="I442" s="872" t="s">
        <v>492</v>
      </c>
      <c r="J442" s="872" t="s">
        <v>1603</v>
      </c>
      <c r="K442" s="872"/>
      <c r="L442" s="872"/>
      <c r="M442" s="872">
        <v>4</v>
      </c>
      <c r="N442" s="872">
        <f t="shared" si="6"/>
        <v>4</v>
      </c>
      <c r="O442" s="872"/>
    </row>
    <row r="443" spans="1:15">
      <c r="A443" s="874" t="s">
        <v>368</v>
      </c>
      <c r="B443" s="874" t="s">
        <v>368</v>
      </c>
      <c r="C443" s="872"/>
      <c r="D443" s="872">
        <v>2014</v>
      </c>
      <c r="E443" s="872" t="s">
        <v>20</v>
      </c>
      <c r="F443" s="872" t="s">
        <v>7</v>
      </c>
      <c r="G443" s="872" t="s">
        <v>546</v>
      </c>
      <c r="H443" s="872" t="s">
        <v>1525</v>
      </c>
      <c r="I443" s="872" t="s">
        <v>492</v>
      </c>
      <c r="J443" s="872" t="s">
        <v>1521</v>
      </c>
      <c r="K443" s="872"/>
      <c r="L443" s="872">
        <v>27</v>
      </c>
      <c r="M443" s="872"/>
      <c r="N443" s="872">
        <f t="shared" si="6"/>
        <v>27</v>
      </c>
      <c r="O443" s="872"/>
    </row>
    <row r="444" spans="1:15">
      <c r="A444" s="874" t="s">
        <v>368</v>
      </c>
      <c r="B444" s="874" t="s">
        <v>368</v>
      </c>
      <c r="C444" s="872"/>
      <c r="D444" s="872">
        <v>2014</v>
      </c>
      <c r="E444" s="872" t="s">
        <v>20</v>
      </c>
      <c r="F444" s="872" t="s">
        <v>7</v>
      </c>
      <c r="G444" s="872" t="s">
        <v>546</v>
      </c>
      <c r="H444" s="872" t="s">
        <v>1525</v>
      </c>
      <c r="I444" s="872" t="s">
        <v>492</v>
      </c>
      <c r="J444" s="872" t="s">
        <v>1603</v>
      </c>
      <c r="K444" s="872"/>
      <c r="L444" s="872"/>
      <c r="M444" s="872">
        <v>3</v>
      </c>
      <c r="N444" s="872">
        <f t="shared" si="6"/>
        <v>3</v>
      </c>
      <c r="O444" s="872"/>
    </row>
    <row r="445" spans="1:15">
      <c r="A445" s="874" t="s">
        <v>368</v>
      </c>
      <c r="B445" s="874" t="s">
        <v>368</v>
      </c>
      <c r="C445" s="872"/>
      <c r="D445" s="872">
        <v>2014</v>
      </c>
      <c r="E445" s="872" t="s">
        <v>20</v>
      </c>
      <c r="F445" s="872" t="s">
        <v>7</v>
      </c>
      <c r="G445" s="872" t="s">
        <v>546</v>
      </c>
      <c r="H445" s="872" t="s">
        <v>1607</v>
      </c>
      <c r="I445" s="872" t="s">
        <v>492</v>
      </c>
      <c r="J445" s="872" t="s">
        <v>1603</v>
      </c>
      <c r="K445" s="872"/>
      <c r="L445" s="872"/>
      <c r="M445" s="872">
        <v>35</v>
      </c>
      <c r="N445" s="872">
        <f t="shared" si="6"/>
        <v>35</v>
      </c>
      <c r="O445" s="872"/>
    </row>
    <row r="446" spans="1:15">
      <c r="A446" s="874" t="s">
        <v>368</v>
      </c>
      <c r="B446" s="874" t="s">
        <v>368</v>
      </c>
      <c r="C446" s="872"/>
      <c r="D446" s="872">
        <v>2014</v>
      </c>
      <c r="E446" s="872" t="s">
        <v>20</v>
      </c>
      <c r="F446" s="872" t="s">
        <v>7</v>
      </c>
      <c r="G446" s="872" t="s">
        <v>546</v>
      </c>
      <c r="H446" s="872" t="s">
        <v>1569</v>
      </c>
      <c r="I446" s="872" t="s">
        <v>492</v>
      </c>
      <c r="J446" s="872" t="s">
        <v>1599</v>
      </c>
      <c r="K446" s="872"/>
      <c r="L446" s="872"/>
      <c r="M446" s="872">
        <v>1</v>
      </c>
      <c r="N446" s="872">
        <f t="shared" si="6"/>
        <v>1</v>
      </c>
      <c r="O446" s="872"/>
    </row>
    <row r="447" spans="1:15">
      <c r="A447" s="874" t="s">
        <v>368</v>
      </c>
      <c r="B447" s="874" t="s">
        <v>368</v>
      </c>
      <c r="C447" s="872"/>
      <c r="D447" s="872">
        <v>2014</v>
      </c>
      <c r="E447" s="872" t="s">
        <v>20</v>
      </c>
      <c r="F447" s="872" t="s">
        <v>7</v>
      </c>
      <c r="G447" s="872" t="s">
        <v>546</v>
      </c>
      <c r="H447" s="872" t="s">
        <v>1569</v>
      </c>
      <c r="I447" s="872" t="s">
        <v>492</v>
      </c>
      <c r="J447" s="872" t="s">
        <v>1600</v>
      </c>
      <c r="K447" s="872"/>
      <c r="L447" s="872"/>
      <c r="M447" s="872">
        <v>247</v>
      </c>
      <c r="N447" s="872">
        <f t="shared" si="6"/>
        <v>247</v>
      </c>
      <c r="O447" s="872"/>
    </row>
    <row r="448" spans="1:15">
      <c r="A448" s="874" t="s">
        <v>368</v>
      </c>
      <c r="B448" s="874" t="s">
        <v>368</v>
      </c>
      <c r="C448" s="872"/>
      <c r="D448" s="872">
        <v>2014</v>
      </c>
      <c r="E448" s="872" t="s">
        <v>20</v>
      </c>
      <c r="F448" s="872" t="s">
        <v>7</v>
      </c>
      <c r="G448" s="872" t="s">
        <v>546</v>
      </c>
      <c r="H448" s="872" t="s">
        <v>1526</v>
      </c>
      <c r="I448" s="872" t="s">
        <v>1064</v>
      </c>
      <c r="J448" s="872" t="s">
        <v>1557</v>
      </c>
      <c r="K448" s="872"/>
      <c r="L448" s="872"/>
      <c r="M448" s="872">
        <v>489</v>
      </c>
      <c r="N448" s="872">
        <f t="shared" si="6"/>
        <v>489</v>
      </c>
      <c r="O448" s="872"/>
    </row>
    <row r="449" spans="1:15">
      <c r="A449" s="874" t="s">
        <v>368</v>
      </c>
      <c r="B449" s="874" t="s">
        <v>368</v>
      </c>
      <c r="C449" s="872"/>
      <c r="D449" s="872">
        <v>2014</v>
      </c>
      <c r="E449" s="872" t="s">
        <v>20</v>
      </c>
      <c r="F449" s="872" t="s">
        <v>7</v>
      </c>
      <c r="G449" s="872" t="s">
        <v>546</v>
      </c>
      <c r="H449" s="872" t="s">
        <v>1526</v>
      </c>
      <c r="I449" s="872" t="s">
        <v>1064</v>
      </c>
      <c r="J449" s="872" t="s">
        <v>1563</v>
      </c>
      <c r="K449" s="872"/>
      <c r="L449" s="872"/>
      <c r="M449" s="872">
        <v>2</v>
      </c>
      <c r="N449" s="872">
        <f t="shared" si="6"/>
        <v>2</v>
      </c>
      <c r="O449" s="872"/>
    </row>
    <row r="450" spans="1:15">
      <c r="A450" s="874" t="s">
        <v>368</v>
      </c>
      <c r="B450" s="874" t="s">
        <v>368</v>
      </c>
      <c r="C450" s="872"/>
      <c r="D450" s="872">
        <v>2014</v>
      </c>
      <c r="E450" s="872" t="s">
        <v>20</v>
      </c>
      <c r="F450" s="872" t="s">
        <v>7</v>
      </c>
      <c r="G450" s="872" t="s">
        <v>546</v>
      </c>
      <c r="H450" s="872" t="s">
        <v>1526</v>
      </c>
      <c r="I450" s="872" t="s">
        <v>1064</v>
      </c>
      <c r="J450" s="872" t="s">
        <v>1599</v>
      </c>
      <c r="K450" s="872"/>
      <c r="L450" s="872">
        <v>40</v>
      </c>
      <c r="M450" s="872">
        <v>906</v>
      </c>
      <c r="N450" s="872">
        <f t="shared" si="6"/>
        <v>946</v>
      </c>
      <c r="O450" s="872"/>
    </row>
    <row r="451" spans="1:15">
      <c r="A451" s="874" t="s">
        <v>368</v>
      </c>
      <c r="B451" s="874" t="s">
        <v>368</v>
      </c>
      <c r="C451" s="872"/>
      <c r="D451" s="872">
        <v>2014</v>
      </c>
      <c r="E451" s="872" t="s">
        <v>20</v>
      </c>
      <c r="F451" s="872" t="s">
        <v>7</v>
      </c>
      <c r="G451" s="872" t="s">
        <v>546</v>
      </c>
      <c r="H451" s="872" t="s">
        <v>1526</v>
      </c>
      <c r="I451" s="872" t="s">
        <v>1064</v>
      </c>
      <c r="J451" s="872" t="s">
        <v>1600</v>
      </c>
      <c r="K451" s="872"/>
      <c r="L451" s="872"/>
      <c r="M451" s="872">
        <v>560</v>
      </c>
      <c r="N451" s="872">
        <f t="shared" si="6"/>
        <v>560</v>
      </c>
      <c r="O451" s="872"/>
    </row>
    <row r="452" spans="1:15">
      <c r="A452" s="874" t="s">
        <v>368</v>
      </c>
      <c r="B452" s="874" t="s">
        <v>368</v>
      </c>
      <c r="C452" s="872"/>
      <c r="D452" s="872">
        <v>2014</v>
      </c>
      <c r="E452" s="872" t="s">
        <v>20</v>
      </c>
      <c r="F452" s="872" t="s">
        <v>7</v>
      </c>
      <c r="G452" s="872" t="s">
        <v>546</v>
      </c>
      <c r="H452" s="872" t="s">
        <v>1526</v>
      </c>
      <c r="I452" s="872" t="s">
        <v>1064</v>
      </c>
      <c r="J452" s="872" t="s">
        <v>1521</v>
      </c>
      <c r="K452" s="872"/>
      <c r="L452" s="872">
        <v>1</v>
      </c>
      <c r="M452" s="872"/>
      <c r="N452" s="872">
        <f t="shared" si="6"/>
        <v>1</v>
      </c>
      <c r="O452" s="872"/>
    </row>
    <row r="453" spans="1:15">
      <c r="A453" s="874" t="s">
        <v>368</v>
      </c>
      <c r="B453" s="874" t="s">
        <v>368</v>
      </c>
      <c r="C453" s="872"/>
      <c r="D453" s="872">
        <v>2014</v>
      </c>
      <c r="E453" s="872" t="s">
        <v>20</v>
      </c>
      <c r="F453" s="872" t="s">
        <v>7</v>
      </c>
      <c r="G453" s="872" t="s">
        <v>546</v>
      </c>
      <c r="H453" s="872" t="s">
        <v>1526</v>
      </c>
      <c r="I453" s="872" t="s">
        <v>1064</v>
      </c>
      <c r="J453" s="872" t="s">
        <v>1602</v>
      </c>
      <c r="K453" s="872"/>
      <c r="L453" s="872"/>
      <c r="M453" s="872">
        <v>377</v>
      </c>
      <c r="N453" s="872">
        <f t="shared" ref="N453:N516" si="7">K453+L453+M453</f>
        <v>377</v>
      </c>
      <c r="O453" s="872"/>
    </row>
    <row r="454" spans="1:15">
      <c r="A454" s="874" t="s">
        <v>368</v>
      </c>
      <c r="B454" s="874" t="s">
        <v>368</v>
      </c>
      <c r="C454" s="872"/>
      <c r="D454" s="872">
        <v>2014</v>
      </c>
      <c r="E454" s="872" t="s">
        <v>20</v>
      </c>
      <c r="F454" s="872" t="s">
        <v>7</v>
      </c>
      <c r="G454" s="872" t="s">
        <v>546</v>
      </c>
      <c r="H454" s="872" t="s">
        <v>1526</v>
      </c>
      <c r="I454" s="872" t="s">
        <v>1064</v>
      </c>
      <c r="J454" s="872" t="s">
        <v>1603</v>
      </c>
      <c r="K454" s="872"/>
      <c r="L454" s="872"/>
      <c r="M454" s="872">
        <v>2</v>
      </c>
      <c r="N454" s="872">
        <f t="shared" si="7"/>
        <v>2</v>
      </c>
      <c r="O454" s="872"/>
    </row>
    <row r="455" spans="1:15">
      <c r="A455" s="874" t="s">
        <v>368</v>
      </c>
      <c r="B455" s="874" t="s">
        <v>368</v>
      </c>
      <c r="C455" s="872"/>
      <c r="D455" s="872">
        <v>2014</v>
      </c>
      <c r="E455" s="872" t="s">
        <v>20</v>
      </c>
      <c r="F455" s="872" t="s">
        <v>7</v>
      </c>
      <c r="G455" s="872" t="s">
        <v>546</v>
      </c>
      <c r="H455" s="872" t="s">
        <v>95</v>
      </c>
      <c r="I455" s="872" t="s">
        <v>1053</v>
      </c>
      <c r="J455" s="872" t="s">
        <v>1557</v>
      </c>
      <c r="K455" s="872"/>
      <c r="L455" s="872">
        <v>1509</v>
      </c>
      <c r="M455" s="872">
        <v>293</v>
      </c>
      <c r="N455" s="872">
        <f t="shared" si="7"/>
        <v>1802</v>
      </c>
      <c r="O455" s="872"/>
    </row>
    <row r="456" spans="1:15">
      <c r="A456" s="874" t="s">
        <v>368</v>
      </c>
      <c r="B456" s="874" t="s">
        <v>368</v>
      </c>
      <c r="C456" s="872"/>
      <c r="D456" s="872">
        <v>2014</v>
      </c>
      <c r="E456" s="872" t="s">
        <v>20</v>
      </c>
      <c r="F456" s="872" t="s">
        <v>7</v>
      </c>
      <c r="G456" s="872" t="s">
        <v>546</v>
      </c>
      <c r="H456" s="872" t="s">
        <v>95</v>
      </c>
      <c r="I456" s="872" t="s">
        <v>1053</v>
      </c>
      <c r="J456" s="872" t="s">
        <v>1563</v>
      </c>
      <c r="K456" s="872"/>
      <c r="L456" s="872">
        <v>63</v>
      </c>
      <c r="M456" s="872"/>
      <c r="N456" s="872">
        <f t="shared" si="7"/>
        <v>63</v>
      </c>
      <c r="O456" s="872"/>
    </row>
    <row r="457" spans="1:15">
      <c r="A457" s="874" t="s">
        <v>368</v>
      </c>
      <c r="B457" s="874" t="s">
        <v>368</v>
      </c>
      <c r="C457" s="872"/>
      <c r="D457" s="872">
        <v>2014</v>
      </c>
      <c r="E457" s="872" t="s">
        <v>20</v>
      </c>
      <c r="F457" s="872" t="s">
        <v>7</v>
      </c>
      <c r="G457" s="872" t="s">
        <v>546</v>
      </c>
      <c r="H457" s="872" t="s">
        <v>95</v>
      </c>
      <c r="I457" s="872" t="s">
        <v>1053</v>
      </c>
      <c r="J457" s="872" t="s">
        <v>1550</v>
      </c>
      <c r="K457" s="872"/>
      <c r="L457" s="872">
        <v>2</v>
      </c>
      <c r="M457" s="872"/>
      <c r="N457" s="872">
        <f t="shared" si="7"/>
        <v>2</v>
      </c>
      <c r="O457" s="872"/>
    </row>
    <row r="458" spans="1:15">
      <c r="A458" s="874" t="s">
        <v>368</v>
      </c>
      <c r="B458" s="874" t="s">
        <v>368</v>
      </c>
      <c r="C458" s="872"/>
      <c r="D458" s="872">
        <v>2014</v>
      </c>
      <c r="E458" s="872" t="s">
        <v>20</v>
      </c>
      <c r="F458" s="872" t="s">
        <v>7</v>
      </c>
      <c r="G458" s="872" t="s">
        <v>546</v>
      </c>
      <c r="H458" s="872" t="s">
        <v>95</v>
      </c>
      <c r="I458" s="872" t="s">
        <v>1053</v>
      </c>
      <c r="J458" s="872" t="s">
        <v>1599</v>
      </c>
      <c r="K458" s="872"/>
      <c r="L458" s="872">
        <v>343</v>
      </c>
      <c r="M458" s="872">
        <v>1008</v>
      </c>
      <c r="N458" s="872">
        <f t="shared" si="7"/>
        <v>1351</v>
      </c>
      <c r="O458" s="872"/>
    </row>
    <row r="459" spans="1:15">
      <c r="A459" s="874" t="s">
        <v>368</v>
      </c>
      <c r="B459" s="874" t="s">
        <v>368</v>
      </c>
      <c r="C459" s="872"/>
      <c r="D459" s="872">
        <v>2014</v>
      </c>
      <c r="E459" s="872" t="s">
        <v>20</v>
      </c>
      <c r="F459" s="872" t="s">
        <v>7</v>
      </c>
      <c r="G459" s="872" t="s">
        <v>546</v>
      </c>
      <c r="H459" s="872" t="s">
        <v>95</v>
      </c>
      <c r="I459" s="872" t="s">
        <v>1053</v>
      </c>
      <c r="J459" s="872" t="s">
        <v>1600</v>
      </c>
      <c r="K459" s="872"/>
      <c r="L459" s="872">
        <v>794</v>
      </c>
      <c r="M459" s="872">
        <v>2167</v>
      </c>
      <c r="N459" s="872">
        <f t="shared" si="7"/>
        <v>2961</v>
      </c>
      <c r="O459" s="872"/>
    </row>
    <row r="460" spans="1:15">
      <c r="A460" s="874" t="s">
        <v>368</v>
      </c>
      <c r="B460" s="874" t="s">
        <v>368</v>
      </c>
      <c r="C460" s="872"/>
      <c r="D460" s="872">
        <v>2014</v>
      </c>
      <c r="E460" s="872" t="s">
        <v>20</v>
      </c>
      <c r="F460" s="872" t="s">
        <v>7</v>
      </c>
      <c r="G460" s="872" t="s">
        <v>546</v>
      </c>
      <c r="H460" s="872" t="s">
        <v>95</v>
      </c>
      <c r="I460" s="872" t="s">
        <v>1053</v>
      </c>
      <c r="J460" s="872" t="s">
        <v>1608</v>
      </c>
      <c r="K460" s="872"/>
      <c r="L460" s="872">
        <v>11</v>
      </c>
      <c r="M460" s="872"/>
      <c r="N460" s="872">
        <f t="shared" si="7"/>
        <v>11</v>
      </c>
      <c r="O460" s="872"/>
    </row>
    <row r="461" spans="1:15">
      <c r="A461" s="874" t="s">
        <v>368</v>
      </c>
      <c r="B461" s="874" t="s">
        <v>368</v>
      </c>
      <c r="C461" s="872"/>
      <c r="D461" s="872">
        <v>2014</v>
      </c>
      <c r="E461" s="872" t="s">
        <v>20</v>
      </c>
      <c r="F461" s="872" t="s">
        <v>7</v>
      </c>
      <c r="G461" s="872" t="s">
        <v>546</v>
      </c>
      <c r="H461" s="872" t="s">
        <v>95</v>
      </c>
      <c r="I461" s="872" t="s">
        <v>1053</v>
      </c>
      <c r="J461" s="872" t="s">
        <v>1601</v>
      </c>
      <c r="K461" s="872"/>
      <c r="L461" s="872">
        <v>166</v>
      </c>
      <c r="M461" s="872"/>
      <c r="N461" s="872">
        <f t="shared" si="7"/>
        <v>166</v>
      </c>
      <c r="O461" s="872"/>
    </row>
    <row r="462" spans="1:15">
      <c r="A462" s="874" t="s">
        <v>368</v>
      </c>
      <c r="B462" s="874" t="s">
        <v>368</v>
      </c>
      <c r="C462" s="872"/>
      <c r="D462" s="872">
        <v>2014</v>
      </c>
      <c r="E462" s="872" t="s">
        <v>20</v>
      </c>
      <c r="F462" s="872" t="s">
        <v>7</v>
      </c>
      <c r="G462" s="872" t="s">
        <v>546</v>
      </c>
      <c r="H462" s="872" t="s">
        <v>95</v>
      </c>
      <c r="I462" s="872" t="s">
        <v>1053</v>
      </c>
      <c r="J462" s="872" t="s">
        <v>1602</v>
      </c>
      <c r="K462" s="872"/>
      <c r="L462" s="872">
        <v>276</v>
      </c>
      <c r="M462" s="872">
        <v>135</v>
      </c>
      <c r="N462" s="872">
        <f t="shared" si="7"/>
        <v>411</v>
      </c>
      <c r="O462" s="872"/>
    </row>
    <row r="463" spans="1:15">
      <c r="A463" s="874" t="s">
        <v>368</v>
      </c>
      <c r="B463" s="874" t="s">
        <v>368</v>
      </c>
      <c r="C463" s="872"/>
      <c r="D463" s="872">
        <v>2014</v>
      </c>
      <c r="E463" s="872" t="s">
        <v>20</v>
      </c>
      <c r="F463" s="872" t="s">
        <v>7</v>
      </c>
      <c r="G463" s="872" t="s">
        <v>546</v>
      </c>
      <c r="H463" s="872" t="s">
        <v>95</v>
      </c>
      <c r="I463" s="872" t="s">
        <v>1053</v>
      </c>
      <c r="J463" s="872" t="s">
        <v>1603</v>
      </c>
      <c r="K463" s="872"/>
      <c r="L463" s="872"/>
      <c r="M463" s="872">
        <v>6</v>
      </c>
      <c r="N463" s="872">
        <f t="shared" si="7"/>
        <v>6</v>
      </c>
      <c r="O463" s="872"/>
    </row>
    <row r="464" spans="1:15">
      <c r="A464" s="874" t="s">
        <v>368</v>
      </c>
      <c r="B464" s="874" t="s">
        <v>368</v>
      </c>
      <c r="C464" s="872"/>
      <c r="D464" s="872">
        <v>2014</v>
      </c>
      <c r="E464" s="872" t="s">
        <v>20</v>
      </c>
      <c r="F464" s="872" t="s">
        <v>7</v>
      </c>
      <c r="G464" s="872" t="s">
        <v>546</v>
      </c>
      <c r="H464" s="872" t="s">
        <v>95</v>
      </c>
      <c r="I464" s="872" t="s">
        <v>1053</v>
      </c>
      <c r="J464" s="872" t="s">
        <v>1584</v>
      </c>
      <c r="K464" s="872"/>
      <c r="L464" s="872">
        <v>77</v>
      </c>
      <c r="M464" s="872"/>
      <c r="N464" s="872">
        <f t="shared" si="7"/>
        <v>77</v>
      </c>
      <c r="O464" s="872"/>
    </row>
    <row r="465" spans="1:15">
      <c r="A465" s="874" t="s">
        <v>368</v>
      </c>
      <c r="B465" s="874" t="s">
        <v>368</v>
      </c>
      <c r="C465" s="872"/>
      <c r="D465" s="872">
        <v>2014</v>
      </c>
      <c r="E465" s="872" t="s">
        <v>20</v>
      </c>
      <c r="F465" s="872" t="s">
        <v>7</v>
      </c>
      <c r="G465" s="872" t="s">
        <v>546</v>
      </c>
      <c r="H465" s="872" t="s">
        <v>1609</v>
      </c>
      <c r="I465" s="872" t="s">
        <v>492</v>
      </c>
      <c r="J465" s="872" t="s">
        <v>1600</v>
      </c>
      <c r="K465" s="872"/>
      <c r="L465" s="872"/>
      <c r="M465" s="872">
        <v>2</v>
      </c>
      <c r="N465" s="872">
        <f t="shared" si="7"/>
        <v>2</v>
      </c>
      <c r="O465" s="872"/>
    </row>
    <row r="466" spans="1:15">
      <c r="A466" s="874" t="s">
        <v>368</v>
      </c>
      <c r="B466" s="874" t="s">
        <v>368</v>
      </c>
      <c r="C466" s="872"/>
      <c r="D466" s="872">
        <v>2014</v>
      </c>
      <c r="E466" s="872" t="s">
        <v>20</v>
      </c>
      <c r="F466" s="872" t="s">
        <v>7</v>
      </c>
      <c r="G466" s="872" t="s">
        <v>546</v>
      </c>
      <c r="H466" s="872" t="s">
        <v>1609</v>
      </c>
      <c r="I466" s="872" t="s">
        <v>492</v>
      </c>
      <c r="J466" s="872" t="s">
        <v>1603</v>
      </c>
      <c r="K466" s="872"/>
      <c r="L466" s="872"/>
      <c r="M466" s="872">
        <v>1</v>
      </c>
      <c r="N466" s="872">
        <f t="shared" si="7"/>
        <v>1</v>
      </c>
      <c r="O466" s="872"/>
    </row>
    <row r="467" spans="1:15">
      <c r="A467" s="874" t="s">
        <v>368</v>
      </c>
      <c r="B467" s="874" t="s">
        <v>368</v>
      </c>
      <c r="C467" s="872"/>
      <c r="D467" s="872">
        <v>2014</v>
      </c>
      <c r="E467" s="872" t="s">
        <v>20</v>
      </c>
      <c r="F467" s="872" t="s">
        <v>7</v>
      </c>
      <c r="G467" s="872" t="s">
        <v>546</v>
      </c>
      <c r="H467" s="872" t="s">
        <v>1610</v>
      </c>
      <c r="I467" s="872" t="s">
        <v>492</v>
      </c>
      <c r="J467" s="872" t="s">
        <v>1600</v>
      </c>
      <c r="K467" s="872"/>
      <c r="L467" s="872"/>
      <c r="M467" s="872">
        <v>19</v>
      </c>
      <c r="N467" s="872">
        <f t="shared" si="7"/>
        <v>19</v>
      </c>
      <c r="O467" s="872"/>
    </row>
    <row r="468" spans="1:15">
      <c r="A468" s="874" t="s">
        <v>368</v>
      </c>
      <c r="B468" s="874" t="s">
        <v>368</v>
      </c>
      <c r="C468" s="872"/>
      <c r="D468" s="872">
        <v>2014</v>
      </c>
      <c r="E468" s="872" t="s">
        <v>20</v>
      </c>
      <c r="F468" s="872" t="s">
        <v>7</v>
      </c>
      <c r="G468" s="872" t="s">
        <v>546</v>
      </c>
      <c r="H468" s="872" t="s">
        <v>1528</v>
      </c>
      <c r="I468" s="872" t="s">
        <v>492</v>
      </c>
      <c r="J468" s="872" t="s">
        <v>1603</v>
      </c>
      <c r="K468" s="872"/>
      <c r="L468" s="872"/>
      <c r="M468" s="872">
        <v>10</v>
      </c>
      <c r="N468" s="872">
        <f t="shared" si="7"/>
        <v>10</v>
      </c>
      <c r="O468" s="872"/>
    </row>
    <row r="469" spans="1:15">
      <c r="A469" s="874" t="s">
        <v>368</v>
      </c>
      <c r="B469" s="874" t="s">
        <v>368</v>
      </c>
      <c r="C469" s="872"/>
      <c r="D469" s="872">
        <v>2014</v>
      </c>
      <c r="E469" s="872" t="s">
        <v>20</v>
      </c>
      <c r="F469" s="872" t="s">
        <v>7</v>
      </c>
      <c r="G469" s="872" t="s">
        <v>546</v>
      </c>
      <c r="H469" s="872" t="s">
        <v>1529</v>
      </c>
      <c r="I469" s="872" t="s">
        <v>1064</v>
      </c>
      <c r="J469" s="872" t="s">
        <v>1557</v>
      </c>
      <c r="K469" s="872"/>
      <c r="L469" s="872">
        <v>5</v>
      </c>
      <c r="M469" s="872"/>
      <c r="N469" s="872">
        <f t="shared" si="7"/>
        <v>5</v>
      </c>
      <c r="O469" s="872"/>
    </row>
    <row r="470" spans="1:15">
      <c r="A470" s="874" t="s">
        <v>368</v>
      </c>
      <c r="B470" s="874" t="s">
        <v>368</v>
      </c>
      <c r="C470" s="872"/>
      <c r="D470" s="872">
        <v>2014</v>
      </c>
      <c r="E470" s="872" t="s">
        <v>20</v>
      </c>
      <c r="F470" s="872" t="s">
        <v>7</v>
      </c>
      <c r="G470" s="872" t="s">
        <v>546</v>
      </c>
      <c r="H470" s="872" t="s">
        <v>1529</v>
      </c>
      <c r="I470" s="872" t="s">
        <v>1064</v>
      </c>
      <c r="J470" s="872" t="s">
        <v>1604</v>
      </c>
      <c r="K470" s="872"/>
      <c r="L470" s="872">
        <v>3</v>
      </c>
      <c r="M470" s="872"/>
      <c r="N470" s="872">
        <f t="shared" si="7"/>
        <v>3</v>
      </c>
      <c r="O470" s="872"/>
    </row>
    <row r="471" spans="1:15">
      <c r="A471" s="874" t="s">
        <v>368</v>
      </c>
      <c r="B471" s="874" t="s">
        <v>368</v>
      </c>
      <c r="C471" s="872"/>
      <c r="D471" s="872">
        <v>2014</v>
      </c>
      <c r="E471" s="872" t="s">
        <v>20</v>
      </c>
      <c r="F471" s="872" t="s">
        <v>7</v>
      </c>
      <c r="G471" s="872" t="s">
        <v>546</v>
      </c>
      <c r="H471" s="872" t="s">
        <v>1529</v>
      </c>
      <c r="I471" s="872" t="s">
        <v>1064</v>
      </c>
      <c r="J471" s="872" t="s">
        <v>1599</v>
      </c>
      <c r="K471" s="872"/>
      <c r="L471" s="872">
        <v>152</v>
      </c>
      <c r="M471" s="872">
        <v>15</v>
      </c>
      <c r="N471" s="872">
        <f t="shared" si="7"/>
        <v>167</v>
      </c>
      <c r="O471" s="872"/>
    </row>
    <row r="472" spans="1:15">
      <c r="A472" s="874" t="s">
        <v>368</v>
      </c>
      <c r="B472" s="874" t="s">
        <v>368</v>
      </c>
      <c r="C472" s="872"/>
      <c r="D472" s="872">
        <v>2014</v>
      </c>
      <c r="E472" s="872" t="s">
        <v>20</v>
      </c>
      <c r="F472" s="872" t="s">
        <v>7</v>
      </c>
      <c r="G472" s="872" t="s">
        <v>546</v>
      </c>
      <c r="H472" s="872" t="s">
        <v>1529</v>
      </c>
      <c r="I472" s="872" t="s">
        <v>1064</v>
      </c>
      <c r="J472" s="872" t="s">
        <v>1600</v>
      </c>
      <c r="K472" s="872"/>
      <c r="L472" s="872"/>
      <c r="M472" s="872">
        <v>1882</v>
      </c>
      <c r="N472" s="872">
        <f t="shared" si="7"/>
        <v>1882</v>
      </c>
      <c r="O472" s="872"/>
    </row>
    <row r="473" spans="1:15">
      <c r="A473" s="874" t="s">
        <v>368</v>
      </c>
      <c r="B473" s="874" t="s">
        <v>368</v>
      </c>
      <c r="C473" s="872"/>
      <c r="D473" s="872">
        <v>2014</v>
      </c>
      <c r="E473" s="872" t="s">
        <v>20</v>
      </c>
      <c r="F473" s="872" t="s">
        <v>7</v>
      </c>
      <c r="G473" s="872" t="s">
        <v>546</v>
      </c>
      <c r="H473" s="872" t="s">
        <v>1529</v>
      </c>
      <c r="I473" s="872" t="s">
        <v>1064</v>
      </c>
      <c r="J473" s="872" t="s">
        <v>1602</v>
      </c>
      <c r="K473" s="872"/>
      <c r="L473" s="872"/>
      <c r="M473" s="872">
        <v>11</v>
      </c>
      <c r="N473" s="872">
        <f t="shared" si="7"/>
        <v>11</v>
      </c>
      <c r="O473" s="872"/>
    </row>
    <row r="474" spans="1:15">
      <c r="A474" s="874" t="s">
        <v>368</v>
      </c>
      <c r="B474" s="874" t="s">
        <v>368</v>
      </c>
      <c r="C474" s="872"/>
      <c r="D474" s="872">
        <v>2014</v>
      </c>
      <c r="E474" s="872" t="s">
        <v>20</v>
      </c>
      <c r="F474" s="872" t="s">
        <v>7</v>
      </c>
      <c r="G474" s="872" t="s">
        <v>546</v>
      </c>
      <c r="H474" s="872" t="s">
        <v>1529</v>
      </c>
      <c r="I474" s="872" t="s">
        <v>1064</v>
      </c>
      <c r="J474" s="872" t="s">
        <v>1603</v>
      </c>
      <c r="K474" s="872"/>
      <c r="L474" s="872"/>
      <c r="M474" s="872">
        <v>2</v>
      </c>
      <c r="N474" s="872">
        <f t="shared" si="7"/>
        <v>2</v>
      </c>
      <c r="O474" s="872"/>
    </row>
    <row r="475" spans="1:15">
      <c r="A475" s="874" t="s">
        <v>368</v>
      </c>
      <c r="B475" s="874" t="s">
        <v>368</v>
      </c>
      <c r="C475" s="872"/>
      <c r="D475" s="872">
        <v>2014</v>
      </c>
      <c r="E475" s="872" t="s">
        <v>20</v>
      </c>
      <c r="F475" s="872" t="s">
        <v>7</v>
      </c>
      <c r="G475" s="872" t="s">
        <v>546</v>
      </c>
      <c r="H475" s="872" t="s">
        <v>1531</v>
      </c>
      <c r="I475" s="872" t="s">
        <v>492</v>
      </c>
      <c r="J475" s="872" t="s">
        <v>1603</v>
      </c>
      <c r="K475" s="872"/>
      <c r="L475" s="872"/>
      <c r="M475" s="872">
        <v>3</v>
      </c>
      <c r="N475" s="872">
        <f t="shared" si="7"/>
        <v>3</v>
      </c>
      <c r="O475" s="872"/>
    </row>
    <row r="476" spans="1:15">
      <c r="A476" s="874" t="s">
        <v>368</v>
      </c>
      <c r="B476" s="874" t="s">
        <v>368</v>
      </c>
      <c r="C476" s="872"/>
      <c r="D476" s="872">
        <v>2014</v>
      </c>
      <c r="E476" s="872" t="s">
        <v>20</v>
      </c>
      <c r="F476" s="872" t="s">
        <v>7</v>
      </c>
      <c r="G476" s="872" t="s">
        <v>546</v>
      </c>
      <c r="H476" s="872" t="s">
        <v>1611</v>
      </c>
      <c r="I476" s="872" t="s">
        <v>492</v>
      </c>
      <c r="J476" s="872" t="s">
        <v>1550</v>
      </c>
      <c r="K476" s="872"/>
      <c r="L476" s="872">
        <v>118</v>
      </c>
      <c r="M476" s="872"/>
      <c r="N476" s="872">
        <f t="shared" si="7"/>
        <v>118</v>
      </c>
      <c r="O476" s="872"/>
    </row>
    <row r="477" spans="1:15">
      <c r="A477" s="874" t="s">
        <v>368</v>
      </c>
      <c r="B477" s="874" t="s">
        <v>368</v>
      </c>
      <c r="C477" s="872"/>
      <c r="D477" s="872">
        <v>2014</v>
      </c>
      <c r="E477" s="872" t="s">
        <v>20</v>
      </c>
      <c r="F477" s="872" t="s">
        <v>7</v>
      </c>
      <c r="G477" s="872" t="s">
        <v>546</v>
      </c>
      <c r="H477" s="872" t="s">
        <v>1532</v>
      </c>
      <c r="I477" s="872" t="s">
        <v>492</v>
      </c>
      <c r="J477" s="872" t="s">
        <v>1604</v>
      </c>
      <c r="K477" s="872"/>
      <c r="L477" s="872">
        <v>17</v>
      </c>
      <c r="M477" s="872"/>
      <c r="N477" s="872">
        <f t="shared" si="7"/>
        <v>17</v>
      </c>
      <c r="O477" s="872"/>
    </row>
    <row r="478" spans="1:15">
      <c r="A478" s="874" t="s">
        <v>368</v>
      </c>
      <c r="B478" s="874" t="s">
        <v>368</v>
      </c>
      <c r="C478" s="872"/>
      <c r="D478" s="872">
        <v>2014</v>
      </c>
      <c r="E478" s="872" t="s">
        <v>20</v>
      </c>
      <c r="F478" s="872" t="s">
        <v>7</v>
      </c>
      <c r="G478" s="872" t="s">
        <v>546</v>
      </c>
      <c r="H478" s="872" t="s">
        <v>1532</v>
      </c>
      <c r="I478" s="872" t="s">
        <v>492</v>
      </c>
      <c r="J478" s="872" t="s">
        <v>1599</v>
      </c>
      <c r="K478" s="872"/>
      <c r="L478" s="872"/>
      <c r="M478" s="872">
        <v>15</v>
      </c>
      <c r="N478" s="872">
        <f t="shared" si="7"/>
        <v>15</v>
      </c>
      <c r="O478" s="872"/>
    </row>
    <row r="479" spans="1:15">
      <c r="A479" s="874" t="s">
        <v>368</v>
      </c>
      <c r="B479" s="874" t="s">
        <v>368</v>
      </c>
      <c r="C479" s="872"/>
      <c r="D479" s="872">
        <v>2014</v>
      </c>
      <c r="E479" s="872" t="s">
        <v>20</v>
      </c>
      <c r="F479" s="872" t="s">
        <v>7</v>
      </c>
      <c r="G479" s="872" t="s">
        <v>546</v>
      </c>
      <c r="H479" s="872" t="s">
        <v>1532</v>
      </c>
      <c r="I479" s="872" t="s">
        <v>492</v>
      </c>
      <c r="J479" s="872" t="s">
        <v>1600</v>
      </c>
      <c r="K479" s="872"/>
      <c r="L479" s="872"/>
      <c r="M479" s="872">
        <v>939</v>
      </c>
      <c r="N479" s="872">
        <f t="shared" si="7"/>
        <v>939</v>
      </c>
      <c r="O479" s="872"/>
    </row>
    <row r="480" spans="1:15">
      <c r="A480" s="874" t="s">
        <v>368</v>
      </c>
      <c r="B480" s="874" t="s">
        <v>368</v>
      </c>
      <c r="C480" s="872"/>
      <c r="D480" s="872">
        <v>2014</v>
      </c>
      <c r="E480" s="872" t="s">
        <v>20</v>
      </c>
      <c r="F480" s="872" t="s">
        <v>7</v>
      </c>
      <c r="G480" s="872" t="s">
        <v>546</v>
      </c>
      <c r="H480" s="872" t="s">
        <v>1574</v>
      </c>
      <c r="I480" s="872" t="s">
        <v>492</v>
      </c>
      <c r="J480" s="872" t="s">
        <v>1557</v>
      </c>
      <c r="K480" s="872"/>
      <c r="L480" s="872">
        <v>1</v>
      </c>
      <c r="M480" s="872"/>
      <c r="N480" s="872">
        <f t="shared" si="7"/>
        <v>1</v>
      </c>
      <c r="O480" s="872"/>
    </row>
    <row r="481" spans="1:15">
      <c r="A481" s="874" t="s">
        <v>368</v>
      </c>
      <c r="B481" s="874" t="s">
        <v>368</v>
      </c>
      <c r="C481" s="872"/>
      <c r="D481" s="872">
        <v>2014</v>
      </c>
      <c r="E481" s="872" t="s">
        <v>20</v>
      </c>
      <c r="F481" s="872" t="s">
        <v>7</v>
      </c>
      <c r="G481" s="872" t="s">
        <v>546</v>
      </c>
      <c r="H481" s="872" t="s">
        <v>1574</v>
      </c>
      <c r="I481" s="872" t="s">
        <v>492</v>
      </c>
      <c r="J481" s="872" t="s">
        <v>1599</v>
      </c>
      <c r="K481" s="872"/>
      <c r="L481" s="872">
        <v>1</v>
      </c>
      <c r="M481" s="872"/>
      <c r="N481" s="872">
        <f t="shared" si="7"/>
        <v>1</v>
      </c>
      <c r="O481" s="872"/>
    </row>
    <row r="482" spans="1:15">
      <c r="A482" s="874" t="s">
        <v>368</v>
      </c>
      <c r="B482" s="874" t="s">
        <v>368</v>
      </c>
      <c r="C482" s="872"/>
      <c r="D482" s="872">
        <v>2014</v>
      </c>
      <c r="E482" s="872" t="s">
        <v>20</v>
      </c>
      <c r="F482" s="872" t="s">
        <v>7</v>
      </c>
      <c r="G482" s="872" t="s">
        <v>546</v>
      </c>
      <c r="H482" s="872" t="s">
        <v>1533</v>
      </c>
      <c r="I482" s="872" t="s">
        <v>492</v>
      </c>
      <c r="J482" s="872" t="s">
        <v>1550</v>
      </c>
      <c r="K482" s="872"/>
      <c r="L482" s="872">
        <v>916</v>
      </c>
      <c r="M482" s="872"/>
      <c r="N482" s="872">
        <f t="shared" si="7"/>
        <v>916</v>
      </c>
      <c r="O482" s="872"/>
    </row>
    <row r="483" spans="1:15">
      <c r="A483" s="874" t="s">
        <v>368</v>
      </c>
      <c r="B483" s="874" t="s">
        <v>368</v>
      </c>
      <c r="C483" s="872"/>
      <c r="D483" s="872">
        <v>2014</v>
      </c>
      <c r="E483" s="872" t="s">
        <v>20</v>
      </c>
      <c r="F483" s="872" t="s">
        <v>7</v>
      </c>
      <c r="G483" s="872" t="s">
        <v>546</v>
      </c>
      <c r="H483" s="872" t="s">
        <v>1533</v>
      </c>
      <c r="I483" s="872" t="s">
        <v>492</v>
      </c>
      <c r="J483" s="872" t="s">
        <v>1521</v>
      </c>
      <c r="K483" s="872"/>
      <c r="L483" s="872">
        <v>28</v>
      </c>
      <c r="M483" s="872"/>
      <c r="N483" s="872">
        <f t="shared" si="7"/>
        <v>28</v>
      </c>
      <c r="O483" s="872"/>
    </row>
    <row r="484" spans="1:15">
      <c r="A484" s="874" t="s">
        <v>368</v>
      </c>
      <c r="B484" s="874" t="s">
        <v>368</v>
      </c>
      <c r="C484" s="872"/>
      <c r="D484" s="872">
        <v>2014</v>
      </c>
      <c r="E484" s="872" t="s">
        <v>20</v>
      </c>
      <c r="F484" s="872" t="s">
        <v>7</v>
      </c>
      <c r="G484" s="872" t="s">
        <v>546</v>
      </c>
      <c r="H484" s="872" t="s">
        <v>1533</v>
      </c>
      <c r="I484" s="872" t="s">
        <v>492</v>
      </c>
      <c r="J484" s="872" t="s">
        <v>1603</v>
      </c>
      <c r="K484" s="872"/>
      <c r="L484" s="872"/>
      <c r="M484" s="872">
        <v>26</v>
      </c>
      <c r="N484" s="872">
        <f t="shared" si="7"/>
        <v>26</v>
      </c>
      <c r="O484" s="872"/>
    </row>
    <row r="485" spans="1:15">
      <c r="A485" s="874" t="s">
        <v>368</v>
      </c>
      <c r="B485" s="874" t="s">
        <v>368</v>
      </c>
      <c r="C485" s="872"/>
      <c r="D485" s="872">
        <v>2014</v>
      </c>
      <c r="E485" s="872" t="s">
        <v>20</v>
      </c>
      <c r="F485" s="872" t="s">
        <v>7</v>
      </c>
      <c r="G485" s="872" t="s">
        <v>546</v>
      </c>
      <c r="H485" s="872" t="s">
        <v>1577</v>
      </c>
      <c r="I485" s="872" t="s">
        <v>492</v>
      </c>
      <c r="J485" s="872" t="s">
        <v>1600</v>
      </c>
      <c r="K485" s="872"/>
      <c r="L485" s="872"/>
      <c r="M485" s="872">
        <v>132</v>
      </c>
      <c r="N485" s="872">
        <f t="shared" si="7"/>
        <v>132</v>
      </c>
      <c r="O485" s="872"/>
    </row>
    <row r="486" spans="1:15">
      <c r="A486" s="874" t="s">
        <v>368</v>
      </c>
      <c r="B486" s="874" t="s">
        <v>368</v>
      </c>
      <c r="C486" s="872"/>
      <c r="D486" s="872">
        <v>2014</v>
      </c>
      <c r="E486" s="872" t="s">
        <v>20</v>
      </c>
      <c r="F486" s="872" t="s">
        <v>7</v>
      </c>
      <c r="G486" s="872" t="s">
        <v>546</v>
      </c>
      <c r="H486" s="872" t="s">
        <v>1612</v>
      </c>
      <c r="I486" s="872" t="s">
        <v>492</v>
      </c>
      <c r="J486" s="872" t="s">
        <v>1603</v>
      </c>
      <c r="K486" s="872"/>
      <c r="L486" s="872"/>
      <c r="M486" s="872">
        <v>2</v>
      </c>
      <c r="N486" s="872">
        <f t="shared" si="7"/>
        <v>2</v>
      </c>
      <c r="O486" s="872"/>
    </row>
    <row r="487" spans="1:15">
      <c r="A487" s="874" t="s">
        <v>368</v>
      </c>
      <c r="B487" s="874" t="s">
        <v>368</v>
      </c>
      <c r="C487" s="872"/>
      <c r="D487" s="872">
        <v>2014</v>
      </c>
      <c r="E487" s="872" t="s">
        <v>20</v>
      </c>
      <c r="F487" s="872" t="s">
        <v>7</v>
      </c>
      <c r="G487" s="872" t="s">
        <v>546</v>
      </c>
      <c r="H487" s="872" t="s">
        <v>893</v>
      </c>
      <c r="I487" s="872" t="s">
        <v>1064</v>
      </c>
      <c r="J487" s="872" t="s">
        <v>1557</v>
      </c>
      <c r="K487" s="872"/>
      <c r="L487" s="872">
        <v>408</v>
      </c>
      <c r="M487" s="872">
        <v>1041</v>
      </c>
      <c r="N487" s="872">
        <f t="shared" si="7"/>
        <v>1449</v>
      </c>
      <c r="O487" s="872"/>
    </row>
    <row r="488" spans="1:15">
      <c r="A488" s="874" t="s">
        <v>368</v>
      </c>
      <c r="B488" s="874" t="s">
        <v>368</v>
      </c>
      <c r="C488" s="872"/>
      <c r="D488" s="872">
        <v>2014</v>
      </c>
      <c r="E488" s="872" t="s">
        <v>20</v>
      </c>
      <c r="F488" s="872" t="s">
        <v>7</v>
      </c>
      <c r="G488" s="872" t="s">
        <v>546</v>
      </c>
      <c r="H488" s="872" t="s">
        <v>893</v>
      </c>
      <c r="I488" s="872" t="s">
        <v>1064</v>
      </c>
      <c r="J488" s="872" t="s">
        <v>1599</v>
      </c>
      <c r="K488" s="872"/>
      <c r="L488" s="872">
        <v>180</v>
      </c>
      <c r="M488" s="872">
        <v>806</v>
      </c>
      <c r="N488" s="872">
        <f t="shared" si="7"/>
        <v>986</v>
      </c>
      <c r="O488" s="872"/>
    </row>
    <row r="489" spans="1:15">
      <c r="A489" s="874" t="s">
        <v>368</v>
      </c>
      <c r="B489" s="874" t="s">
        <v>368</v>
      </c>
      <c r="C489" s="872"/>
      <c r="D489" s="872">
        <v>2014</v>
      </c>
      <c r="E489" s="872" t="s">
        <v>20</v>
      </c>
      <c r="F489" s="872" t="s">
        <v>7</v>
      </c>
      <c r="G489" s="872" t="s">
        <v>546</v>
      </c>
      <c r="H489" s="872" t="s">
        <v>893</v>
      </c>
      <c r="I489" s="872" t="s">
        <v>1064</v>
      </c>
      <c r="J489" s="872" t="s">
        <v>1600</v>
      </c>
      <c r="K489" s="872"/>
      <c r="L489" s="872">
        <v>103</v>
      </c>
      <c r="M489" s="872">
        <v>241</v>
      </c>
      <c r="N489" s="872">
        <f t="shared" si="7"/>
        <v>344</v>
      </c>
      <c r="O489" s="872"/>
    </row>
    <row r="490" spans="1:15">
      <c r="A490" s="874" t="s">
        <v>368</v>
      </c>
      <c r="B490" s="874" t="s">
        <v>368</v>
      </c>
      <c r="C490" s="872"/>
      <c r="D490" s="872">
        <v>2014</v>
      </c>
      <c r="E490" s="872" t="s">
        <v>20</v>
      </c>
      <c r="F490" s="872" t="s">
        <v>7</v>
      </c>
      <c r="G490" s="872" t="s">
        <v>546</v>
      </c>
      <c r="H490" s="872" t="s">
        <v>893</v>
      </c>
      <c r="I490" s="872" t="s">
        <v>1064</v>
      </c>
      <c r="J490" s="872" t="s">
        <v>1521</v>
      </c>
      <c r="K490" s="872"/>
      <c r="L490" s="872">
        <v>1</v>
      </c>
      <c r="M490" s="872"/>
      <c r="N490" s="872">
        <f t="shared" si="7"/>
        <v>1</v>
      </c>
      <c r="O490" s="872"/>
    </row>
    <row r="491" spans="1:15">
      <c r="A491" s="874" t="s">
        <v>368</v>
      </c>
      <c r="B491" s="874" t="s">
        <v>368</v>
      </c>
      <c r="C491" s="872"/>
      <c r="D491" s="872">
        <v>2014</v>
      </c>
      <c r="E491" s="872" t="s">
        <v>20</v>
      </c>
      <c r="F491" s="872" t="s">
        <v>7</v>
      </c>
      <c r="G491" s="872" t="s">
        <v>546</v>
      </c>
      <c r="H491" s="872" t="s">
        <v>893</v>
      </c>
      <c r="I491" s="872" t="s">
        <v>1064</v>
      </c>
      <c r="J491" s="872" t="s">
        <v>1603</v>
      </c>
      <c r="K491" s="872"/>
      <c r="L491" s="872"/>
      <c r="M491" s="872">
        <v>2115</v>
      </c>
      <c r="N491" s="872">
        <f t="shared" si="7"/>
        <v>2115</v>
      </c>
      <c r="O491" s="872"/>
    </row>
    <row r="492" spans="1:15">
      <c r="A492" s="874" t="s">
        <v>368</v>
      </c>
      <c r="B492" s="874" t="s">
        <v>368</v>
      </c>
      <c r="C492" s="872"/>
      <c r="D492" s="872">
        <v>2014</v>
      </c>
      <c r="E492" s="872" t="s">
        <v>20</v>
      </c>
      <c r="F492" s="872" t="s">
        <v>7</v>
      </c>
      <c r="G492" s="872" t="s">
        <v>546</v>
      </c>
      <c r="H492" s="872" t="s">
        <v>1613</v>
      </c>
      <c r="I492" s="872" t="s">
        <v>492</v>
      </c>
      <c r="J492" s="872" t="s">
        <v>1603</v>
      </c>
      <c r="K492" s="872"/>
      <c r="L492" s="872"/>
      <c r="M492" s="872">
        <v>1</v>
      </c>
      <c r="N492" s="872">
        <f t="shared" si="7"/>
        <v>1</v>
      </c>
      <c r="O492" s="872"/>
    </row>
    <row r="493" spans="1:15">
      <c r="A493" s="874" t="s">
        <v>368</v>
      </c>
      <c r="B493" s="874" t="s">
        <v>368</v>
      </c>
      <c r="C493" s="872"/>
      <c r="D493" s="872">
        <v>2014</v>
      </c>
      <c r="E493" s="872" t="s">
        <v>20</v>
      </c>
      <c r="F493" s="872" t="s">
        <v>7</v>
      </c>
      <c r="G493" s="872" t="s">
        <v>546</v>
      </c>
      <c r="H493" s="872" t="s">
        <v>894</v>
      </c>
      <c r="I493" s="872" t="s">
        <v>1053</v>
      </c>
      <c r="J493" s="872" t="s">
        <v>1557</v>
      </c>
      <c r="K493" s="872"/>
      <c r="L493" s="872">
        <v>134</v>
      </c>
      <c r="M493" s="872">
        <v>4</v>
      </c>
      <c r="N493" s="872">
        <f t="shared" si="7"/>
        <v>138</v>
      </c>
      <c r="O493" s="872"/>
    </row>
    <row r="494" spans="1:15">
      <c r="A494" s="874" t="s">
        <v>368</v>
      </c>
      <c r="B494" s="874" t="s">
        <v>368</v>
      </c>
      <c r="C494" s="872"/>
      <c r="D494" s="872">
        <v>2014</v>
      </c>
      <c r="E494" s="872" t="s">
        <v>20</v>
      </c>
      <c r="F494" s="872" t="s">
        <v>7</v>
      </c>
      <c r="G494" s="872" t="s">
        <v>546</v>
      </c>
      <c r="H494" s="872" t="s">
        <v>894</v>
      </c>
      <c r="I494" s="872" t="s">
        <v>1053</v>
      </c>
      <c r="J494" s="872" t="s">
        <v>1563</v>
      </c>
      <c r="K494" s="872"/>
      <c r="L494" s="872">
        <v>1</v>
      </c>
      <c r="M494" s="872"/>
      <c r="N494" s="872">
        <f t="shared" si="7"/>
        <v>1</v>
      </c>
      <c r="O494" s="872"/>
    </row>
    <row r="495" spans="1:15">
      <c r="A495" s="874" t="s">
        <v>368</v>
      </c>
      <c r="B495" s="874" t="s">
        <v>368</v>
      </c>
      <c r="C495" s="872"/>
      <c r="D495" s="872">
        <v>2014</v>
      </c>
      <c r="E495" s="872" t="s">
        <v>20</v>
      </c>
      <c r="F495" s="872" t="s">
        <v>7</v>
      </c>
      <c r="G495" s="872" t="s">
        <v>546</v>
      </c>
      <c r="H495" s="872" t="s">
        <v>894</v>
      </c>
      <c r="I495" s="872" t="s">
        <v>1053</v>
      </c>
      <c r="J495" s="872" t="s">
        <v>1599</v>
      </c>
      <c r="K495" s="872"/>
      <c r="L495" s="872">
        <v>5</v>
      </c>
      <c r="M495" s="872">
        <v>60</v>
      </c>
      <c r="N495" s="872">
        <f t="shared" si="7"/>
        <v>65</v>
      </c>
      <c r="O495" s="872"/>
    </row>
    <row r="496" spans="1:15">
      <c r="A496" s="874" t="s">
        <v>368</v>
      </c>
      <c r="B496" s="874" t="s">
        <v>368</v>
      </c>
      <c r="C496" s="872"/>
      <c r="D496" s="872">
        <v>2014</v>
      </c>
      <c r="E496" s="872" t="s">
        <v>20</v>
      </c>
      <c r="F496" s="872" t="s">
        <v>7</v>
      </c>
      <c r="G496" s="872" t="s">
        <v>546</v>
      </c>
      <c r="H496" s="872" t="s">
        <v>894</v>
      </c>
      <c r="I496" s="872" t="s">
        <v>1053</v>
      </c>
      <c r="J496" s="872" t="s">
        <v>1600</v>
      </c>
      <c r="K496" s="872"/>
      <c r="L496" s="872">
        <v>127</v>
      </c>
      <c r="M496" s="872">
        <v>74</v>
      </c>
      <c r="N496" s="872">
        <f t="shared" si="7"/>
        <v>201</v>
      </c>
      <c r="O496" s="872"/>
    </row>
    <row r="497" spans="1:15">
      <c r="A497" s="874" t="s">
        <v>368</v>
      </c>
      <c r="B497" s="874" t="s">
        <v>368</v>
      </c>
      <c r="C497" s="872"/>
      <c r="D497" s="872">
        <v>2014</v>
      </c>
      <c r="E497" s="872" t="s">
        <v>20</v>
      </c>
      <c r="F497" s="872" t="s">
        <v>7</v>
      </c>
      <c r="G497" s="872" t="s">
        <v>546</v>
      </c>
      <c r="H497" s="872" t="s">
        <v>894</v>
      </c>
      <c r="I497" s="872" t="s">
        <v>1053</v>
      </c>
      <c r="J497" s="872" t="s">
        <v>1602</v>
      </c>
      <c r="K497" s="872"/>
      <c r="L497" s="872">
        <v>3</v>
      </c>
      <c r="M497" s="872">
        <v>2</v>
      </c>
      <c r="N497" s="872">
        <f t="shared" si="7"/>
        <v>5</v>
      </c>
      <c r="O497" s="872"/>
    </row>
    <row r="498" spans="1:15">
      <c r="A498" s="874" t="s">
        <v>368</v>
      </c>
      <c r="B498" s="874" t="s">
        <v>368</v>
      </c>
      <c r="C498" s="872"/>
      <c r="D498" s="872">
        <v>2014</v>
      </c>
      <c r="E498" s="872" t="s">
        <v>20</v>
      </c>
      <c r="F498" s="872" t="s">
        <v>7</v>
      </c>
      <c r="G498" s="872" t="s">
        <v>546</v>
      </c>
      <c r="H498" s="872" t="s">
        <v>894</v>
      </c>
      <c r="I498" s="872" t="s">
        <v>1053</v>
      </c>
      <c r="J498" s="872" t="s">
        <v>1584</v>
      </c>
      <c r="K498" s="872"/>
      <c r="L498" s="872">
        <v>3</v>
      </c>
      <c r="M498" s="872"/>
      <c r="N498" s="872">
        <f t="shared" si="7"/>
        <v>3</v>
      </c>
      <c r="O498" s="872"/>
    </row>
    <row r="499" spans="1:15">
      <c r="A499" s="874" t="s">
        <v>368</v>
      </c>
      <c r="B499" s="874" t="s">
        <v>368</v>
      </c>
      <c r="C499" s="872"/>
      <c r="D499" s="872">
        <v>2014</v>
      </c>
      <c r="E499" s="872" t="s">
        <v>20</v>
      </c>
      <c r="F499" s="872" t="s">
        <v>7</v>
      </c>
      <c r="G499" s="872" t="s">
        <v>546</v>
      </c>
      <c r="H499" s="872" t="s">
        <v>1579</v>
      </c>
      <c r="I499" s="872" t="s">
        <v>492</v>
      </c>
      <c r="J499" s="872" t="s">
        <v>1600</v>
      </c>
      <c r="K499" s="872"/>
      <c r="L499" s="872"/>
      <c r="M499" s="872">
        <v>1</v>
      </c>
      <c r="N499" s="872">
        <f t="shared" si="7"/>
        <v>1</v>
      </c>
      <c r="O499" s="872"/>
    </row>
    <row r="500" spans="1:15">
      <c r="A500" s="874" t="s">
        <v>368</v>
      </c>
      <c r="B500" s="874" t="s">
        <v>368</v>
      </c>
      <c r="C500" s="872"/>
      <c r="D500" s="872">
        <v>2014</v>
      </c>
      <c r="E500" s="872" t="s">
        <v>20</v>
      </c>
      <c r="F500" s="872" t="s">
        <v>7</v>
      </c>
      <c r="G500" s="872" t="s">
        <v>546</v>
      </c>
      <c r="H500" s="872" t="s">
        <v>1579</v>
      </c>
      <c r="I500" s="872" t="s">
        <v>492</v>
      </c>
      <c r="J500" s="872" t="s">
        <v>1603</v>
      </c>
      <c r="K500" s="872"/>
      <c r="L500" s="872"/>
      <c r="M500" s="872">
        <v>1</v>
      </c>
      <c r="N500" s="872">
        <f t="shared" si="7"/>
        <v>1</v>
      </c>
      <c r="O500" s="872"/>
    </row>
    <row r="501" spans="1:15">
      <c r="A501" s="874" t="s">
        <v>368</v>
      </c>
      <c r="B501" s="874" t="s">
        <v>368</v>
      </c>
      <c r="C501" s="872"/>
      <c r="D501" s="872">
        <v>2014</v>
      </c>
      <c r="E501" s="872" t="s">
        <v>20</v>
      </c>
      <c r="F501" s="872" t="s">
        <v>7</v>
      </c>
      <c r="G501" s="872" t="s">
        <v>546</v>
      </c>
      <c r="H501" s="872" t="s">
        <v>887</v>
      </c>
      <c r="I501" s="872" t="s">
        <v>1053</v>
      </c>
      <c r="J501" s="872" t="s">
        <v>1557</v>
      </c>
      <c r="K501" s="872"/>
      <c r="L501" s="872">
        <v>15</v>
      </c>
      <c r="M501" s="872">
        <v>5</v>
      </c>
      <c r="N501" s="872">
        <f t="shared" si="7"/>
        <v>20</v>
      </c>
      <c r="O501" s="872"/>
    </row>
    <row r="502" spans="1:15">
      <c r="A502" s="874" t="s">
        <v>368</v>
      </c>
      <c r="B502" s="874" t="s">
        <v>368</v>
      </c>
      <c r="C502" s="872"/>
      <c r="D502" s="872">
        <v>2014</v>
      </c>
      <c r="E502" s="872" t="s">
        <v>20</v>
      </c>
      <c r="F502" s="872" t="s">
        <v>7</v>
      </c>
      <c r="G502" s="872" t="s">
        <v>546</v>
      </c>
      <c r="H502" s="872" t="s">
        <v>887</v>
      </c>
      <c r="I502" s="872" t="s">
        <v>1053</v>
      </c>
      <c r="J502" s="872" t="s">
        <v>1604</v>
      </c>
      <c r="K502" s="872"/>
      <c r="L502" s="872">
        <v>5</v>
      </c>
      <c r="M502" s="872"/>
      <c r="N502" s="872">
        <f t="shared" si="7"/>
        <v>5</v>
      </c>
      <c r="O502" s="872"/>
    </row>
    <row r="503" spans="1:15">
      <c r="A503" s="874" t="s">
        <v>368</v>
      </c>
      <c r="B503" s="874" t="s">
        <v>368</v>
      </c>
      <c r="C503" s="872"/>
      <c r="D503" s="872">
        <v>2014</v>
      </c>
      <c r="E503" s="872" t="s">
        <v>20</v>
      </c>
      <c r="F503" s="872" t="s">
        <v>7</v>
      </c>
      <c r="G503" s="872" t="s">
        <v>546</v>
      </c>
      <c r="H503" s="872" t="s">
        <v>887</v>
      </c>
      <c r="I503" s="872" t="s">
        <v>1053</v>
      </c>
      <c r="J503" s="872" t="s">
        <v>1599</v>
      </c>
      <c r="K503" s="872"/>
      <c r="L503" s="872">
        <v>273</v>
      </c>
      <c r="M503" s="872">
        <v>208</v>
      </c>
      <c r="N503" s="872">
        <f t="shared" si="7"/>
        <v>481</v>
      </c>
      <c r="O503" s="872"/>
    </row>
    <row r="504" spans="1:15">
      <c r="A504" s="874" t="s">
        <v>368</v>
      </c>
      <c r="B504" s="874" t="s">
        <v>368</v>
      </c>
      <c r="C504" s="872"/>
      <c r="D504" s="872">
        <v>2014</v>
      </c>
      <c r="E504" s="872" t="s">
        <v>20</v>
      </c>
      <c r="F504" s="872" t="s">
        <v>7</v>
      </c>
      <c r="G504" s="872" t="s">
        <v>546</v>
      </c>
      <c r="H504" s="872" t="s">
        <v>887</v>
      </c>
      <c r="I504" s="872" t="s">
        <v>1053</v>
      </c>
      <c r="J504" s="872" t="s">
        <v>1600</v>
      </c>
      <c r="K504" s="872"/>
      <c r="L504" s="872">
        <v>559</v>
      </c>
      <c r="M504" s="872">
        <v>312</v>
      </c>
      <c r="N504" s="872">
        <f t="shared" si="7"/>
        <v>871</v>
      </c>
      <c r="O504" s="872"/>
    </row>
    <row r="505" spans="1:15">
      <c r="A505" s="874" t="s">
        <v>368</v>
      </c>
      <c r="B505" s="874" t="s">
        <v>368</v>
      </c>
      <c r="C505" s="872"/>
      <c r="D505" s="872">
        <v>2014</v>
      </c>
      <c r="E505" s="872" t="s">
        <v>20</v>
      </c>
      <c r="F505" s="872" t="s">
        <v>7</v>
      </c>
      <c r="G505" s="872" t="s">
        <v>546</v>
      </c>
      <c r="H505" s="872" t="s">
        <v>887</v>
      </c>
      <c r="I505" s="872" t="s">
        <v>1053</v>
      </c>
      <c r="J505" s="872" t="s">
        <v>1601</v>
      </c>
      <c r="K505" s="872"/>
      <c r="L505" s="872">
        <v>196</v>
      </c>
      <c r="M505" s="872"/>
      <c r="N505" s="872">
        <f t="shared" si="7"/>
        <v>196</v>
      </c>
      <c r="O505" s="872"/>
    </row>
    <row r="506" spans="1:15">
      <c r="A506" s="874" t="s">
        <v>368</v>
      </c>
      <c r="B506" s="874" t="s">
        <v>368</v>
      </c>
      <c r="C506" s="872"/>
      <c r="D506" s="872">
        <v>2014</v>
      </c>
      <c r="E506" s="872" t="s">
        <v>20</v>
      </c>
      <c r="F506" s="872" t="s">
        <v>7</v>
      </c>
      <c r="G506" s="872" t="s">
        <v>546</v>
      </c>
      <c r="H506" s="872" t="s">
        <v>887</v>
      </c>
      <c r="I506" s="872" t="s">
        <v>1053</v>
      </c>
      <c r="J506" s="872" t="s">
        <v>1602</v>
      </c>
      <c r="K506" s="872"/>
      <c r="L506" s="872">
        <v>280</v>
      </c>
      <c r="M506" s="872">
        <v>88</v>
      </c>
      <c r="N506" s="872">
        <f t="shared" si="7"/>
        <v>368</v>
      </c>
      <c r="O506" s="872"/>
    </row>
    <row r="507" spans="1:15">
      <c r="A507" s="874" t="s">
        <v>368</v>
      </c>
      <c r="B507" s="874" t="s">
        <v>368</v>
      </c>
      <c r="C507" s="872"/>
      <c r="D507" s="872">
        <v>2014</v>
      </c>
      <c r="E507" s="872" t="s">
        <v>20</v>
      </c>
      <c r="F507" s="872" t="s">
        <v>7</v>
      </c>
      <c r="G507" s="872" t="s">
        <v>546</v>
      </c>
      <c r="H507" s="872" t="s">
        <v>888</v>
      </c>
      <c r="I507" s="872" t="s">
        <v>1053</v>
      </c>
      <c r="J507" s="872" t="s">
        <v>1557</v>
      </c>
      <c r="K507" s="872"/>
      <c r="L507" s="872"/>
      <c r="M507" s="872">
        <v>79</v>
      </c>
      <c r="N507" s="872">
        <f t="shared" si="7"/>
        <v>79</v>
      </c>
      <c r="O507" s="872"/>
    </row>
    <row r="508" spans="1:15">
      <c r="A508" s="874" t="s">
        <v>368</v>
      </c>
      <c r="B508" s="874" t="s">
        <v>368</v>
      </c>
      <c r="C508" s="872"/>
      <c r="D508" s="872">
        <v>2014</v>
      </c>
      <c r="E508" s="872" t="s">
        <v>20</v>
      </c>
      <c r="F508" s="872" t="s">
        <v>7</v>
      </c>
      <c r="G508" s="872" t="s">
        <v>546</v>
      </c>
      <c r="H508" s="872" t="s">
        <v>888</v>
      </c>
      <c r="I508" s="872" t="s">
        <v>1053</v>
      </c>
      <c r="J508" s="872" t="s">
        <v>1604</v>
      </c>
      <c r="K508" s="872"/>
      <c r="L508" s="872">
        <v>12</v>
      </c>
      <c r="M508" s="872"/>
      <c r="N508" s="872">
        <f t="shared" si="7"/>
        <v>12</v>
      </c>
      <c r="O508" s="872"/>
    </row>
    <row r="509" spans="1:15">
      <c r="A509" s="874" t="s">
        <v>368</v>
      </c>
      <c r="B509" s="874" t="s">
        <v>368</v>
      </c>
      <c r="C509" s="872"/>
      <c r="D509" s="872">
        <v>2014</v>
      </c>
      <c r="E509" s="872" t="s">
        <v>20</v>
      </c>
      <c r="F509" s="872" t="s">
        <v>7</v>
      </c>
      <c r="G509" s="872" t="s">
        <v>546</v>
      </c>
      <c r="H509" s="872" t="s">
        <v>888</v>
      </c>
      <c r="I509" s="872" t="s">
        <v>1053</v>
      </c>
      <c r="J509" s="872" t="s">
        <v>1550</v>
      </c>
      <c r="K509" s="872"/>
      <c r="L509" s="872">
        <v>1</v>
      </c>
      <c r="M509" s="872"/>
      <c r="N509" s="872">
        <f t="shared" si="7"/>
        <v>1</v>
      </c>
      <c r="O509" s="872"/>
    </row>
    <row r="510" spans="1:15">
      <c r="A510" s="874" t="s">
        <v>368</v>
      </c>
      <c r="B510" s="874" t="s">
        <v>368</v>
      </c>
      <c r="C510" s="872"/>
      <c r="D510" s="872">
        <v>2014</v>
      </c>
      <c r="E510" s="872" t="s">
        <v>20</v>
      </c>
      <c r="F510" s="872" t="s">
        <v>7</v>
      </c>
      <c r="G510" s="872" t="s">
        <v>546</v>
      </c>
      <c r="H510" s="872" t="s">
        <v>888</v>
      </c>
      <c r="I510" s="872" t="s">
        <v>1053</v>
      </c>
      <c r="J510" s="872" t="s">
        <v>1599</v>
      </c>
      <c r="K510" s="872"/>
      <c r="L510" s="872"/>
      <c r="M510" s="872">
        <v>32</v>
      </c>
      <c r="N510" s="872">
        <f t="shared" si="7"/>
        <v>32</v>
      </c>
      <c r="O510" s="872"/>
    </row>
    <row r="511" spans="1:15">
      <c r="A511" s="874" t="s">
        <v>368</v>
      </c>
      <c r="B511" s="874" t="s">
        <v>368</v>
      </c>
      <c r="C511" s="872"/>
      <c r="D511" s="872">
        <v>2014</v>
      </c>
      <c r="E511" s="872" t="s">
        <v>20</v>
      </c>
      <c r="F511" s="872" t="s">
        <v>7</v>
      </c>
      <c r="G511" s="872" t="s">
        <v>546</v>
      </c>
      <c r="H511" s="872" t="s">
        <v>888</v>
      </c>
      <c r="I511" s="872" t="s">
        <v>1053</v>
      </c>
      <c r="J511" s="872" t="s">
        <v>1600</v>
      </c>
      <c r="K511" s="872"/>
      <c r="L511" s="872"/>
      <c r="M511" s="872">
        <v>363</v>
      </c>
      <c r="N511" s="872">
        <f t="shared" si="7"/>
        <v>363</v>
      </c>
      <c r="O511" s="872"/>
    </row>
    <row r="512" spans="1:15">
      <c r="A512" s="874" t="s">
        <v>368</v>
      </c>
      <c r="B512" s="874" t="s">
        <v>368</v>
      </c>
      <c r="C512" s="872"/>
      <c r="D512" s="872">
        <v>2014</v>
      </c>
      <c r="E512" s="872" t="s">
        <v>20</v>
      </c>
      <c r="F512" s="872" t="s">
        <v>7</v>
      </c>
      <c r="G512" s="872" t="s">
        <v>546</v>
      </c>
      <c r="H512" s="872" t="s">
        <v>888</v>
      </c>
      <c r="I512" s="872" t="s">
        <v>1053</v>
      </c>
      <c r="J512" s="872" t="s">
        <v>1521</v>
      </c>
      <c r="K512" s="872"/>
      <c r="L512" s="872">
        <v>115</v>
      </c>
      <c r="M512" s="872"/>
      <c r="N512" s="872">
        <f t="shared" si="7"/>
        <v>115</v>
      </c>
      <c r="O512" s="872"/>
    </row>
    <row r="513" spans="1:15">
      <c r="A513" s="874" t="s">
        <v>368</v>
      </c>
      <c r="B513" s="874" t="s">
        <v>368</v>
      </c>
      <c r="C513" s="872"/>
      <c r="D513" s="872">
        <v>2014</v>
      </c>
      <c r="E513" s="872" t="s">
        <v>20</v>
      </c>
      <c r="F513" s="872" t="s">
        <v>7</v>
      </c>
      <c r="G513" s="872" t="s">
        <v>546</v>
      </c>
      <c r="H513" s="872" t="s">
        <v>888</v>
      </c>
      <c r="I513" s="872" t="s">
        <v>1053</v>
      </c>
      <c r="J513" s="872" t="s">
        <v>1602</v>
      </c>
      <c r="K513" s="872"/>
      <c r="L513" s="872"/>
      <c r="M513" s="872">
        <v>19</v>
      </c>
      <c r="N513" s="872">
        <f t="shared" si="7"/>
        <v>19</v>
      </c>
      <c r="O513" s="872"/>
    </row>
    <row r="514" spans="1:15">
      <c r="A514" s="874" t="s">
        <v>368</v>
      </c>
      <c r="B514" s="874" t="s">
        <v>368</v>
      </c>
      <c r="C514" s="872"/>
      <c r="D514" s="872">
        <v>2014</v>
      </c>
      <c r="E514" s="872" t="s">
        <v>20</v>
      </c>
      <c r="F514" s="872" t="s">
        <v>7</v>
      </c>
      <c r="G514" s="872" t="s">
        <v>546</v>
      </c>
      <c r="H514" s="872" t="s">
        <v>888</v>
      </c>
      <c r="I514" s="872" t="s">
        <v>1053</v>
      </c>
      <c r="J514" s="872" t="s">
        <v>1603</v>
      </c>
      <c r="K514" s="872"/>
      <c r="L514" s="872"/>
      <c r="M514" s="872">
        <v>218</v>
      </c>
      <c r="N514" s="872">
        <f t="shared" si="7"/>
        <v>218</v>
      </c>
      <c r="O514" s="872"/>
    </row>
    <row r="515" spans="1:15">
      <c r="A515" s="874" t="s">
        <v>368</v>
      </c>
      <c r="B515" s="874" t="s">
        <v>368</v>
      </c>
      <c r="C515" s="872"/>
      <c r="D515" s="872">
        <v>2014</v>
      </c>
      <c r="E515" s="872" t="s">
        <v>20</v>
      </c>
      <c r="F515" s="872" t="s">
        <v>7</v>
      </c>
      <c r="G515" s="872" t="s">
        <v>546</v>
      </c>
      <c r="H515" s="872" t="s">
        <v>101</v>
      </c>
      <c r="I515" s="872" t="s">
        <v>1053</v>
      </c>
      <c r="J515" s="872" t="s">
        <v>1557</v>
      </c>
      <c r="K515" s="872"/>
      <c r="L515" s="872">
        <v>150</v>
      </c>
      <c r="M515" s="872">
        <v>4</v>
      </c>
      <c r="N515" s="872">
        <f t="shared" si="7"/>
        <v>154</v>
      </c>
      <c r="O515" s="872"/>
    </row>
    <row r="516" spans="1:15">
      <c r="A516" s="874" t="s">
        <v>368</v>
      </c>
      <c r="B516" s="874" t="s">
        <v>368</v>
      </c>
      <c r="C516" s="872"/>
      <c r="D516" s="872">
        <v>2014</v>
      </c>
      <c r="E516" s="872" t="s">
        <v>20</v>
      </c>
      <c r="F516" s="872" t="s">
        <v>7</v>
      </c>
      <c r="G516" s="872" t="s">
        <v>546</v>
      </c>
      <c r="H516" s="872" t="s">
        <v>101</v>
      </c>
      <c r="I516" s="872" t="s">
        <v>1053</v>
      </c>
      <c r="J516" s="872" t="s">
        <v>1604</v>
      </c>
      <c r="K516" s="872"/>
      <c r="L516" s="872">
        <v>2</v>
      </c>
      <c r="M516" s="872"/>
      <c r="N516" s="872">
        <f t="shared" si="7"/>
        <v>2</v>
      </c>
      <c r="O516" s="872"/>
    </row>
    <row r="517" spans="1:15">
      <c r="A517" s="874" t="s">
        <v>368</v>
      </c>
      <c r="B517" s="874" t="s">
        <v>368</v>
      </c>
      <c r="C517" s="872"/>
      <c r="D517" s="872">
        <v>2014</v>
      </c>
      <c r="E517" s="872" t="s">
        <v>20</v>
      </c>
      <c r="F517" s="872" t="s">
        <v>7</v>
      </c>
      <c r="G517" s="872" t="s">
        <v>546</v>
      </c>
      <c r="H517" s="872" t="s">
        <v>101</v>
      </c>
      <c r="I517" s="872" t="s">
        <v>1053</v>
      </c>
      <c r="J517" s="872" t="s">
        <v>1599</v>
      </c>
      <c r="K517" s="872"/>
      <c r="L517" s="872">
        <v>89</v>
      </c>
      <c r="M517" s="872">
        <v>182</v>
      </c>
      <c r="N517" s="872">
        <f t="shared" ref="N517:N580" si="8">K517+L517+M517</f>
        <v>271</v>
      </c>
      <c r="O517" s="872"/>
    </row>
    <row r="518" spans="1:15">
      <c r="A518" s="874" t="s">
        <v>368</v>
      </c>
      <c r="B518" s="874" t="s">
        <v>368</v>
      </c>
      <c r="C518" s="872"/>
      <c r="D518" s="872">
        <v>2014</v>
      </c>
      <c r="E518" s="872" t="s">
        <v>20</v>
      </c>
      <c r="F518" s="872" t="s">
        <v>7</v>
      </c>
      <c r="G518" s="872" t="s">
        <v>546</v>
      </c>
      <c r="H518" s="872" t="s">
        <v>101</v>
      </c>
      <c r="I518" s="872" t="s">
        <v>1053</v>
      </c>
      <c r="J518" s="872" t="s">
        <v>1600</v>
      </c>
      <c r="K518" s="872"/>
      <c r="L518" s="872">
        <v>501</v>
      </c>
      <c r="M518" s="872">
        <v>860</v>
      </c>
      <c r="N518" s="872">
        <f t="shared" si="8"/>
        <v>1361</v>
      </c>
      <c r="O518" s="872"/>
    </row>
    <row r="519" spans="1:15">
      <c r="A519" s="874" t="s">
        <v>368</v>
      </c>
      <c r="B519" s="874" t="s">
        <v>368</v>
      </c>
      <c r="C519" s="872"/>
      <c r="D519" s="872">
        <v>2014</v>
      </c>
      <c r="E519" s="872" t="s">
        <v>20</v>
      </c>
      <c r="F519" s="872" t="s">
        <v>7</v>
      </c>
      <c r="G519" s="872" t="s">
        <v>546</v>
      </c>
      <c r="H519" s="872" t="s">
        <v>101</v>
      </c>
      <c r="I519" s="872" t="s">
        <v>1053</v>
      </c>
      <c r="J519" s="872" t="s">
        <v>1601</v>
      </c>
      <c r="K519" s="872"/>
      <c r="L519" s="872">
        <v>83</v>
      </c>
      <c r="M519" s="872"/>
      <c r="N519" s="872">
        <f t="shared" si="8"/>
        <v>83</v>
      </c>
      <c r="O519" s="872"/>
    </row>
    <row r="520" spans="1:15">
      <c r="A520" s="874" t="s">
        <v>368</v>
      </c>
      <c r="B520" s="874" t="s">
        <v>368</v>
      </c>
      <c r="C520" s="872"/>
      <c r="D520" s="872">
        <v>2014</v>
      </c>
      <c r="E520" s="872" t="s">
        <v>20</v>
      </c>
      <c r="F520" s="872" t="s">
        <v>7</v>
      </c>
      <c r="G520" s="872" t="s">
        <v>546</v>
      </c>
      <c r="H520" s="872" t="s">
        <v>101</v>
      </c>
      <c r="I520" s="872" t="s">
        <v>1053</v>
      </c>
      <c r="J520" s="872" t="s">
        <v>1602</v>
      </c>
      <c r="K520" s="872"/>
      <c r="L520" s="872">
        <v>459</v>
      </c>
      <c r="M520" s="872">
        <v>250</v>
      </c>
      <c r="N520" s="872">
        <f t="shared" si="8"/>
        <v>709</v>
      </c>
      <c r="O520" s="872"/>
    </row>
    <row r="521" spans="1:15">
      <c r="A521" s="874" t="s">
        <v>368</v>
      </c>
      <c r="B521" s="874" t="s">
        <v>368</v>
      </c>
      <c r="C521" s="872"/>
      <c r="D521" s="872">
        <v>2014</v>
      </c>
      <c r="E521" s="872" t="s">
        <v>20</v>
      </c>
      <c r="F521" s="872" t="s">
        <v>7</v>
      </c>
      <c r="G521" s="872" t="s">
        <v>546</v>
      </c>
      <c r="H521" s="872" t="s">
        <v>101</v>
      </c>
      <c r="I521" s="872" t="s">
        <v>1053</v>
      </c>
      <c r="J521" s="872" t="s">
        <v>1603</v>
      </c>
      <c r="K521" s="872"/>
      <c r="L521" s="872"/>
      <c r="M521" s="872">
        <v>1</v>
      </c>
      <c r="N521" s="872">
        <f t="shared" si="8"/>
        <v>1</v>
      </c>
      <c r="O521" s="872"/>
    </row>
    <row r="522" spans="1:15">
      <c r="A522" s="874" t="s">
        <v>368</v>
      </c>
      <c r="B522" s="874" t="s">
        <v>368</v>
      </c>
      <c r="C522" s="872"/>
      <c r="D522" s="872">
        <v>2014</v>
      </c>
      <c r="E522" s="872" t="s">
        <v>20</v>
      </c>
      <c r="F522" s="872" t="s">
        <v>7</v>
      </c>
      <c r="G522" s="872" t="s">
        <v>546</v>
      </c>
      <c r="H522" s="872" t="s">
        <v>1546</v>
      </c>
      <c r="I522" s="872" t="s">
        <v>1053</v>
      </c>
      <c r="J522" s="872" t="s">
        <v>1604</v>
      </c>
      <c r="K522" s="872"/>
      <c r="L522" s="872">
        <v>84</v>
      </c>
      <c r="M522" s="872"/>
      <c r="N522" s="872">
        <f t="shared" si="8"/>
        <v>84</v>
      </c>
      <c r="O522" s="872"/>
    </row>
    <row r="523" spans="1:15">
      <c r="A523" s="874" t="s">
        <v>368</v>
      </c>
      <c r="B523" s="874" t="s">
        <v>368</v>
      </c>
      <c r="C523" s="872"/>
      <c r="D523" s="872">
        <v>2014</v>
      </c>
      <c r="E523" s="872" t="s">
        <v>20</v>
      </c>
      <c r="F523" s="872" t="s">
        <v>7</v>
      </c>
      <c r="G523" s="872" t="s">
        <v>546</v>
      </c>
      <c r="H523" s="872" t="s">
        <v>1546</v>
      </c>
      <c r="I523" s="872" t="s">
        <v>1053</v>
      </c>
      <c r="J523" s="872" t="s">
        <v>1599</v>
      </c>
      <c r="K523" s="872"/>
      <c r="L523" s="872"/>
      <c r="M523" s="872">
        <v>8</v>
      </c>
      <c r="N523" s="872">
        <f t="shared" si="8"/>
        <v>8</v>
      </c>
      <c r="O523" s="872"/>
    </row>
    <row r="524" spans="1:15">
      <c r="A524" s="874" t="s">
        <v>368</v>
      </c>
      <c r="B524" s="874" t="s">
        <v>368</v>
      </c>
      <c r="C524" s="872"/>
      <c r="D524" s="872">
        <v>2014</v>
      </c>
      <c r="E524" s="872" t="s">
        <v>20</v>
      </c>
      <c r="F524" s="872" t="s">
        <v>7</v>
      </c>
      <c r="G524" s="872" t="s">
        <v>546</v>
      </c>
      <c r="H524" s="872" t="s">
        <v>1546</v>
      </c>
      <c r="I524" s="872" t="s">
        <v>1053</v>
      </c>
      <c r="J524" s="872" t="s">
        <v>1600</v>
      </c>
      <c r="K524" s="872"/>
      <c r="L524" s="872"/>
      <c r="M524" s="872">
        <v>831</v>
      </c>
      <c r="N524" s="872">
        <f t="shared" si="8"/>
        <v>831</v>
      </c>
      <c r="O524" s="872"/>
    </row>
    <row r="525" spans="1:15">
      <c r="A525" s="874" t="s">
        <v>368</v>
      </c>
      <c r="B525" s="874" t="s">
        <v>368</v>
      </c>
      <c r="C525" s="872"/>
      <c r="D525" s="872">
        <v>2014</v>
      </c>
      <c r="E525" s="872" t="s">
        <v>20</v>
      </c>
      <c r="F525" s="872" t="s">
        <v>7</v>
      </c>
      <c r="G525" s="872" t="s">
        <v>546</v>
      </c>
      <c r="H525" s="872" t="s">
        <v>898</v>
      </c>
      <c r="I525" s="872" t="s">
        <v>1064</v>
      </c>
      <c r="J525" s="872" t="s">
        <v>1557</v>
      </c>
      <c r="K525" s="872"/>
      <c r="L525" s="872">
        <v>516</v>
      </c>
      <c r="M525" s="872"/>
      <c r="N525" s="872">
        <f t="shared" si="8"/>
        <v>516</v>
      </c>
      <c r="O525" s="872"/>
    </row>
    <row r="526" spans="1:15">
      <c r="A526" s="874" t="s">
        <v>368</v>
      </c>
      <c r="B526" s="874" t="s">
        <v>368</v>
      </c>
      <c r="C526" s="872"/>
      <c r="D526" s="872">
        <v>2014</v>
      </c>
      <c r="E526" s="872" t="s">
        <v>20</v>
      </c>
      <c r="F526" s="872" t="s">
        <v>7</v>
      </c>
      <c r="G526" s="872" t="s">
        <v>546</v>
      </c>
      <c r="H526" s="872" t="s">
        <v>898</v>
      </c>
      <c r="I526" s="872" t="s">
        <v>1064</v>
      </c>
      <c r="J526" s="872" t="s">
        <v>1599</v>
      </c>
      <c r="K526" s="872"/>
      <c r="L526" s="872">
        <v>619</v>
      </c>
      <c r="M526" s="872">
        <v>10</v>
      </c>
      <c r="N526" s="872">
        <f t="shared" si="8"/>
        <v>629</v>
      </c>
      <c r="O526" s="872"/>
    </row>
    <row r="527" spans="1:15">
      <c r="A527" s="874" t="s">
        <v>368</v>
      </c>
      <c r="B527" s="874" t="s">
        <v>368</v>
      </c>
      <c r="C527" s="872"/>
      <c r="D527" s="872">
        <v>2014</v>
      </c>
      <c r="E527" s="872" t="s">
        <v>20</v>
      </c>
      <c r="F527" s="872" t="s">
        <v>7</v>
      </c>
      <c r="G527" s="872" t="s">
        <v>546</v>
      </c>
      <c r="H527" s="872" t="s">
        <v>898</v>
      </c>
      <c r="I527" s="872" t="s">
        <v>1064</v>
      </c>
      <c r="J527" s="872" t="s">
        <v>1600</v>
      </c>
      <c r="K527" s="872"/>
      <c r="L527" s="872">
        <v>274</v>
      </c>
      <c r="M527" s="872">
        <v>56</v>
      </c>
      <c r="N527" s="872">
        <f t="shared" si="8"/>
        <v>330</v>
      </c>
      <c r="O527" s="872"/>
    </row>
    <row r="528" spans="1:15">
      <c r="A528" s="874" t="s">
        <v>368</v>
      </c>
      <c r="B528" s="874" t="s">
        <v>368</v>
      </c>
      <c r="C528" s="872"/>
      <c r="D528" s="872">
        <v>2014</v>
      </c>
      <c r="E528" s="872" t="s">
        <v>20</v>
      </c>
      <c r="F528" s="872" t="s">
        <v>7</v>
      </c>
      <c r="G528" s="872" t="s">
        <v>546</v>
      </c>
      <c r="H528" s="872" t="s">
        <v>898</v>
      </c>
      <c r="I528" s="872" t="s">
        <v>1064</v>
      </c>
      <c r="J528" s="872" t="s">
        <v>1602</v>
      </c>
      <c r="K528" s="872"/>
      <c r="L528" s="872">
        <v>26</v>
      </c>
      <c r="M528" s="872"/>
      <c r="N528" s="872">
        <f t="shared" si="8"/>
        <v>26</v>
      </c>
      <c r="O528" s="872"/>
    </row>
    <row r="529" spans="1:15">
      <c r="A529" s="874" t="s">
        <v>368</v>
      </c>
      <c r="B529" s="874" t="s">
        <v>368</v>
      </c>
      <c r="C529" s="872"/>
      <c r="D529" s="872">
        <v>2014</v>
      </c>
      <c r="E529" s="872" t="s">
        <v>20</v>
      </c>
      <c r="F529" s="872" t="s">
        <v>7</v>
      </c>
      <c r="G529" s="872" t="s">
        <v>546</v>
      </c>
      <c r="H529" s="872" t="s">
        <v>898</v>
      </c>
      <c r="I529" s="872" t="s">
        <v>1064</v>
      </c>
      <c r="J529" s="872" t="s">
        <v>1603</v>
      </c>
      <c r="K529" s="872"/>
      <c r="L529" s="872"/>
      <c r="M529" s="872">
        <v>1</v>
      </c>
      <c r="N529" s="872">
        <f t="shared" si="8"/>
        <v>1</v>
      </c>
      <c r="O529" s="872"/>
    </row>
    <row r="530" spans="1:15">
      <c r="A530" s="874" t="s">
        <v>368</v>
      </c>
      <c r="B530" s="874" t="s">
        <v>368</v>
      </c>
      <c r="C530" s="872"/>
      <c r="D530" s="872">
        <v>2014</v>
      </c>
      <c r="E530" s="872" t="s">
        <v>20</v>
      </c>
      <c r="F530" s="872" t="s">
        <v>7</v>
      </c>
      <c r="G530" s="872" t="s">
        <v>546</v>
      </c>
      <c r="H530" s="872" t="s">
        <v>889</v>
      </c>
      <c r="I530" s="872" t="s">
        <v>1064</v>
      </c>
      <c r="J530" s="872" t="s">
        <v>1557</v>
      </c>
      <c r="K530" s="872"/>
      <c r="L530" s="872">
        <v>16</v>
      </c>
      <c r="M530" s="872">
        <v>8</v>
      </c>
      <c r="N530" s="872">
        <f t="shared" si="8"/>
        <v>24</v>
      </c>
      <c r="O530" s="872"/>
    </row>
    <row r="531" spans="1:15">
      <c r="A531" s="874" t="s">
        <v>368</v>
      </c>
      <c r="B531" s="874" t="s">
        <v>368</v>
      </c>
      <c r="C531" s="872"/>
      <c r="D531" s="872">
        <v>2014</v>
      </c>
      <c r="E531" s="872" t="s">
        <v>20</v>
      </c>
      <c r="F531" s="872" t="s">
        <v>7</v>
      </c>
      <c r="G531" s="872" t="s">
        <v>546</v>
      </c>
      <c r="H531" s="872" t="s">
        <v>889</v>
      </c>
      <c r="I531" s="872" t="s">
        <v>1064</v>
      </c>
      <c r="J531" s="872" t="s">
        <v>1599</v>
      </c>
      <c r="K531" s="872"/>
      <c r="L531" s="872">
        <v>1</v>
      </c>
      <c r="M531" s="872"/>
      <c r="N531" s="872">
        <f t="shared" si="8"/>
        <v>1</v>
      </c>
      <c r="O531" s="872"/>
    </row>
    <row r="532" spans="1:15">
      <c r="A532" s="874" t="s">
        <v>368</v>
      </c>
      <c r="B532" s="874" t="s">
        <v>368</v>
      </c>
      <c r="C532" s="872"/>
      <c r="D532" s="872">
        <v>2014</v>
      </c>
      <c r="E532" s="872" t="s">
        <v>20</v>
      </c>
      <c r="F532" s="872" t="s">
        <v>7</v>
      </c>
      <c r="G532" s="872" t="s">
        <v>546</v>
      </c>
      <c r="H532" s="872" t="s">
        <v>889</v>
      </c>
      <c r="I532" s="872" t="s">
        <v>1064</v>
      </c>
      <c r="J532" s="872" t="s">
        <v>1600</v>
      </c>
      <c r="K532" s="872"/>
      <c r="L532" s="872"/>
      <c r="M532" s="872">
        <v>16</v>
      </c>
      <c r="N532" s="872">
        <f t="shared" si="8"/>
        <v>16</v>
      </c>
      <c r="O532" s="872"/>
    </row>
    <row r="533" spans="1:15">
      <c r="A533" s="874" t="s">
        <v>368</v>
      </c>
      <c r="B533" s="874" t="s">
        <v>368</v>
      </c>
      <c r="C533" s="872"/>
      <c r="D533" s="872">
        <v>2014</v>
      </c>
      <c r="E533" s="872" t="s">
        <v>20</v>
      </c>
      <c r="F533" s="872" t="s">
        <v>7</v>
      </c>
      <c r="G533" s="872" t="s">
        <v>546</v>
      </c>
      <c r="H533" s="872" t="s">
        <v>889</v>
      </c>
      <c r="I533" s="872" t="s">
        <v>1064</v>
      </c>
      <c r="J533" s="872" t="s">
        <v>1602</v>
      </c>
      <c r="K533" s="872"/>
      <c r="L533" s="872">
        <v>4</v>
      </c>
      <c r="M533" s="872"/>
      <c r="N533" s="872">
        <f t="shared" si="8"/>
        <v>4</v>
      </c>
      <c r="O533" s="872"/>
    </row>
    <row r="534" spans="1:15">
      <c r="A534" s="874" t="s">
        <v>368</v>
      </c>
      <c r="B534" s="874" t="s">
        <v>368</v>
      </c>
      <c r="C534" s="872"/>
      <c r="D534" s="872">
        <v>2014</v>
      </c>
      <c r="E534" s="872" t="s">
        <v>20</v>
      </c>
      <c r="F534" s="872" t="s">
        <v>7</v>
      </c>
      <c r="G534" s="872" t="s">
        <v>546</v>
      </c>
      <c r="H534" s="872" t="s">
        <v>889</v>
      </c>
      <c r="I534" s="872" t="s">
        <v>1064</v>
      </c>
      <c r="J534" s="872" t="s">
        <v>1614</v>
      </c>
      <c r="K534" s="872"/>
      <c r="L534" s="872">
        <v>193</v>
      </c>
      <c r="M534" s="872"/>
      <c r="N534" s="872">
        <f t="shared" si="8"/>
        <v>193</v>
      </c>
      <c r="O534" s="872"/>
    </row>
    <row r="535" spans="1:15">
      <c r="A535" s="874" t="s">
        <v>368</v>
      </c>
      <c r="B535" s="874" t="s">
        <v>368</v>
      </c>
      <c r="C535" s="872"/>
      <c r="D535" s="872">
        <v>2014</v>
      </c>
      <c r="E535" s="872" t="s">
        <v>20</v>
      </c>
      <c r="F535" s="872" t="s">
        <v>7</v>
      </c>
      <c r="G535" s="872" t="s">
        <v>546</v>
      </c>
      <c r="H535" s="872" t="s">
        <v>1580</v>
      </c>
      <c r="I535" s="872" t="s">
        <v>492</v>
      </c>
      <c r="J535" s="872" t="s">
        <v>1600</v>
      </c>
      <c r="K535" s="872"/>
      <c r="L535" s="872"/>
      <c r="M535" s="872">
        <v>20</v>
      </c>
      <c r="N535" s="872">
        <f t="shared" si="8"/>
        <v>20</v>
      </c>
      <c r="O535" s="872"/>
    </row>
    <row r="536" spans="1:15">
      <c r="A536" s="874" t="s">
        <v>368</v>
      </c>
      <c r="B536" s="874" t="s">
        <v>368</v>
      </c>
      <c r="C536" s="872"/>
      <c r="D536" s="872">
        <v>2014</v>
      </c>
      <c r="E536" s="872" t="s">
        <v>20</v>
      </c>
      <c r="F536" s="872" t="s">
        <v>7</v>
      </c>
      <c r="G536" s="872" t="s">
        <v>546</v>
      </c>
      <c r="H536" s="872" t="s">
        <v>1535</v>
      </c>
      <c r="I536" s="872" t="s">
        <v>492</v>
      </c>
      <c r="J536" s="872" t="s">
        <v>1599</v>
      </c>
      <c r="K536" s="872"/>
      <c r="L536" s="872"/>
      <c r="M536" s="872">
        <v>5</v>
      </c>
      <c r="N536" s="872">
        <f t="shared" si="8"/>
        <v>5</v>
      </c>
      <c r="O536" s="872"/>
    </row>
    <row r="537" spans="1:15">
      <c r="A537" s="874" t="s">
        <v>368</v>
      </c>
      <c r="B537" s="874" t="s">
        <v>368</v>
      </c>
      <c r="C537" s="872"/>
      <c r="D537" s="872">
        <v>2014</v>
      </c>
      <c r="E537" s="872" t="s">
        <v>20</v>
      </c>
      <c r="F537" s="872" t="s">
        <v>7</v>
      </c>
      <c r="G537" s="872" t="s">
        <v>546</v>
      </c>
      <c r="H537" s="872" t="s">
        <v>1535</v>
      </c>
      <c r="I537" s="872" t="s">
        <v>492</v>
      </c>
      <c r="J537" s="872" t="s">
        <v>1603</v>
      </c>
      <c r="K537" s="872"/>
      <c r="L537" s="872"/>
      <c r="M537" s="872">
        <v>7</v>
      </c>
      <c r="N537" s="872">
        <f t="shared" si="8"/>
        <v>7</v>
      </c>
      <c r="O537" s="872"/>
    </row>
    <row r="538" spans="1:15">
      <c r="A538" s="874" t="s">
        <v>368</v>
      </c>
      <c r="B538" s="874" t="s">
        <v>368</v>
      </c>
      <c r="C538" s="872"/>
      <c r="D538" s="872">
        <v>2014</v>
      </c>
      <c r="E538" s="872" t="s">
        <v>20</v>
      </c>
      <c r="F538" s="872" t="s">
        <v>7</v>
      </c>
      <c r="G538" s="872" t="s">
        <v>546</v>
      </c>
      <c r="H538" s="872" t="s">
        <v>98</v>
      </c>
      <c r="I538" s="872" t="s">
        <v>1053</v>
      </c>
      <c r="J538" s="872" t="s">
        <v>1599</v>
      </c>
      <c r="K538" s="872"/>
      <c r="L538" s="872">
        <v>85</v>
      </c>
      <c r="M538" s="872"/>
      <c r="N538" s="872">
        <f t="shared" si="8"/>
        <v>85</v>
      </c>
      <c r="O538" s="872"/>
    </row>
    <row r="539" spans="1:15">
      <c r="A539" s="874" t="s">
        <v>368</v>
      </c>
      <c r="B539" s="874" t="s">
        <v>368</v>
      </c>
      <c r="C539" s="872"/>
      <c r="D539" s="872">
        <v>2014</v>
      </c>
      <c r="E539" s="872" t="s">
        <v>20</v>
      </c>
      <c r="F539" s="872" t="s">
        <v>7</v>
      </c>
      <c r="G539" s="872" t="s">
        <v>546</v>
      </c>
      <c r="H539" s="872" t="s">
        <v>98</v>
      </c>
      <c r="I539" s="872" t="s">
        <v>1053</v>
      </c>
      <c r="J539" s="872" t="s">
        <v>1600</v>
      </c>
      <c r="K539" s="872"/>
      <c r="L539" s="872">
        <v>4212</v>
      </c>
      <c r="M539" s="872">
        <v>1779</v>
      </c>
      <c r="N539" s="872">
        <f t="shared" si="8"/>
        <v>5991</v>
      </c>
      <c r="O539" s="872"/>
    </row>
    <row r="540" spans="1:15">
      <c r="A540" s="874" t="s">
        <v>368</v>
      </c>
      <c r="B540" s="874" t="s">
        <v>368</v>
      </c>
      <c r="C540" s="872"/>
      <c r="D540" s="872">
        <v>2014</v>
      </c>
      <c r="E540" s="872" t="s">
        <v>20</v>
      </c>
      <c r="F540" s="872" t="s">
        <v>7</v>
      </c>
      <c r="G540" s="872" t="s">
        <v>546</v>
      </c>
      <c r="H540" s="872" t="s">
        <v>1536</v>
      </c>
      <c r="I540" s="872" t="s">
        <v>492</v>
      </c>
      <c r="J540" s="872" t="s">
        <v>1603</v>
      </c>
      <c r="K540" s="872"/>
      <c r="L540" s="872"/>
      <c r="M540" s="872">
        <v>31</v>
      </c>
      <c r="N540" s="872">
        <f t="shared" si="8"/>
        <v>31</v>
      </c>
      <c r="O540" s="872"/>
    </row>
    <row r="541" spans="1:15">
      <c r="A541" s="874" t="s">
        <v>368</v>
      </c>
      <c r="B541" s="874" t="s">
        <v>368</v>
      </c>
      <c r="C541" s="872"/>
      <c r="D541" s="872">
        <v>2014</v>
      </c>
      <c r="E541" s="872" t="s">
        <v>20</v>
      </c>
      <c r="F541" s="872" t="s">
        <v>7</v>
      </c>
      <c r="G541" s="872" t="s">
        <v>546</v>
      </c>
      <c r="H541" s="872" t="s">
        <v>1615</v>
      </c>
      <c r="I541" s="872" t="s">
        <v>492</v>
      </c>
      <c r="J541" s="872" t="s">
        <v>1557</v>
      </c>
      <c r="K541" s="872"/>
      <c r="L541" s="872"/>
      <c r="M541" s="872">
        <v>1</v>
      </c>
      <c r="N541" s="872">
        <f t="shared" si="8"/>
        <v>1</v>
      </c>
      <c r="O541" s="872"/>
    </row>
    <row r="542" spans="1:15">
      <c r="A542" s="874" t="s">
        <v>368</v>
      </c>
      <c r="B542" s="874" t="s">
        <v>368</v>
      </c>
      <c r="C542" s="872"/>
      <c r="D542" s="872">
        <v>2014</v>
      </c>
      <c r="E542" s="872" t="s">
        <v>20</v>
      </c>
      <c r="F542" s="872" t="s">
        <v>7</v>
      </c>
      <c r="G542" s="872" t="s">
        <v>546</v>
      </c>
      <c r="H542" s="872" t="s">
        <v>1616</v>
      </c>
      <c r="I542" s="872" t="s">
        <v>492</v>
      </c>
      <c r="J542" s="872" t="s">
        <v>1603</v>
      </c>
      <c r="K542" s="872"/>
      <c r="L542" s="872"/>
      <c r="M542" s="872">
        <v>1</v>
      </c>
      <c r="N542" s="872">
        <f t="shared" si="8"/>
        <v>1</v>
      </c>
      <c r="O542" s="872"/>
    </row>
    <row r="543" spans="1:15">
      <c r="A543" s="874" t="s">
        <v>368</v>
      </c>
      <c r="B543" s="874" t="s">
        <v>368</v>
      </c>
      <c r="C543" s="872"/>
      <c r="D543" s="872">
        <v>2014</v>
      </c>
      <c r="E543" s="872" t="s">
        <v>20</v>
      </c>
      <c r="F543" s="872" t="s">
        <v>7</v>
      </c>
      <c r="G543" s="872" t="s">
        <v>546</v>
      </c>
      <c r="H543" s="872" t="s">
        <v>1582</v>
      </c>
      <c r="I543" s="872" t="s">
        <v>1064</v>
      </c>
      <c r="J543" s="872" t="s">
        <v>1600</v>
      </c>
      <c r="K543" s="872"/>
      <c r="L543" s="872"/>
      <c r="M543" s="872">
        <v>111</v>
      </c>
      <c r="N543" s="872">
        <f t="shared" si="8"/>
        <v>111</v>
      </c>
      <c r="O543" s="872"/>
    </row>
    <row r="544" spans="1:15">
      <c r="A544" s="874" t="s">
        <v>368</v>
      </c>
      <c r="B544" s="874" t="s">
        <v>368</v>
      </c>
      <c r="C544" s="872"/>
      <c r="D544" s="872">
        <v>2014</v>
      </c>
      <c r="E544" s="872" t="s">
        <v>20</v>
      </c>
      <c r="F544" s="872" t="s">
        <v>7</v>
      </c>
      <c r="G544" s="872" t="s">
        <v>546</v>
      </c>
      <c r="H544" s="872" t="s">
        <v>892</v>
      </c>
      <c r="I544" s="872" t="s">
        <v>1064</v>
      </c>
      <c r="J544" s="872" t="s">
        <v>1557</v>
      </c>
      <c r="K544" s="872"/>
      <c r="L544" s="872">
        <v>1</v>
      </c>
      <c r="M544" s="872"/>
      <c r="N544" s="872">
        <f t="shared" si="8"/>
        <v>1</v>
      </c>
      <c r="O544" s="872"/>
    </row>
    <row r="545" spans="1:15">
      <c r="A545" s="874" t="s">
        <v>368</v>
      </c>
      <c r="B545" s="874" t="s">
        <v>368</v>
      </c>
      <c r="C545" s="872"/>
      <c r="D545" s="872">
        <v>2014</v>
      </c>
      <c r="E545" s="872" t="s">
        <v>20</v>
      </c>
      <c r="F545" s="872" t="s">
        <v>7</v>
      </c>
      <c r="G545" s="872" t="s">
        <v>546</v>
      </c>
      <c r="H545" s="872" t="s">
        <v>892</v>
      </c>
      <c r="I545" s="872" t="s">
        <v>1064</v>
      </c>
      <c r="J545" s="872" t="s">
        <v>1599</v>
      </c>
      <c r="K545" s="872"/>
      <c r="L545" s="872">
        <v>13</v>
      </c>
      <c r="M545" s="872"/>
      <c r="N545" s="872">
        <f t="shared" si="8"/>
        <v>13</v>
      </c>
      <c r="O545" s="872"/>
    </row>
    <row r="546" spans="1:15">
      <c r="A546" s="874" t="s">
        <v>368</v>
      </c>
      <c r="B546" s="874" t="s">
        <v>368</v>
      </c>
      <c r="C546" s="872"/>
      <c r="D546" s="872">
        <v>2014</v>
      </c>
      <c r="E546" s="872" t="s">
        <v>20</v>
      </c>
      <c r="F546" s="872" t="s">
        <v>7</v>
      </c>
      <c r="G546" s="872" t="s">
        <v>546</v>
      </c>
      <c r="H546" s="872" t="s">
        <v>892</v>
      </c>
      <c r="I546" s="872" t="s">
        <v>1064</v>
      </c>
      <c r="J546" s="872" t="s">
        <v>1603</v>
      </c>
      <c r="K546" s="872"/>
      <c r="L546" s="872"/>
      <c r="M546" s="872">
        <v>4</v>
      </c>
      <c r="N546" s="872">
        <f t="shared" si="8"/>
        <v>4</v>
      </c>
      <c r="O546" s="872"/>
    </row>
    <row r="547" spans="1:15">
      <c r="A547" s="874" t="s">
        <v>368</v>
      </c>
      <c r="B547" s="874" t="s">
        <v>368</v>
      </c>
      <c r="C547" s="872"/>
      <c r="D547" s="872">
        <v>2014</v>
      </c>
      <c r="E547" s="872" t="s">
        <v>20</v>
      </c>
      <c r="F547" s="872" t="s">
        <v>7</v>
      </c>
      <c r="G547" s="872" t="s">
        <v>546</v>
      </c>
      <c r="H547" s="872" t="s">
        <v>85</v>
      </c>
      <c r="I547" s="872" t="s">
        <v>1053</v>
      </c>
      <c r="J547" s="872" t="s">
        <v>1557</v>
      </c>
      <c r="K547" s="872"/>
      <c r="L547" s="872">
        <v>2696</v>
      </c>
      <c r="M547" s="872">
        <v>26</v>
      </c>
      <c r="N547" s="872">
        <f t="shared" si="8"/>
        <v>2722</v>
      </c>
      <c r="O547" s="872"/>
    </row>
    <row r="548" spans="1:15">
      <c r="A548" s="874" t="s">
        <v>368</v>
      </c>
      <c r="B548" s="874" t="s">
        <v>368</v>
      </c>
      <c r="C548" s="872"/>
      <c r="D548" s="872">
        <v>2014</v>
      </c>
      <c r="E548" s="872" t="s">
        <v>20</v>
      </c>
      <c r="F548" s="872" t="s">
        <v>7</v>
      </c>
      <c r="G548" s="872" t="s">
        <v>546</v>
      </c>
      <c r="H548" s="872" t="s">
        <v>85</v>
      </c>
      <c r="I548" s="872" t="s">
        <v>1053</v>
      </c>
      <c r="J548" s="872" t="s">
        <v>1563</v>
      </c>
      <c r="K548" s="872"/>
      <c r="L548" s="872">
        <v>27</v>
      </c>
      <c r="M548" s="872"/>
      <c r="N548" s="872">
        <f t="shared" si="8"/>
        <v>27</v>
      </c>
      <c r="O548" s="872"/>
    </row>
    <row r="549" spans="1:15">
      <c r="A549" s="874" t="s">
        <v>368</v>
      </c>
      <c r="B549" s="874" t="s">
        <v>368</v>
      </c>
      <c r="C549" s="872"/>
      <c r="D549" s="872">
        <v>2014</v>
      </c>
      <c r="E549" s="872" t="s">
        <v>20</v>
      </c>
      <c r="F549" s="872" t="s">
        <v>7</v>
      </c>
      <c r="G549" s="872" t="s">
        <v>546</v>
      </c>
      <c r="H549" s="872" t="s">
        <v>85</v>
      </c>
      <c r="I549" s="872" t="s">
        <v>1053</v>
      </c>
      <c r="J549" s="872" t="s">
        <v>1599</v>
      </c>
      <c r="K549" s="872"/>
      <c r="L549" s="872">
        <v>1719</v>
      </c>
      <c r="M549" s="872">
        <v>561</v>
      </c>
      <c r="N549" s="872">
        <f t="shared" si="8"/>
        <v>2280</v>
      </c>
      <c r="O549" s="872"/>
    </row>
    <row r="550" spans="1:15">
      <c r="A550" s="874" t="s">
        <v>368</v>
      </c>
      <c r="B550" s="874" t="s">
        <v>368</v>
      </c>
      <c r="C550" s="872"/>
      <c r="D550" s="872">
        <v>2014</v>
      </c>
      <c r="E550" s="872" t="s">
        <v>20</v>
      </c>
      <c r="F550" s="872" t="s">
        <v>7</v>
      </c>
      <c r="G550" s="872" t="s">
        <v>546</v>
      </c>
      <c r="H550" s="872" t="s">
        <v>85</v>
      </c>
      <c r="I550" s="872" t="s">
        <v>1053</v>
      </c>
      <c r="J550" s="872" t="s">
        <v>1600</v>
      </c>
      <c r="K550" s="872"/>
      <c r="L550" s="872">
        <v>439</v>
      </c>
      <c r="M550" s="872">
        <v>99</v>
      </c>
      <c r="N550" s="872">
        <f t="shared" si="8"/>
        <v>538</v>
      </c>
      <c r="O550" s="872"/>
    </row>
    <row r="551" spans="1:15">
      <c r="A551" s="874" t="s">
        <v>368</v>
      </c>
      <c r="B551" s="874" t="s">
        <v>368</v>
      </c>
      <c r="C551" s="872"/>
      <c r="D551" s="872">
        <v>2014</v>
      </c>
      <c r="E551" s="872" t="s">
        <v>20</v>
      </c>
      <c r="F551" s="872" t="s">
        <v>7</v>
      </c>
      <c r="G551" s="872" t="s">
        <v>546</v>
      </c>
      <c r="H551" s="872" t="s">
        <v>85</v>
      </c>
      <c r="I551" s="872" t="s">
        <v>1053</v>
      </c>
      <c r="J551" s="872" t="s">
        <v>1602</v>
      </c>
      <c r="K551" s="872"/>
      <c r="L551" s="872">
        <v>115</v>
      </c>
      <c r="M551" s="872"/>
      <c r="N551" s="872">
        <f t="shared" si="8"/>
        <v>115</v>
      </c>
      <c r="O551" s="872"/>
    </row>
    <row r="552" spans="1:15">
      <c r="A552" s="874" t="s">
        <v>368</v>
      </c>
      <c r="B552" s="874" t="s">
        <v>368</v>
      </c>
      <c r="C552" s="872"/>
      <c r="D552" s="872">
        <v>2014</v>
      </c>
      <c r="E552" s="872" t="s">
        <v>20</v>
      </c>
      <c r="F552" s="872" t="s">
        <v>7</v>
      </c>
      <c r="G552" s="872" t="s">
        <v>546</v>
      </c>
      <c r="H552" s="872" t="s">
        <v>85</v>
      </c>
      <c r="I552" s="872" t="s">
        <v>1053</v>
      </c>
      <c r="J552" s="872" t="s">
        <v>1603</v>
      </c>
      <c r="K552" s="872"/>
      <c r="L552" s="872"/>
      <c r="M552" s="872">
        <v>335</v>
      </c>
      <c r="N552" s="872">
        <f t="shared" si="8"/>
        <v>335</v>
      </c>
      <c r="O552" s="872"/>
    </row>
    <row r="553" spans="1:15">
      <c r="A553" s="874" t="s">
        <v>368</v>
      </c>
      <c r="B553" s="874" t="s">
        <v>368</v>
      </c>
      <c r="C553" s="872"/>
      <c r="D553" s="872">
        <v>2014</v>
      </c>
      <c r="E553" s="872" t="s">
        <v>20</v>
      </c>
      <c r="F553" s="872" t="s">
        <v>7</v>
      </c>
      <c r="G553" s="872" t="s">
        <v>546</v>
      </c>
      <c r="H553" s="872" t="s">
        <v>85</v>
      </c>
      <c r="I553" s="872" t="s">
        <v>1053</v>
      </c>
      <c r="J553" s="872" t="s">
        <v>1584</v>
      </c>
      <c r="K553" s="872"/>
      <c r="L553" s="872">
        <v>440</v>
      </c>
      <c r="M553" s="872"/>
      <c r="N553" s="872">
        <f t="shared" si="8"/>
        <v>440</v>
      </c>
      <c r="O553" s="872"/>
    </row>
    <row r="554" spans="1:15">
      <c r="A554" s="874" t="s">
        <v>368</v>
      </c>
      <c r="B554" s="874" t="s">
        <v>368</v>
      </c>
      <c r="C554" s="872"/>
      <c r="D554" s="872">
        <v>2014</v>
      </c>
      <c r="E554" s="872" t="s">
        <v>20</v>
      </c>
      <c r="F554" s="872" t="s">
        <v>7</v>
      </c>
      <c r="G554" s="872" t="s">
        <v>546</v>
      </c>
      <c r="H554" s="872" t="s">
        <v>1585</v>
      </c>
      <c r="I554" s="872" t="s">
        <v>1053</v>
      </c>
      <c r="J554" s="872" t="s">
        <v>1557</v>
      </c>
      <c r="K554" s="872"/>
      <c r="L554" s="872">
        <v>16</v>
      </c>
      <c r="M554" s="872"/>
      <c r="N554" s="872">
        <f t="shared" si="8"/>
        <v>16</v>
      </c>
      <c r="O554" s="872"/>
    </row>
    <row r="555" spans="1:15">
      <c r="A555" s="874" t="s">
        <v>368</v>
      </c>
      <c r="B555" s="874" t="s">
        <v>368</v>
      </c>
      <c r="C555" s="872"/>
      <c r="D555" s="872">
        <v>2014</v>
      </c>
      <c r="E555" s="872" t="s">
        <v>20</v>
      </c>
      <c r="F555" s="872" t="s">
        <v>7</v>
      </c>
      <c r="G555" s="872" t="s">
        <v>546</v>
      </c>
      <c r="H555" s="872" t="s">
        <v>1585</v>
      </c>
      <c r="I555" s="872" t="s">
        <v>1053</v>
      </c>
      <c r="J555" s="872" t="s">
        <v>1599</v>
      </c>
      <c r="K555" s="872"/>
      <c r="L555" s="872"/>
      <c r="M555" s="872">
        <v>1</v>
      </c>
      <c r="N555" s="872">
        <f t="shared" si="8"/>
        <v>1</v>
      </c>
      <c r="O555" s="872"/>
    </row>
    <row r="556" spans="1:15">
      <c r="A556" s="874" t="s">
        <v>368</v>
      </c>
      <c r="B556" s="874" t="s">
        <v>368</v>
      </c>
      <c r="C556" s="872"/>
      <c r="D556" s="872">
        <v>2014</v>
      </c>
      <c r="E556" s="872" t="s">
        <v>20</v>
      </c>
      <c r="F556" s="872" t="s">
        <v>7</v>
      </c>
      <c r="G556" s="872" t="s">
        <v>546</v>
      </c>
      <c r="H556" s="872" t="s">
        <v>1585</v>
      </c>
      <c r="I556" s="872" t="s">
        <v>1053</v>
      </c>
      <c r="J556" s="872" t="s">
        <v>1600</v>
      </c>
      <c r="K556" s="872"/>
      <c r="L556" s="872"/>
      <c r="M556" s="872">
        <v>1</v>
      </c>
      <c r="N556" s="872">
        <f t="shared" si="8"/>
        <v>1</v>
      </c>
      <c r="O556" s="872"/>
    </row>
    <row r="557" spans="1:15">
      <c r="A557" s="874" t="s">
        <v>368</v>
      </c>
      <c r="B557" s="874" t="s">
        <v>368</v>
      </c>
      <c r="C557" s="872"/>
      <c r="D557" s="872">
        <v>2014</v>
      </c>
      <c r="E557" s="872" t="s">
        <v>20</v>
      </c>
      <c r="F557" s="872" t="s">
        <v>7</v>
      </c>
      <c r="G557" s="872" t="s">
        <v>546</v>
      </c>
      <c r="H557" s="872" t="s">
        <v>890</v>
      </c>
      <c r="I557" s="872" t="s">
        <v>1053</v>
      </c>
      <c r="J557" s="872" t="s">
        <v>1557</v>
      </c>
      <c r="K557" s="872"/>
      <c r="L557" s="872">
        <v>96</v>
      </c>
      <c r="M557" s="872">
        <v>73</v>
      </c>
      <c r="N557" s="872">
        <f t="shared" si="8"/>
        <v>169</v>
      </c>
      <c r="O557" s="872"/>
    </row>
    <row r="558" spans="1:15">
      <c r="A558" s="874" t="s">
        <v>368</v>
      </c>
      <c r="B558" s="874" t="s">
        <v>368</v>
      </c>
      <c r="C558" s="872"/>
      <c r="D558" s="872">
        <v>2014</v>
      </c>
      <c r="E558" s="872" t="s">
        <v>20</v>
      </c>
      <c r="F558" s="872" t="s">
        <v>7</v>
      </c>
      <c r="G558" s="872" t="s">
        <v>546</v>
      </c>
      <c r="H558" s="872" t="s">
        <v>890</v>
      </c>
      <c r="I558" s="872" t="s">
        <v>1053</v>
      </c>
      <c r="J558" s="872" t="s">
        <v>1599</v>
      </c>
      <c r="K558" s="872"/>
      <c r="L558" s="872">
        <v>229</v>
      </c>
      <c r="M558" s="872">
        <v>40</v>
      </c>
      <c r="N558" s="872">
        <f t="shared" si="8"/>
        <v>269</v>
      </c>
      <c r="O558" s="872"/>
    </row>
    <row r="559" spans="1:15">
      <c r="A559" s="874" t="s">
        <v>368</v>
      </c>
      <c r="B559" s="874" t="s">
        <v>368</v>
      </c>
      <c r="C559" s="872"/>
      <c r="D559" s="872">
        <v>2014</v>
      </c>
      <c r="E559" s="872" t="s">
        <v>20</v>
      </c>
      <c r="F559" s="872" t="s">
        <v>7</v>
      </c>
      <c r="G559" s="872" t="s">
        <v>546</v>
      </c>
      <c r="H559" s="872" t="s">
        <v>890</v>
      </c>
      <c r="I559" s="872" t="s">
        <v>1053</v>
      </c>
      <c r="J559" s="872" t="s">
        <v>1600</v>
      </c>
      <c r="K559" s="872"/>
      <c r="L559" s="872">
        <v>306</v>
      </c>
      <c r="M559" s="872">
        <v>150</v>
      </c>
      <c r="N559" s="872">
        <f t="shared" si="8"/>
        <v>456</v>
      </c>
      <c r="O559" s="872"/>
    </row>
    <row r="560" spans="1:15">
      <c r="A560" s="874" t="s">
        <v>368</v>
      </c>
      <c r="B560" s="874" t="s">
        <v>368</v>
      </c>
      <c r="C560" s="872"/>
      <c r="D560" s="872">
        <v>2014</v>
      </c>
      <c r="E560" s="872" t="s">
        <v>20</v>
      </c>
      <c r="F560" s="872" t="s">
        <v>7</v>
      </c>
      <c r="G560" s="872" t="s">
        <v>546</v>
      </c>
      <c r="H560" s="872" t="s">
        <v>890</v>
      </c>
      <c r="I560" s="872" t="s">
        <v>1053</v>
      </c>
      <c r="J560" s="872" t="s">
        <v>1601</v>
      </c>
      <c r="K560" s="872"/>
      <c r="L560" s="872">
        <v>122</v>
      </c>
      <c r="M560" s="872"/>
      <c r="N560" s="872">
        <f t="shared" si="8"/>
        <v>122</v>
      </c>
      <c r="O560" s="872"/>
    </row>
    <row r="561" spans="1:15">
      <c r="A561" s="874" t="s">
        <v>368</v>
      </c>
      <c r="B561" s="874" t="s">
        <v>368</v>
      </c>
      <c r="C561" s="872"/>
      <c r="D561" s="872">
        <v>2014</v>
      </c>
      <c r="E561" s="872" t="s">
        <v>20</v>
      </c>
      <c r="F561" s="872" t="s">
        <v>7</v>
      </c>
      <c r="G561" s="872" t="s">
        <v>546</v>
      </c>
      <c r="H561" s="872" t="s">
        <v>890</v>
      </c>
      <c r="I561" s="872" t="s">
        <v>1053</v>
      </c>
      <c r="J561" s="872" t="s">
        <v>1602</v>
      </c>
      <c r="K561" s="872"/>
      <c r="L561" s="872">
        <v>204</v>
      </c>
      <c r="M561" s="872">
        <v>1</v>
      </c>
      <c r="N561" s="872">
        <f t="shared" si="8"/>
        <v>205</v>
      </c>
      <c r="O561" s="872"/>
    </row>
    <row r="562" spans="1:15">
      <c r="A562" s="874" t="s">
        <v>368</v>
      </c>
      <c r="B562" s="874" t="s">
        <v>368</v>
      </c>
      <c r="C562" s="872"/>
      <c r="D562" s="872">
        <v>2014</v>
      </c>
      <c r="E562" s="872" t="s">
        <v>20</v>
      </c>
      <c r="F562" s="872" t="s">
        <v>7</v>
      </c>
      <c r="G562" s="872" t="s">
        <v>546</v>
      </c>
      <c r="H562" s="872" t="s">
        <v>1596</v>
      </c>
      <c r="I562" s="872" t="s">
        <v>492</v>
      </c>
      <c r="J562" s="872" t="s">
        <v>1603</v>
      </c>
      <c r="K562" s="872"/>
      <c r="L562" s="872"/>
      <c r="M562" s="872">
        <v>676</v>
      </c>
      <c r="N562" s="872">
        <f t="shared" si="8"/>
        <v>676</v>
      </c>
      <c r="O562" s="872"/>
    </row>
    <row r="563" spans="1:15">
      <c r="A563" s="874" t="s">
        <v>368</v>
      </c>
      <c r="B563" s="874" t="s">
        <v>368</v>
      </c>
      <c r="C563" s="872"/>
      <c r="D563" s="872">
        <v>2014</v>
      </c>
      <c r="E563" s="872" t="s">
        <v>20</v>
      </c>
      <c r="F563" s="872" t="s">
        <v>7</v>
      </c>
      <c r="G563" s="872" t="s">
        <v>546</v>
      </c>
      <c r="H563" s="872" t="s">
        <v>1372</v>
      </c>
      <c r="I563" s="872" t="s">
        <v>1053</v>
      </c>
      <c r="J563" s="872" t="s">
        <v>1600</v>
      </c>
      <c r="K563" s="872"/>
      <c r="L563" s="872"/>
      <c r="M563" s="872">
        <v>3</v>
      </c>
      <c r="N563" s="872">
        <f t="shared" si="8"/>
        <v>3</v>
      </c>
      <c r="O563" s="872"/>
    </row>
    <row r="564" spans="1:15">
      <c r="A564" s="874" t="s">
        <v>368</v>
      </c>
      <c r="B564" s="874" t="s">
        <v>368</v>
      </c>
      <c r="C564" s="872"/>
      <c r="D564" s="872">
        <v>2014</v>
      </c>
      <c r="E564" s="872" t="s">
        <v>20</v>
      </c>
      <c r="F564" s="872" t="s">
        <v>7</v>
      </c>
      <c r="G564" s="872" t="s">
        <v>546</v>
      </c>
      <c r="H564" s="872" t="s">
        <v>1373</v>
      </c>
      <c r="I564" s="872" t="s">
        <v>1053</v>
      </c>
      <c r="J564" s="872" t="s">
        <v>1599</v>
      </c>
      <c r="K564" s="872"/>
      <c r="L564" s="872"/>
      <c r="M564" s="872">
        <v>3</v>
      </c>
      <c r="N564" s="872">
        <f t="shared" si="8"/>
        <v>3</v>
      </c>
      <c r="O564" s="872"/>
    </row>
    <row r="565" spans="1:15">
      <c r="A565" s="874" t="s">
        <v>368</v>
      </c>
      <c r="B565" s="874" t="s">
        <v>368</v>
      </c>
      <c r="C565" s="872"/>
      <c r="D565" s="872">
        <v>2014</v>
      </c>
      <c r="E565" s="872" t="s">
        <v>20</v>
      </c>
      <c r="F565" s="872" t="s">
        <v>7</v>
      </c>
      <c r="G565" s="872" t="s">
        <v>546</v>
      </c>
      <c r="H565" s="872" t="s">
        <v>1373</v>
      </c>
      <c r="I565" s="872" t="s">
        <v>1053</v>
      </c>
      <c r="J565" s="872" t="s">
        <v>1600</v>
      </c>
      <c r="K565" s="872"/>
      <c r="L565" s="872"/>
      <c r="M565" s="872">
        <v>7</v>
      </c>
      <c r="N565" s="872">
        <f t="shared" si="8"/>
        <v>7</v>
      </c>
      <c r="O565" s="872"/>
    </row>
    <row r="566" spans="1:15">
      <c r="A566" s="874" t="s">
        <v>368</v>
      </c>
      <c r="B566" s="874" t="s">
        <v>368</v>
      </c>
      <c r="C566" s="872"/>
      <c r="D566" s="872">
        <v>2014</v>
      </c>
      <c r="E566" s="872" t="s">
        <v>20</v>
      </c>
      <c r="F566" s="872" t="s">
        <v>7</v>
      </c>
      <c r="G566" s="872" t="s">
        <v>546</v>
      </c>
      <c r="H566" s="872" t="s">
        <v>1537</v>
      </c>
      <c r="I566" s="872" t="s">
        <v>1053</v>
      </c>
      <c r="J566" s="872" t="s">
        <v>1557</v>
      </c>
      <c r="K566" s="872"/>
      <c r="L566" s="872">
        <v>1</v>
      </c>
      <c r="M566" s="872">
        <v>9</v>
      </c>
      <c r="N566" s="872">
        <f t="shared" si="8"/>
        <v>10</v>
      </c>
      <c r="O566" s="872"/>
    </row>
    <row r="567" spans="1:15">
      <c r="A567" s="874" t="s">
        <v>368</v>
      </c>
      <c r="B567" s="874" t="s">
        <v>368</v>
      </c>
      <c r="C567" s="872"/>
      <c r="D567" s="872">
        <v>2014</v>
      </c>
      <c r="E567" s="872" t="s">
        <v>20</v>
      </c>
      <c r="F567" s="872" t="s">
        <v>7</v>
      </c>
      <c r="G567" s="872" t="s">
        <v>546</v>
      </c>
      <c r="H567" s="872" t="s">
        <v>1537</v>
      </c>
      <c r="I567" s="872" t="s">
        <v>1053</v>
      </c>
      <c r="J567" s="872" t="s">
        <v>1563</v>
      </c>
      <c r="K567" s="872"/>
      <c r="L567" s="872"/>
      <c r="M567" s="872">
        <v>9</v>
      </c>
      <c r="N567" s="872">
        <f t="shared" si="8"/>
        <v>9</v>
      </c>
      <c r="O567" s="872"/>
    </row>
    <row r="568" spans="1:15">
      <c r="A568" s="874" t="s">
        <v>368</v>
      </c>
      <c r="B568" s="874" t="s">
        <v>368</v>
      </c>
      <c r="C568" s="872"/>
      <c r="D568" s="872">
        <v>2014</v>
      </c>
      <c r="E568" s="872" t="s">
        <v>20</v>
      </c>
      <c r="F568" s="872" t="s">
        <v>7</v>
      </c>
      <c r="G568" s="872" t="s">
        <v>546</v>
      </c>
      <c r="H568" s="872" t="s">
        <v>1537</v>
      </c>
      <c r="I568" s="872" t="s">
        <v>1053</v>
      </c>
      <c r="J568" s="872" t="s">
        <v>1599</v>
      </c>
      <c r="K568" s="872"/>
      <c r="L568" s="872"/>
      <c r="M568" s="872">
        <v>48</v>
      </c>
      <c r="N568" s="872">
        <f t="shared" si="8"/>
        <v>48</v>
      </c>
      <c r="O568" s="872"/>
    </row>
    <row r="569" spans="1:15">
      <c r="A569" s="874" t="s">
        <v>368</v>
      </c>
      <c r="B569" s="874" t="s">
        <v>368</v>
      </c>
      <c r="C569" s="872"/>
      <c r="D569" s="872">
        <v>2014</v>
      </c>
      <c r="E569" s="872" t="s">
        <v>20</v>
      </c>
      <c r="F569" s="872" t="s">
        <v>7</v>
      </c>
      <c r="G569" s="872" t="s">
        <v>546</v>
      </c>
      <c r="H569" s="872" t="s">
        <v>1537</v>
      </c>
      <c r="I569" s="872" t="s">
        <v>1053</v>
      </c>
      <c r="J569" s="872" t="s">
        <v>1600</v>
      </c>
      <c r="K569" s="872"/>
      <c r="L569" s="872"/>
      <c r="M569" s="872">
        <v>15</v>
      </c>
      <c r="N569" s="872">
        <f t="shared" si="8"/>
        <v>15</v>
      </c>
      <c r="O569" s="872"/>
    </row>
    <row r="570" spans="1:15">
      <c r="A570" s="874" t="s">
        <v>368</v>
      </c>
      <c r="B570" s="874" t="s">
        <v>368</v>
      </c>
      <c r="C570" s="872"/>
      <c r="D570" s="872">
        <v>2014</v>
      </c>
      <c r="E570" s="872" t="s">
        <v>20</v>
      </c>
      <c r="F570" s="872" t="s">
        <v>7</v>
      </c>
      <c r="G570" s="872" t="s">
        <v>546</v>
      </c>
      <c r="H570" s="872" t="s">
        <v>1537</v>
      </c>
      <c r="I570" s="872" t="s">
        <v>1053</v>
      </c>
      <c r="J570" s="872" t="s">
        <v>1547</v>
      </c>
      <c r="K570" s="872"/>
      <c r="L570" s="872">
        <v>886</v>
      </c>
      <c r="M570" s="872"/>
      <c r="N570" s="872">
        <f t="shared" si="8"/>
        <v>886</v>
      </c>
      <c r="O570" s="872"/>
    </row>
    <row r="571" spans="1:15">
      <c r="A571" s="874" t="s">
        <v>368</v>
      </c>
      <c r="B571" s="874" t="s">
        <v>368</v>
      </c>
      <c r="C571" s="872"/>
      <c r="D571" s="872">
        <v>2014</v>
      </c>
      <c r="E571" s="872" t="s">
        <v>20</v>
      </c>
      <c r="F571" s="872" t="s">
        <v>7</v>
      </c>
      <c r="G571" s="872" t="s">
        <v>546</v>
      </c>
      <c r="H571" s="872" t="s">
        <v>1537</v>
      </c>
      <c r="I571" s="872" t="s">
        <v>1053</v>
      </c>
      <c r="J571" s="872" t="s">
        <v>1521</v>
      </c>
      <c r="K571" s="872"/>
      <c r="L571" s="872">
        <v>3</v>
      </c>
      <c r="M571" s="872"/>
      <c r="N571" s="872">
        <f t="shared" si="8"/>
        <v>3</v>
      </c>
      <c r="O571" s="872"/>
    </row>
    <row r="572" spans="1:15">
      <c r="A572" s="874" t="s">
        <v>368</v>
      </c>
      <c r="B572" s="874" t="s">
        <v>368</v>
      </c>
      <c r="C572" s="872"/>
      <c r="D572" s="872">
        <v>2014</v>
      </c>
      <c r="E572" s="872" t="s">
        <v>20</v>
      </c>
      <c r="F572" s="872" t="s">
        <v>7</v>
      </c>
      <c r="G572" s="872" t="s">
        <v>546</v>
      </c>
      <c r="H572" s="872" t="s">
        <v>1537</v>
      </c>
      <c r="I572" s="872" t="s">
        <v>1053</v>
      </c>
      <c r="J572" s="872" t="s">
        <v>1603</v>
      </c>
      <c r="K572" s="872"/>
      <c r="L572" s="872"/>
      <c r="M572" s="872">
        <v>3</v>
      </c>
      <c r="N572" s="872">
        <f t="shared" si="8"/>
        <v>3</v>
      </c>
      <c r="O572" s="872"/>
    </row>
    <row r="573" spans="1:15">
      <c r="A573" s="874" t="s">
        <v>368</v>
      </c>
      <c r="B573" s="874" t="s">
        <v>368</v>
      </c>
      <c r="C573" s="872"/>
      <c r="D573" s="872">
        <v>2014</v>
      </c>
      <c r="E573" s="872" t="s">
        <v>20</v>
      </c>
      <c r="F573" s="872" t="s">
        <v>7</v>
      </c>
      <c r="G573" s="872" t="s">
        <v>546</v>
      </c>
      <c r="H573" s="872" t="s">
        <v>1538</v>
      </c>
      <c r="I573" s="872" t="s">
        <v>1064</v>
      </c>
      <c r="J573" s="872" t="s">
        <v>1557</v>
      </c>
      <c r="K573" s="872"/>
      <c r="L573" s="872">
        <v>354</v>
      </c>
      <c r="M573" s="872">
        <v>10</v>
      </c>
      <c r="N573" s="872">
        <f t="shared" si="8"/>
        <v>364</v>
      </c>
      <c r="O573" s="872"/>
    </row>
    <row r="574" spans="1:15">
      <c r="A574" s="874" t="s">
        <v>368</v>
      </c>
      <c r="B574" s="874" t="s">
        <v>368</v>
      </c>
      <c r="C574" s="872"/>
      <c r="D574" s="872">
        <v>2014</v>
      </c>
      <c r="E574" s="872" t="s">
        <v>20</v>
      </c>
      <c r="F574" s="872" t="s">
        <v>7</v>
      </c>
      <c r="G574" s="872" t="s">
        <v>546</v>
      </c>
      <c r="H574" s="872" t="s">
        <v>1538</v>
      </c>
      <c r="I574" s="872" t="s">
        <v>1064</v>
      </c>
      <c r="J574" s="872" t="s">
        <v>1563</v>
      </c>
      <c r="K574" s="872"/>
      <c r="L574" s="872">
        <v>89</v>
      </c>
      <c r="M574" s="872">
        <v>2</v>
      </c>
      <c r="N574" s="872">
        <f t="shared" si="8"/>
        <v>91</v>
      </c>
      <c r="O574" s="872"/>
    </row>
    <row r="575" spans="1:15">
      <c r="A575" s="874" t="s">
        <v>368</v>
      </c>
      <c r="B575" s="874" t="s">
        <v>368</v>
      </c>
      <c r="C575" s="872"/>
      <c r="D575" s="872">
        <v>2014</v>
      </c>
      <c r="E575" s="872" t="s">
        <v>20</v>
      </c>
      <c r="F575" s="872" t="s">
        <v>7</v>
      </c>
      <c r="G575" s="872" t="s">
        <v>546</v>
      </c>
      <c r="H575" s="872" t="s">
        <v>1538</v>
      </c>
      <c r="I575" s="872" t="s">
        <v>1064</v>
      </c>
      <c r="J575" s="872" t="s">
        <v>1599</v>
      </c>
      <c r="K575" s="872"/>
      <c r="L575" s="872">
        <v>26</v>
      </c>
      <c r="M575" s="872"/>
      <c r="N575" s="872">
        <f t="shared" si="8"/>
        <v>26</v>
      </c>
      <c r="O575" s="872"/>
    </row>
    <row r="576" spans="1:15">
      <c r="A576" s="874" t="s">
        <v>368</v>
      </c>
      <c r="B576" s="874" t="s">
        <v>368</v>
      </c>
      <c r="C576" s="872"/>
      <c r="D576" s="872">
        <v>2014</v>
      </c>
      <c r="E576" s="872" t="s">
        <v>20</v>
      </c>
      <c r="F576" s="872" t="s">
        <v>7</v>
      </c>
      <c r="G576" s="872" t="s">
        <v>546</v>
      </c>
      <c r="H576" s="872" t="s">
        <v>1538</v>
      </c>
      <c r="I576" s="872" t="s">
        <v>1064</v>
      </c>
      <c r="J576" s="872" t="s">
        <v>1600</v>
      </c>
      <c r="K576" s="872"/>
      <c r="L576" s="872">
        <v>12</v>
      </c>
      <c r="M576" s="872">
        <v>2</v>
      </c>
      <c r="N576" s="872">
        <f t="shared" si="8"/>
        <v>14</v>
      </c>
      <c r="O576" s="872"/>
    </row>
    <row r="577" spans="1:15">
      <c r="A577" s="874" t="s">
        <v>368</v>
      </c>
      <c r="B577" s="874" t="s">
        <v>368</v>
      </c>
      <c r="C577" s="872"/>
      <c r="D577" s="872">
        <v>2014</v>
      </c>
      <c r="E577" s="872" t="s">
        <v>20</v>
      </c>
      <c r="F577" s="872" t="s">
        <v>7</v>
      </c>
      <c r="G577" s="872" t="s">
        <v>546</v>
      </c>
      <c r="H577" s="872" t="s">
        <v>1538</v>
      </c>
      <c r="I577" s="872" t="s">
        <v>1064</v>
      </c>
      <c r="J577" s="872" t="s">
        <v>1584</v>
      </c>
      <c r="K577" s="872"/>
      <c r="L577" s="872">
        <v>15</v>
      </c>
      <c r="M577" s="872"/>
      <c r="N577" s="872">
        <f t="shared" si="8"/>
        <v>15</v>
      </c>
      <c r="O577" s="872"/>
    </row>
    <row r="578" spans="1:15">
      <c r="A578" s="874" t="s">
        <v>368</v>
      </c>
      <c r="B578" s="874" t="s">
        <v>368</v>
      </c>
      <c r="C578" s="872"/>
      <c r="D578" s="872">
        <v>2014</v>
      </c>
      <c r="E578" s="872" t="s">
        <v>20</v>
      </c>
      <c r="F578" s="872" t="s">
        <v>7</v>
      </c>
      <c r="G578" s="872" t="s">
        <v>546</v>
      </c>
      <c r="H578" s="872" t="s">
        <v>1083</v>
      </c>
      <c r="I578" s="872" t="s">
        <v>1064</v>
      </c>
      <c r="J578" s="872" t="s">
        <v>1557</v>
      </c>
      <c r="K578" s="872"/>
      <c r="L578" s="872">
        <v>110</v>
      </c>
      <c r="M578" s="872"/>
      <c r="N578" s="872">
        <f t="shared" si="8"/>
        <v>110</v>
      </c>
      <c r="O578" s="872"/>
    </row>
    <row r="579" spans="1:15">
      <c r="A579" s="874" t="s">
        <v>368</v>
      </c>
      <c r="B579" s="874" t="s">
        <v>368</v>
      </c>
      <c r="C579" s="872"/>
      <c r="D579" s="872">
        <v>2014</v>
      </c>
      <c r="E579" s="872" t="s">
        <v>20</v>
      </c>
      <c r="F579" s="872" t="s">
        <v>7</v>
      </c>
      <c r="G579" s="872" t="s">
        <v>546</v>
      </c>
      <c r="H579" s="872" t="s">
        <v>1083</v>
      </c>
      <c r="I579" s="872" t="s">
        <v>1064</v>
      </c>
      <c r="J579" s="872" t="s">
        <v>1599</v>
      </c>
      <c r="K579" s="872"/>
      <c r="L579" s="872">
        <v>11</v>
      </c>
      <c r="M579" s="872"/>
      <c r="N579" s="872">
        <f t="shared" si="8"/>
        <v>11</v>
      </c>
      <c r="O579" s="872"/>
    </row>
    <row r="580" spans="1:15">
      <c r="A580" s="874" t="s">
        <v>368</v>
      </c>
      <c r="B580" s="874" t="s">
        <v>368</v>
      </c>
      <c r="C580" s="872"/>
      <c r="D580" s="872">
        <v>2014</v>
      </c>
      <c r="E580" s="872" t="s">
        <v>20</v>
      </c>
      <c r="F580" s="872" t="s">
        <v>7</v>
      </c>
      <c r="G580" s="872" t="s">
        <v>546</v>
      </c>
      <c r="H580" s="872" t="s">
        <v>1083</v>
      </c>
      <c r="I580" s="872" t="s">
        <v>1064</v>
      </c>
      <c r="J580" s="872" t="s">
        <v>1603</v>
      </c>
      <c r="K580" s="872"/>
      <c r="L580" s="872"/>
      <c r="M580" s="872">
        <v>1</v>
      </c>
      <c r="N580" s="872">
        <f t="shared" si="8"/>
        <v>1</v>
      </c>
      <c r="O580" s="872"/>
    </row>
    <row r="581" spans="1:15">
      <c r="A581" s="874" t="s">
        <v>368</v>
      </c>
      <c r="B581" s="874" t="s">
        <v>368</v>
      </c>
      <c r="C581" s="872"/>
      <c r="D581" s="872">
        <v>2014</v>
      </c>
      <c r="E581" s="872" t="s">
        <v>20</v>
      </c>
      <c r="F581" s="872" t="s">
        <v>7</v>
      </c>
      <c r="G581" s="872" t="s">
        <v>546</v>
      </c>
      <c r="H581" s="872" t="s">
        <v>1586</v>
      </c>
      <c r="I581" s="872" t="s">
        <v>492</v>
      </c>
      <c r="J581" s="872" t="s">
        <v>1563</v>
      </c>
      <c r="K581" s="872"/>
      <c r="L581" s="872"/>
      <c r="M581" s="872">
        <v>1</v>
      </c>
      <c r="N581" s="872">
        <f t="shared" ref="N581:N610" si="9">K581+L581+M581</f>
        <v>1</v>
      </c>
      <c r="O581" s="872"/>
    </row>
    <row r="582" spans="1:15">
      <c r="A582" s="874" t="s">
        <v>368</v>
      </c>
      <c r="B582" s="874" t="s">
        <v>368</v>
      </c>
      <c r="C582" s="872"/>
      <c r="D582" s="872">
        <v>2014</v>
      </c>
      <c r="E582" s="872" t="s">
        <v>20</v>
      </c>
      <c r="F582" s="872" t="s">
        <v>7</v>
      </c>
      <c r="G582" s="872" t="s">
        <v>546</v>
      </c>
      <c r="H582" s="872" t="s">
        <v>1586</v>
      </c>
      <c r="I582" s="872" t="s">
        <v>492</v>
      </c>
      <c r="J582" s="872" t="s">
        <v>1599</v>
      </c>
      <c r="K582" s="872"/>
      <c r="L582" s="872"/>
      <c r="M582" s="872">
        <v>7</v>
      </c>
      <c r="N582" s="872">
        <f t="shared" si="9"/>
        <v>7</v>
      </c>
      <c r="O582" s="872"/>
    </row>
    <row r="583" spans="1:15">
      <c r="A583" s="874" t="s">
        <v>368</v>
      </c>
      <c r="B583" s="874" t="s">
        <v>368</v>
      </c>
      <c r="C583" s="872"/>
      <c r="D583" s="872">
        <v>2014</v>
      </c>
      <c r="E583" s="872" t="s">
        <v>20</v>
      </c>
      <c r="F583" s="872" t="s">
        <v>7</v>
      </c>
      <c r="G583" s="872" t="s">
        <v>546</v>
      </c>
      <c r="H583" s="872" t="s">
        <v>1586</v>
      </c>
      <c r="I583" s="872" t="s">
        <v>492</v>
      </c>
      <c r="J583" s="872" t="s">
        <v>1600</v>
      </c>
      <c r="K583" s="872"/>
      <c r="L583" s="872"/>
      <c r="M583" s="872">
        <v>2</v>
      </c>
      <c r="N583" s="872">
        <f t="shared" si="9"/>
        <v>2</v>
      </c>
      <c r="O583" s="872"/>
    </row>
    <row r="584" spans="1:15">
      <c r="A584" s="874" t="s">
        <v>368</v>
      </c>
      <c r="B584" s="874" t="s">
        <v>368</v>
      </c>
      <c r="C584" s="872"/>
      <c r="D584" s="872">
        <v>2014</v>
      </c>
      <c r="E584" s="872" t="s">
        <v>20</v>
      </c>
      <c r="F584" s="872" t="s">
        <v>7</v>
      </c>
      <c r="G584" s="872" t="s">
        <v>546</v>
      </c>
      <c r="H584" s="872" t="s">
        <v>1617</v>
      </c>
      <c r="I584" s="872" t="s">
        <v>492</v>
      </c>
      <c r="J584" s="872" t="s">
        <v>1600</v>
      </c>
      <c r="K584" s="872"/>
      <c r="L584" s="872"/>
      <c r="M584" s="872">
        <v>30</v>
      </c>
      <c r="N584" s="872">
        <f t="shared" si="9"/>
        <v>30</v>
      </c>
      <c r="O584" s="872"/>
    </row>
    <row r="585" spans="1:15">
      <c r="A585" s="874" t="s">
        <v>368</v>
      </c>
      <c r="B585" s="874" t="s">
        <v>368</v>
      </c>
      <c r="C585" s="872"/>
      <c r="D585" s="872">
        <v>2014</v>
      </c>
      <c r="E585" s="872" t="s">
        <v>20</v>
      </c>
      <c r="F585" s="872" t="s">
        <v>7</v>
      </c>
      <c r="G585" s="872" t="s">
        <v>546</v>
      </c>
      <c r="H585" s="872" t="s">
        <v>1618</v>
      </c>
      <c r="I585" s="872" t="s">
        <v>1053</v>
      </c>
      <c r="J585" s="872" t="s">
        <v>1600</v>
      </c>
      <c r="K585" s="872"/>
      <c r="L585" s="872"/>
      <c r="M585" s="872">
        <v>1</v>
      </c>
      <c r="N585" s="872">
        <f t="shared" si="9"/>
        <v>1</v>
      </c>
      <c r="O585" s="872"/>
    </row>
    <row r="586" spans="1:15">
      <c r="A586" s="874" t="s">
        <v>368</v>
      </c>
      <c r="B586" s="874" t="s">
        <v>368</v>
      </c>
      <c r="C586" s="872"/>
      <c r="D586" s="872">
        <v>2014</v>
      </c>
      <c r="E586" s="872" t="s">
        <v>20</v>
      </c>
      <c r="F586" s="872" t="s">
        <v>7</v>
      </c>
      <c r="G586" s="872" t="s">
        <v>546</v>
      </c>
      <c r="H586" s="872" t="s">
        <v>83</v>
      </c>
      <c r="I586" s="872" t="s">
        <v>1053</v>
      </c>
      <c r="J586" s="872" t="s">
        <v>1557</v>
      </c>
      <c r="K586" s="872"/>
      <c r="L586" s="872">
        <v>154</v>
      </c>
      <c r="M586" s="872">
        <v>1</v>
      </c>
      <c r="N586" s="872">
        <f t="shared" si="9"/>
        <v>155</v>
      </c>
      <c r="O586" s="872"/>
    </row>
    <row r="587" spans="1:15">
      <c r="A587" s="874" t="s">
        <v>368</v>
      </c>
      <c r="B587" s="874" t="s">
        <v>368</v>
      </c>
      <c r="C587" s="872"/>
      <c r="D587" s="872">
        <v>2014</v>
      </c>
      <c r="E587" s="872" t="s">
        <v>20</v>
      </c>
      <c r="F587" s="872" t="s">
        <v>7</v>
      </c>
      <c r="G587" s="872" t="s">
        <v>546</v>
      </c>
      <c r="H587" s="872" t="s">
        <v>83</v>
      </c>
      <c r="I587" s="872" t="s">
        <v>1053</v>
      </c>
      <c r="J587" s="872" t="s">
        <v>1570</v>
      </c>
      <c r="K587" s="872"/>
      <c r="L587" s="872">
        <v>38</v>
      </c>
      <c r="M587" s="872"/>
      <c r="N587" s="872">
        <f t="shared" si="9"/>
        <v>38</v>
      </c>
      <c r="O587" s="872"/>
    </row>
    <row r="588" spans="1:15">
      <c r="A588" s="874" t="s">
        <v>368</v>
      </c>
      <c r="B588" s="874" t="s">
        <v>368</v>
      </c>
      <c r="C588" s="872"/>
      <c r="D588" s="872">
        <v>2014</v>
      </c>
      <c r="E588" s="872" t="s">
        <v>20</v>
      </c>
      <c r="F588" s="872" t="s">
        <v>7</v>
      </c>
      <c r="G588" s="872" t="s">
        <v>546</v>
      </c>
      <c r="H588" s="872" t="s">
        <v>83</v>
      </c>
      <c r="I588" s="872" t="s">
        <v>1053</v>
      </c>
      <c r="J588" s="872" t="s">
        <v>1619</v>
      </c>
      <c r="K588" s="872"/>
      <c r="L588" s="872">
        <v>133</v>
      </c>
      <c r="M588" s="872"/>
      <c r="N588" s="872">
        <f t="shared" si="9"/>
        <v>133</v>
      </c>
      <c r="O588" s="872"/>
    </row>
    <row r="589" spans="1:15">
      <c r="A589" s="874" t="s">
        <v>368</v>
      </c>
      <c r="B589" s="874" t="s">
        <v>368</v>
      </c>
      <c r="C589" s="872"/>
      <c r="D589" s="872">
        <v>2014</v>
      </c>
      <c r="E589" s="872" t="s">
        <v>20</v>
      </c>
      <c r="F589" s="872" t="s">
        <v>7</v>
      </c>
      <c r="G589" s="872" t="s">
        <v>546</v>
      </c>
      <c r="H589" s="872" t="s">
        <v>83</v>
      </c>
      <c r="I589" s="872" t="s">
        <v>1053</v>
      </c>
      <c r="J589" s="872" t="s">
        <v>1620</v>
      </c>
      <c r="K589" s="872"/>
      <c r="L589" s="872">
        <v>180</v>
      </c>
      <c r="M589" s="872"/>
      <c r="N589" s="872">
        <f t="shared" si="9"/>
        <v>180</v>
      </c>
      <c r="O589" s="872"/>
    </row>
    <row r="590" spans="1:15">
      <c r="A590" s="874" t="s">
        <v>368</v>
      </c>
      <c r="B590" s="874" t="s">
        <v>368</v>
      </c>
      <c r="C590" s="872"/>
      <c r="D590" s="872">
        <v>2014</v>
      </c>
      <c r="E590" s="872" t="s">
        <v>20</v>
      </c>
      <c r="F590" s="872" t="s">
        <v>7</v>
      </c>
      <c r="G590" s="872" t="s">
        <v>546</v>
      </c>
      <c r="H590" s="872" t="s">
        <v>83</v>
      </c>
      <c r="I590" s="872" t="s">
        <v>1053</v>
      </c>
      <c r="J590" s="872" t="s">
        <v>1603</v>
      </c>
      <c r="K590" s="872"/>
      <c r="L590" s="872"/>
      <c r="M590" s="872">
        <v>59</v>
      </c>
      <c r="N590" s="872">
        <f t="shared" si="9"/>
        <v>59</v>
      </c>
      <c r="O590" s="872"/>
    </row>
    <row r="591" spans="1:15">
      <c r="A591" s="874" t="s">
        <v>368</v>
      </c>
      <c r="B591" s="874" t="s">
        <v>368</v>
      </c>
      <c r="C591" s="872"/>
      <c r="D591" s="872">
        <v>2014</v>
      </c>
      <c r="E591" s="872" t="s">
        <v>20</v>
      </c>
      <c r="F591" s="872" t="s">
        <v>7</v>
      </c>
      <c r="G591" s="872" t="s">
        <v>546</v>
      </c>
      <c r="H591" s="872" t="s">
        <v>1621</v>
      </c>
      <c r="I591" s="872" t="s">
        <v>492</v>
      </c>
      <c r="J591" s="872" t="s">
        <v>1603</v>
      </c>
      <c r="K591" s="872"/>
      <c r="L591" s="872"/>
      <c r="M591" s="872">
        <v>3</v>
      </c>
      <c r="N591" s="872">
        <f t="shared" si="9"/>
        <v>3</v>
      </c>
      <c r="O591" s="872"/>
    </row>
    <row r="592" spans="1:15">
      <c r="A592" s="874" t="s">
        <v>368</v>
      </c>
      <c r="B592" s="874" t="s">
        <v>368</v>
      </c>
      <c r="C592" s="872"/>
      <c r="D592" s="872">
        <v>2014</v>
      </c>
      <c r="E592" s="872" t="s">
        <v>20</v>
      </c>
      <c r="F592" s="872" t="s">
        <v>7</v>
      </c>
      <c r="G592" s="872" t="s">
        <v>546</v>
      </c>
      <c r="H592" s="872" t="s">
        <v>1088</v>
      </c>
      <c r="I592" s="872" t="s">
        <v>1053</v>
      </c>
      <c r="J592" s="872" t="s">
        <v>1509</v>
      </c>
      <c r="K592" s="872"/>
      <c r="L592" s="872">
        <v>85</v>
      </c>
      <c r="M592" s="872"/>
      <c r="N592" s="872">
        <f t="shared" si="9"/>
        <v>85</v>
      </c>
      <c r="O592" s="872"/>
    </row>
    <row r="593" spans="1:15">
      <c r="A593" s="874" t="s">
        <v>368</v>
      </c>
      <c r="B593" s="874" t="s">
        <v>368</v>
      </c>
      <c r="C593" s="872"/>
      <c r="D593" s="872">
        <v>2014</v>
      </c>
      <c r="E593" s="872" t="s">
        <v>20</v>
      </c>
      <c r="F593" s="872" t="s">
        <v>7</v>
      </c>
      <c r="G593" s="872" t="s">
        <v>546</v>
      </c>
      <c r="H593" s="872" t="s">
        <v>1088</v>
      </c>
      <c r="I593" s="872" t="s">
        <v>1053</v>
      </c>
      <c r="J593" s="872" t="s">
        <v>1550</v>
      </c>
      <c r="K593" s="872"/>
      <c r="L593" s="872">
        <v>168</v>
      </c>
      <c r="M593" s="872"/>
      <c r="N593" s="872">
        <f t="shared" si="9"/>
        <v>168</v>
      </c>
      <c r="O593" s="872"/>
    </row>
    <row r="594" spans="1:15">
      <c r="A594" s="874" t="s">
        <v>368</v>
      </c>
      <c r="B594" s="874" t="s">
        <v>368</v>
      </c>
      <c r="C594" s="872"/>
      <c r="D594" s="872">
        <v>2014</v>
      </c>
      <c r="E594" s="872" t="s">
        <v>20</v>
      </c>
      <c r="F594" s="872" t="s">
        <v>7</v>
      </c>
      <c r="G594" s="872" t="s">
        <v>546</v>
      </c>
      <c r="H594" s="872" t="s">
        <v>1088</v>
      </c>
      <c r="I594" s="872" t="s">
        <v>1053</v>
      </c>
      <c r="J594" s="872" t="s">
        <v>1521</v>
      </c>
      <c r="K594" s="872"/>
      <c r="L594" s="872">
        <v>9617</v>
      </c>
      <c r="M594" s="872"/>
      <c r="N594" s="872">
        <f t="shared" si="9"/>
        <v>9617</v>
      </c>
      <c r="O594" s="872"/>
    </row>
    <row r="595" spans="1:15">
      <c r="A595" s="874" t="s">
        <v>368</v>
      </c>
      <c r="B595" s="874" t="s">
        <v>368</v>
      </c>
      <c r="C595" s="872"/>
      <c r="D595" s="872">
        <v>2014</v>
      </c>
      <c r="E595" s="872" t="s">
        <v>20</v>
      </c>
      <c r="F595" s="872" t="s">
        <v>7</v>
      </c>
      <c r="G595" s="872" t="s">
        <v>546</v>
      </c>
      <c r="H595" s="872" t="s">
        <v>1088</v>
      </c>
      <c r="I595" s="872" t="s">
        <v>1053</v>
      </c>
      <c r="J595" s="872" t="s">
        <v>1603</v>
      </c>
      <c r="K595" s="872"/>
      <c r="L595" s="872"/>
      <c r="M595" s="872">
        <v>585</v>
      </c>
      <c r="N595" s="872">
        <f t="shared" si="9"/>
        <v>585</v>
      </c>
      <c r="O595" s="872"/>
    </row>
    <row r="596" spans="1:15">
      <c r="A596" s="874" t="s">
        <v>368</v>
      </c>
      <c r="B596" s="874" t="s">
        <v>368</v>
      </c>
      <c r="C596" s="872"/>
      <c r="D596" s="872">
        <v>2014</v>
      </c>
      <c r="E596" s="872" t="s">
        <v>20</v>
      </c>
      <c r="F596" s="872" t="s">
        <v>7</v>
      </c>
      <c r="G596" s="872" t="s">
        <v>546</v>
      </c>
      <c r="H596" s="872" t="s">
        <v>1587</v>
      </c>
      <c r="I596" s="872" t="s">
        <v>492</v>
      </c>
      <c r="J596" s="872" t="s">
        <v>1557</v>
      </c>
      <c r="K596" s="872"/>
      <c r="L596" s="872"/>
      <c r="M596" s="872">
        <v>14</v>
      </c>
      <c r="N596" s="872">
        <f t="shared" si="9"/>
        <v>14</v>
      </c>
      <c r="O596" s="872"/>
    </row>
    <row r="597" spans="1:15">
      <c r="A597" s="874" t="s">
        <v>368</v>
      </c>
      <c r="B597" s="874" t="s">
        <v>368</v>
      </c>
      <c r="C597" s="872"/>
      <c r="D597" s="872">
        <v>2014</v>
      </c>
      <c r="E597" s="872" t="s">
        <v>20</v>
      </c>
      <c r="F597" s="872" t="s">
        <v>7</v>
      </c>
      <c r="G597" s="872" t="s">
        <v>546</v>
      </c>
      <c r="H597" s="872" t="s">
        <v>1587</v>
      </c>
      <c r="I597" s="872" t="s">
        <v>492</v>
      </c>
      <c r="J597" s="872" t="s">
        <v>1599</v>
      </c>
      <c r="K597" s="872"/>
      <c r="L597" s="872"/>
      <c r="M597" s="872">
        <v>4</v>
      </c>
      <c r="N597" s="872">
        <f t="shared" si="9"/>
        <v>4</v>
      </c>
      <c r="O597" s="872"/>
    </row>
    <row r="598" spans="1:15">
      <c r="A598" s="874" t="s">
        <v>368</v>
      </c>
      <c r="B598" s="874" t="s">
        <v>368</v>
      </c>
      <c r="C598" s="872"/>
      <c r="D598" s="872">
        <v>2014</v>
      </c>
      <c r="E598" s="872" t="s">
        <v>20</v>
      </c>
      <c r="F598" s="872" t="s">
        <v>7</v>
      </c>
      <c r="G598" s="872" t="s">
        <v>546</v>
      </c>
      <c r="H598" s="872" t="s">
        <v>1587</v>
      </c>
      <c r="I598" s="872" t="s">
        <v>492</v>
      </c>
      <c r="J598" s="872" t="s">
        <v>1600</v>
      </c>
      <c r="K598" s="872"/>
      <c r="L598" s="872"/>
      <c r="M598" s="872">
        <v>8</v>
      </c>
      <c r="N598" s="872">
        <f t="shared" si="9"/>
        <v>8</v>
      </c>
      <c r="O598" s="872"/>
    </row>
    <row r="599" spans="1:15">
      <c r="A599" s="874" t="s">
        <v>368</v>
      </c>
      <c r="B599" s="874" t="s">
        <v>368</v>
      </c>
      <c r="C599" s="872"/>
      <c r="D599" s="872">
        <v>2014</v>
      </c>
      <c r="E599" s="872" t="s">
        <v>20</v>
      </c>
      <c r="F599" s="872" t="s">
        <v>7</v>
      </c>
      <c r="G599" s="872" t="s">
        <v>546</v>
      </c>
      <c r="H599" s="872" t="s">
        <v>1622</v>
      </c>
      <c r="I599" s="872" t="s">
        <v>492</v>
      </c>
      <c r="J599" s="872" t="s">
        <v>1603</v>
      </c>
      <c r="K599" s="872"/>
      <c r="L599" s="872"/>
      <c r="M599" s="872">
        <v>6</v>
      </c>
      <c r="N599" s="872">
        <f t="shared" si="9"/>
        <v>6</v>
      </c>
      <c r="O599" s="872"/>
    </row>
    <row r="600" spans="1:15">
      <c r="A600" s="874" t="s">
        <v>368</v>
      </c>
      <c r="B600" s="874" t="s">
        <v>368</v>
      </c>
      <c r="C600" s="872"/>
      <c r="D600" s="872">
        <v>2014</v>
      </c>
      <c r="E600" s="872" t="s">
        <v>20</v>
      </c>
      <c r="F600" s="872" t="s">
        <v>7</v>
      </c>
      <c r="G600" s="872" t="s">
        <v>546</v>
      </c>
      <c r="H600" s="872" t="s">
        <v>1623</v>
      </c>
      <c r="I600" s="872" t="s">
        <v>492</v>
      </c>
      <c r="J600" s="872" t="s">
        <v>1603</v>
      </c>
      <c r="K600" s="872"/>
      <c r="L600" s="872"/>
      <c r="M600" s="872">
        <v>12</v>
      </c>
      <c r="N600" s="872">
        <f t="shared" si="9"/>
        <v>12</v>
      </c>
      <c r="O600" s="872"/>
    </row>
    <row r="601" spans="1:15">
      <c r="A601" s="874" t="s">
        <v>368</v>
      </c>
      <c r="B601" s="874" t="s">
        <v>368</v>
      </c>
      <c r="C601" s="872"/>
      <c r="D601" s="872">
        <v>2014</v>
      </c>
      <c r="E601" s="872" t="s">
        <v>20</v>
      </c>
      <c r="F601" s="872" t="s">
        <v>7</v>
      </c>
      <c r="G601" s="872" t="s">
        <v>546</v>
      </c>
      <c r="H601" s="872" t="s">
        <v>1539</v>
      </c>
      <c r="I601" s="872" t="s">
        <v>492</v>
      </c>
      <c r="J601" s="872" t="s">
        <v>1603</v>
      </c>
      <c r="K601" s="872"/>
      <c r="L601" s="872"/>
      <c r="M601" s="872">
        <v>14</v>
      </c>
      <c r="N601" s="872">
        <f t="shared" si="9"/>
        <v>14</v>
      </c>
      <c r="O601" s="872"/>
    </row>
    <row r="602" spans="1:15">
      <c r="A602" s="874" t="s">
        <v>368</v>
      </c>
      <c r="B602" s="874" t="s">
        <v>368</v>
      </c>
      <c r="C602" s="872"/>
      <c r="D602" s="872">
        <v>2014</v>
      </c>
      <c r="E602" s="872" t="s">
        <v>20</v>
      </c>
      <c r="F602" s="872" t="s">
        <v>7</v>
      </c>
      <c r="G602" s="872" t="s">
        <v>546</v>
      </c>
      <c r="H602" s="872" t="s">
        <v>1588</v>
      </c>
      <c r="I602" s="872" t="s">
        <v>492</v>
      </c>
      <c r="J602" s="872" t="s">
        <v>1557</v>
      </c>
      <c r="K602" s="872"/>
      <c r="L602" s="872"/>
      <c r="M602" s="872">
        <v>1</v>
      </c>
      <c r="N602" s="872">
        <f t="shared" si="9"/>
        <v>1</v>
      </c>
      <c r="O602" s="872"/>
    </row>
    <row r="603" spans="1:15">
      <c r="A603" s="874" t="s">
        <v>368</v>
      </c>
      <c r="B603" s="874" t="s">
        <v>368</v>
      </c>
      <c r="C603" s="872"/>
      <c r="D603" s="872">
        <v>2014</v>
      </c>
      <c r="E603" s="872" t="s">
        <v>20</v>
      </c>
      <c r="F603" s="872" t="s">
        <v>7</v>
      </c>
      <c r="G603" s="872" t="s">
        <v>546</v>
      </c>
      <c r="H603" s="872" t="s">
        <v>1377</v>
      </c>
      <c r="I603" s="872" t="s">
        <v>1064</v>
      </c>
      <c r="J603" s="872" t="s">
        <v>1599</v>
      </c>
      <c r="K603" s="872"/>
      <c r="L603" s="872"/>
      <c r="M603" s="872">
        <v>11</v>
      </c>
      <c r="N603" s="872">
        <f t="shared" si="9"/>
        <v>11</v>
      </c>
      <c r="O603" s="872"/>
    </row>
    <row r="604" spans="1:15">
      <c r="A604" s="874" t="s">
        <v>368</v>
      </c>
      <c r="B604" s="874" t="s">
        <v>368</v>
      </c>
      <c r="C604" s="872"/>
      <c r="D604" s="872">
        <v>2014</v>
      </c>
      <c r="E604" s="872" t="s">
        <v>20</v>
      </c>
      <c r="F604" s="872" t="s">
        <v>7</v>
      </c>
      <c r="G604" s="872" t="s">
        <v>546</v>
      </c>
      <c r="H604" s="872" t="s">
        <v>1377</v>
      </c>
      <c r="I604" s="872" t="s">
        <v>1064</v>
      </c>
      <c r="J604" s="872" t="s">
        <v>1600</v>
      </c>
      <c r="K604" s="872"/>
      <c r="L604" s="872"/>
      <c r="M604" s="872">
        <v>298</v>
      </c>
      <c r="N604" s="872">
        <f t="shared" si="9"/>
        <v>298</v>
      </c>
      <c r="O604" s="872"/>
    </row>
    <row r="605" spans="1:15">
      <c r="A605" s="874" t="s">
        <v>368</v>
      </c>
      <c r="B605" s="874" t="s">
        <v>368</v>
      </c>
      <c r="C605" s="872"/>
      <c r="D605" s="872">
        <v>2014</v>
      </c>
      <c r="E605" s="872" t="s">
        <v>20</v>
      </c>
      <c r="F605" s="872" t="s">
        <v>7</v>
      </c>
      <c r="G605" s="872" t="s">
        <v>546</v>
      </c>
      <c r="H605" s="872" t="s">
        <v>1377</v>
      </c>
      <c r="I605" s="872" t="s">
        <v>1064</v>
      </c>
      <c r="J605" s="872" t="s">
        <v>1521</v>
      </c>
      <c r="K605" s="872"/>
      <c r="L605" s="872">
        <v>4</v>
      </c>
      <c r="M605" s="872"/>
      <c r="N605" s="872">
        <f t="shared" si="9"/>
        <v>4</v>
      </c>
      <c r="O605" s="872"/>
    </row>
    <row r="606" spans="1:15">
      <c r="A606" s="874" t="s">
        <v>368</v>
      </c>
      <c r="B606" s="874" t="s">
        <v>368</v>
      </c>
      <c r="C606" s="872"/>
      <c r="D606" s="872">
        <v>2014</v>
      </c>
      <c r="E606" s="872" t="s">
        <v>20</v>
      </c>
      <c r="F606" s="872" t="s">
        <v>7</v>
      </c>
      <c r="G606" s="872" t="s">
        <v>546</v>
      </c>
      <c r="H606" s="872" t="s">
        <v>1379</v>
      </c>
      <c r="I606" s="872" t="s">
        <v>1064</v>
      </c>
      <c r="J606" s="872" t="s">
        <v>1604</v>
      </c>
      <c r="K606" s="872"/>
      <c r="L606" s="872">
        <v>2680</v>
      </c>
      <c r="M606" s="872"/>
      <c r="N606" s="872">
        <f t="shared" si="9"/>
        <v>2680</v>
      </c>
      <c r="O606" s="872"/>
    </row>
    <row r="607" spans="1:15">
      <c r="A607" s="874" t="s">
        <v>368</v>
      </c>
      <c r="B607" s="874" t="s">
        <v>368</v>
      </c>
      <c r="C607" s="872"/>
      <c r="D607" s="872">
        <v>2014</v>
      </c>
      <c r="E607" s="872" t="s">
        <v>20</v>
      </c>
      <c r="F607" s="872" t="s">
        <v>7</v>
      </c>
      <c r="G607" s="872" t="s">
        <v>546</v>
      </c>
      <c r="H607" s="872" t="s">
        <v>1379</v>
      </c>
      <c r="I607" s="872" t="s">
        <v>1064</v>
      </c>
      <c r="J607" s="872" t="s">
        <v>1600</v>
      </c>
      <c r="K607" s="872"/>
      <c r="L607" s="872"/>
      <c r="M607" s="872">
        <v>1088</v>
      </c>
      <c r="N607" s="872">
        <f t="shared" si="9"/>
        <v>1088</v>
      </c>
      <c r="O607" s="872"/>
    </row>
    <row r="608" spans="1:15">
      <c r="A608" s="874" t="s">
        <v>368</v>
      </c>
      <c r="B608" s="874" t="s">
        <v>368</v>
      </c>
      <c r="C608" s="872"/>
      <c r="D608" s="872">
        <v>2014</v>
      </c>
      <c r="E608" s="872" t="s">
        <v>20</v>
      </c>
      <c r="F608" s="872" t="s">
        <v>7</v>
      </c>
      <c r="G608" s="872" t="s">
        <v>546</v>
      </c>
      <c r="H608" s="872" t="s">
        <v>1598</v>
      </c>
      <c r="I608" s="872" t="s">
        <v>492</v>
      </c>
      <c r="J608" s="872" t="s">
        <v>1604</v>
      </c>
      <c r="K608" s="872"/>
      <c r="L608" s="872">
        <v>11</v>
      </c>
      <c r="M608" s="872"/>
      <c r="N608" s="872">
        <f t="shared" si="9"/>
        <v>11</v>
      </c>
      <c r="O608" s="872"/>
    </row>
    <row r="609" spans="1:16">
      <c r="A609" s="874" t="s">
        <v>368</v>
      </c>
      <c r="B609" s="874" t="s">
        <v>368</v>
      </c>
      <c r="C609" s="872"/>
      <c r="D609" s="872">
        <v>2014</v>
      </c>
      <c r="E609" s="872" t="s">
        <v>20</v>
      </c>
      <c r="F609" s="872" t="s">
        <v>7</v>
      </c>
      <c r="G609" s="872" t="s">
        <v>546</v>
      </c>
      <c r="H609" s="872" t="s">
        <v>1589</v>
      </c>
      <c r="I609" s="872" t="s">
        <v>492</v>
      </c>
      <c r="J609" s="872" t="s">
        <v>1600</v>
      </c>
      <c r="K609" s="872"/>
      <c r="L609" s="872"/>
      <c r="M609" s="872">
        <v>28</v>
      </c>
      <c r="N609" s="872">
        <f t="shared" si="9"/>
        <v>28</v>
      </c>
      <c r="O609" s="872"/>
    </row>
    <row r="610" spans="1:16">
      <c r="A610" s="874" t="s">
        <v>368</v>
      </c>
      <c r="B610" s="874" t="s">
        <v>368</v>
      </c>
      <c r="C610" s="872"/>
      <c r="D610" s="872">
        <v>2014</v>
      </c>
      <c r="E610" s="872" t="s">
        <v>20</v>
      </c>
      <c r="F610" s="872" t="s">
        <v>7</v>
      </c>
      <c r="G610" s="872" t="s">
        <v>546</v>
      </c>
      <c r="H610" s="872" t="s">
        <v>1541</v>
      </c>
      <c r="I610" s="872" t="s">
        <v>492</v>
      </c>
      <c r="J610" s="872" t="s">
        <v>1603</v>
      </c>
      <c r="K610" s="872"/>
      <c r="L610" s="872"/>
      <c r="M610" s="872">
        <v>22</v>
      </c>
      <c r="N610" s="872">
        <f t="shared" si="9"/>
        <v>22</v>
      </c>
      <c r="O610" s="872"/>
    </row>
    <row r="611" spans="1:16">
      <c r="A611" s="873"/>
      <c r="B611" s="873"/>
      <c r="C611" s="873"/>
      <c r="D611" s="873"/>
      <c r="E611" s="873"/>
      <c r="F611" s="873"/>
      <c r="G611" s="873"/>
      <c r="H611" s="873"/>
      <c r="I611" s="873"/>
      <c r="J611" s="873"/>
      <c r="K611" s="873"/>
      <c r="L611" s="873"/>
      <c r="M611" s="873"/>
      <c r="N611" s="873"/>
      <c r="O611" s="873"/>
      <c r="P611" s="873"/>
    </row>
    <row r="612" spans="1:16">
      <c r="A612" s="873"/>
      <c r="B612" s="873"/>
      <c r="C612" s="873"/>
      <c r="D612" s="873"/>
      <c r="E612" s="873"/>
      <c r="F612" s="873"/>
      <c r="G612" s="873"/>
      <c r="H612" s="873"/>
      <c r="I612" s="873"/>
      <c r="J612" s="873"/>
      <c r="K612" s="873"/>
      <c r="L612" s="873"/>
      <c r="M612" s="873"/>
      <c r="N612" s="873"/>
      <c r="O612" s="873"/>
      <c r="P612" s="873"/>
    </row>
    <row r="613" spans="1:16">
      <c r="A613" s="873"/>
      <c r="B613" s="873"/>
      <c r="C613" s="873"/>
      <c r="D613" s="873"/>
      <c r="E613" s="873"/>
      <c r="F613" s="873"/>
      <c r="G613" s="873"/>
      <c r="H613" s="873"/>
      <c r="I613" s="873"/>
      <c r="J613" s="873"/>
      <c r="K613" s="873"/>
      <c r="L613" s="873"/>
      <c r="M613" s="873"/>
      <c r="N613" s="873"/>
      <c r="O613" s="873"/>
      <c r="P613" s="873"/>
    </row>
    <row r="614" spans="1:16">
      <c r="A614" s="873"/>
      <c r="B614" s="873"/>
      <c r="C614" s="873"/>
      <c r="D614" s="873"/>
      <c r="E614" s="873"/>
      <c r="F614" s="873"/>
      <c r="G614" s="873"/>
      <c r="H614" s="873"/>
      <c r="I614" s="873"/>
      <c r="J614" s="873"/>
      <c r="K614" s="873"/>
      <c r="L614" s="873"/>
      <c r="M614" s="873"/>
      <c r="N614" s="873"/>
      <c r="O614" s="873"/>
      <c r="P614" s="873"/>
    </row>
    <row r="615" spans="1:16">
      <c r="A615" s="873"/>
      <c r="B615" s="873"/>
      <c r="C615" s="873"/>
      <c r="D615" s="873"/>
      <c r="E615" s="873"/>
      <c r="F615" s="873"/>
      <c r="G615" s="873"/>
      <c r="H615" s="873"/>
      <c r="I615" s="873"/>
      <c r="J615" s="873"/>
      <c r="K615" s="873"/>
      <c r="L615" s="873"/>
      <c r="M615" s="873"/>
      <c r="N615" s="873"/>
      <c r="O615" s="873"/>
      <c r="P615" s="873"/>
    </row>
    <row r="616" spans="1:16">
      <c r="A616" s="873"/>
      <c r="B616" s="873"/>
      <c r="C616" s="873"/>
      <c r="D616" s="873"/>
      <c r="E616" s="873"/>
      <c r="F616" s="873"/>
      <c r="G616" s="873"/>
      <c r="H616" s="873"/>
      <c r="I616" s="873"/>
      <c r="J616" s="873"/>
      <c r="K616" s="873"/>
      <c r="L616" s="873"/>
      <c r="M616" s="873"/>
      <c r="N616" s="873"/>
      <c r="O616" s="873"/>
      <c r="P616" s="873"/>
    </row>
    <row r="617" spans="1:16">
      <c r="A617" s="873"/>
      <c r="B617" s="873"/>
      <c r="C617" s="873"/>
      <c r="D617" s="873"/>
      <c r="E617" s="873"/>
      <c r="F617" s="873"/>
      <c r="G617" s="873"/>
      <c r="H617" s="873"/>
      <c r="I617" s="873"/>
      <c r="J617" s="873"/>
      <c r="K617" s="873"/>
      <c r="L617" s="873"/>
      <c r="M617" s="873"/>
      <c r="N617" s="873"/>
      <c r="O617" s="873"/>
      <c r="P617" s="873"/>
    </row>
    <row r="618" spans="1:16">
      <c r="A618" s="873"/>
      <c r="B618" s="873"/>
      <c r="C618" s="873"/>
      <c r="D618" s="873"/>
      <c r="E618" s="873"/>
      <c r="F618" s="873"/>
      <c r="G618" s="873"/>
      <c r="H618" s="873"/>
      <c r="I618" s="873"/>
      <c r="J618" s="873"/>
      <c r="K618" s="873"/>
      <c r="L618" s="873"/>
      <c r="M618" s="873"/>
      <c r="N618" s="873"/>
      <c r="O618" s="873"/>
      <c r="P618" s="873"/>
    </row>
    <row r="619" spans="1:16">
      <c r="A619" s="873"/>
      <c r="B619" s="873"/>
      <c r="C619" s="873"/>
      <c r="D619" s="873"/>
      <c r="E619" s="873"/>
      <c r="F619" s="873"/>
      <c r="G619" s="873"/>
      <c r="H619" s="873"/>
      <c r="I619" s="873"/>
      <c r="J619" s="873"/>
      <c r="K619" s="873"/>
      <c r="L619" s="873"/>
      <c r="M619" s="873"/>
      <c r="N619" s="873"/>
      <c r="O619" s="873"/>
      <c r="P619" s="873"/>
    </row>
    <row r="620" spans="1:16">
      <c r="A620" s="873"/>
      <c r="B620" s="873"/>
      <c r="C620" s="873"/>
      <c r="D620" s="873"/>
      <c r="E620" s="873"/>
      <c r="F620" s="873"/>
      <c r="G620" s="873"/>
      <c r="H620" s="873"/>
      <c r="I620" s="873"/>
      <c r="J620" s="873"/>
      <c r="K620" s="873"/>
      <c r="L620" s="873"/>
      <c r="M620" s="873"/>
      <c r="N620" s="873"/>
      <c r="O620" s="873"/>
      <c r="P620" s="873"/>
    </row>
    <row r="621" spans="1:16">
      <c r="A621" s="873"/>
      <c r="B621" s="873"/>
      <c r="C621" s="873"/>
      <c r="D621" s="873"/>
      <c r="E621" s="873"/>
      <c r="F621" s="873"/>
      <c r="G621" s="873"/>
      <c r="H621" s="873"/>
      <c r="I621" s="873"/>
      <c r="J621" s="873"/>
      <c r="K621" s="873"/>
      <c r="L621" s="873"/>
      <c r="M621" s="873"/>
      <c r="N621" s="873"/>
      <c r="O621" s="873"/>
      <c r="P621" s="873"/>
    </row>
    <row r="622" spans="1:16">
      <c r="A622" s="873"/>
      <c r="B622" s="873"/>
      <c r="C622" s="873"/>
      <c r="D622" s="873"/>
      <c r="E622" s="873"/>
      <c r="F622" s="873"/>
      <c r="G622" s="873"/>
      <c r="H622" s="873"/>
      <c r="I622" s="873"/>
      <c r="J622" s="873"/>
      <c r="K622" s="873"/>
      <c r="L622" s="873"/>
      <c r="M622" s="873"/>
      <c r="N622" s="873"/>
      <c r="O622" s="873"/>
      <c r="P622" s="873"/>
    </row>
    <row r="623" spans="1:16">
      <c r="A623" s="873"/>
      <c r="B623" s="873"/>
      <c r="C623" s="873"/>
      <c r="D623" s="873"/>
      <c r="E623" s="873"/>
      <c r="F623" s="873"/>
      <c r="G623" s="873"/>
      <c r="H623" s="873"/>
      <c r="I623" s="873"/>
      <c r="J623" s="873"/>
      <c r="K623" s="873"/>
      <c r="L623" s="873"/>
      <c r="M623" s="873"/>
      <c r="N623" s="873"/>
      <c r="O623" s="873"/>
      <c r="P623" s="873"/>
    </row>
    <row r="624" spans="1:16">
      <c r="A624" s="873"/>
      <c r="B624" s="873"/>
      <c r="C624" s="873"/>
      <c r="D624" s="873"/>
      <c r="E624" s="873"/>
      <c r="F624" s="873"/>
      <c r="G624" s="873"/>
      <c r="H624" s="873"/>
      <c r="I624" s="873"/>
      <c r="J624" s="873"/>
      <c r="K624" s="873"/>
      <c r="L624" s="873"/>
      <c r="M624" s="873"/>
      <c r="N624" s="873"/>
      <c r="O624" s="873"/>
      <c r="P624" s="873"/>
    </row>
    <row r="625" spans="1:16">
      <c r="A625" s="873"/>
      <c r="B625" s="873"/>
      <c r="C625" s="873"/>
      <c r="D625" s="873"/>
      <c r="E625" s="873"/>
      <c r="F625" s="873"/>
      <c r="G625" s="873"/>
      <c r="H625" s="873"/>
      <c r="I625" s="873"/>
      <c r="J625" s="873"/>
      <c r="K625" s="873"/>
      <c r="L625" s="873"/>
      <c r="M625" s="873"/>
      <c r="N625" s="873"/>
      <c r="O625" s="873"/>
      <c r="P625" s="873"/>
    </row>
    <row r="626" spans="1:16">
      <c r="A626" s="873"/>
      <c r="B626" s="873"/>
      <c r="C626" s="873"/>
      <c r="D626" s="873"/>
      <c r="E626" s="873"/>
      <c r="F626" s="873"/>
      <c r="G626" s="873"/>
      <c r="H626" s="873"/>
      <c r="I626" s="873"/>
      <c r="J626" s="873"/>
      <c r="K626" s="873"/>
      <c r="L626" s="873"/>
      <c r="M626" s="873"/>
      <c r="N626" s="873"/>
      <c r="O626" s="873"/>
      <c r="P626" s="873"/>
    </row>
    <row r="627" spans="1:16">
      <c r="A627" s="873"/>
      <c r="B627" s="873"/>
      <c r="C627" s="873"/>
      <c r="D627" s="873"/>
      <c r="E627" s="873"/>
      <c r="F627" s="873"/>
      <c r="G627" s="873"/>
      <c r="H627" s="873"/>
      <c r="I627" s="873"/>
      <c r="J627" s="873"/>
      <c r="K627" s="873"/>
      <c r="L627" s="873"/>
      <c r="M627" s="873"/>
      <c r="N627" s="873"/>
      <c r="O627" s="873"/>
      <c r="P627" s="873"/>
    </row>
    <row r="628" spans="1:16">
      <c r="A628" s="873"/>
      <c r="B628" s="873"/>
      <c r="C628" s="873"/>
      <c r="D628" s="873"/>
      <c r="E628" s="873"/>
      <c r="F628" s="873"/>
      <c r="G628" s="873"/>
      <c r="H628" s="873"/>
      <c r="I628" s="873"/>
      <c r="J628" s="873"/>
      <c r="K628" s="873"/>
      <c r="L628" s="873"/>
      <c r="M628" s="873"/>
      <c r="N628" s="873"/>
      <c r="O628" s="873"/>
      <c r="P628" s="873"/>
    </row>
    <row r="629" spans="1:16">
      <c r="A629" s="873"/>
      <c r="B629" s="873"/>
      <c r="C629" s="873"/>
      <c r="D629" s="873"/>
      <c r="E629" s="873"/>
      <c r="F629" s="873"/>
      <c r="G629" s="873"/>
      <c r="H629" s="873"/>
      <c r="I629" s="873"/>
      <c r="J629" s="873"/>
      <c r="K629" s="873"/>
      <c r="L629" s="873"/>
      <c r="M629" s="873"/>
      <c r="N629" s="873"/>
      <c r="O629" s="873"/>
      <c r="P629" s="873"/>
    </row>
    <row r="630" spans="1:16">
      <c r="A630" s="873"/>
      <c r="B630" s="873"/>
      <c r="C630" s="873"/>
      <c r="D630" s="873"/>
      <c r="E630" s="873"/>
      <c r="F630" s="873"/>
      <c r="G630" s="873"/>
      <c r="H630" s="873"/>
      <c r="I630" s="873"/>
      <c r="J630" s="873"/>
      <c r="K630" s="873"/>
      <c r="L630" s="873"/>
      <c r="M630" s="873"/>
      <c r="N630" s="873"/>
      <c r="O630" s="873"/>
      <c r="P630" s="873"/>
    </row>
    <row r="631" spans="1:16">
      <c r="A631" s="873"/>
      <c r="B631" s="873"/>
      <c r="C631" s="873"/>
      <c r="D631" s="873"/>
      <c r="E631" s="873"/>
      <c r="F631" s="873"/>
      <c r="G631" s="873"/>
      <c r="H631" s="873"/>
      <c r="I631" s="873"/>
      <c r="J631" s="873"/>
      <c r="K631" s="873"/>
      <c r="L631" s="873"/>
      <c r="M631" s="873"/>
      <c r="N631" s="873"/>
      <c r="O631" s="873"/>
      <c r="P631" s="873"/>
    </row>
    <row r="632" spans="1:16">
      <c r="A632" s="873"/>
      <c r="B632" s="873"/>
      <c r="C632" s="873"/>
      <c r="D632" s="873"/>
      <c r="E632" s="873"/>
      <c r="F632" s="873"/>
      <c r="G632" s="873"/>
      <c r="H632" s="873"/>
      <c r="I632" s="873"/>
      <c r="J632" s="873"/>
      <c r="K632" s="873"/>
      <c r="L632" s="873"/>
      <c r="M632" s="873"/>
      <c r="N632" s="873"/>
      <c r="O632" s="873"/>
      <c r="P632" s="873"/>
    </row>
    <row r="633" spans="1:16">
      <c r="A633" s="873"/>
      <c r="B633" s="873"/>
      <c r="C633" s="873"/>
      <c r="D633" s="873"/>
      <c r="E633" s="873"/>
      <c r="F633" s="873"/>
      <c r="G633" s="873"/>
      <c r="H633" s="873"/>
      <c r="I633" s="873"/>
      <c r="J633" s="873"/>
      <c r="K633" s="873"/>
      <c r="L633" s="873"/>
      <c r="M633" s="873"/>
      <c r="N633" s="873"/>
      <c r="O633" s="873"/>
      <c r="P633" s="873"/>
    </row>
    <row r="634" spans="1:16">
      <c r="A634" s="873"/>
      <c r="B634" s="873"/>
      <c r="C634" s="873"/>
      <c r="D634" s="873"/>
      <c r="E634" s="873"/>
      <c r="F634" s="873"/>
      <c r="G634" s="873"/>
      <c r="H634" s="873"/>
      <c r="I634" s="873"/>
      <c r="J634" s="873"/>
      <c r="K634" s="873"/>
      <c r="L634" s="873"/>
      <c r="M634" s="873"/>
      <c r="N634" s="873"/>
      <c r="O634" s="873"/>
      <c r="P634" s="873"/>
    </row>
    <row r="635" spans="1:16">
      <c r="A635" s="873"/>
      <c r="B635" s="873"/>
      <c r="C635" s="873"/>
      <c r="D635" s="873"/>
      <c r="E635" s="873"/>
      <c r="F635" s="873"/>
      <c r="G635" s="873"/>
      <c r="H635" s="873"/>
      <c r="I635" s="873"/>
      <c r="J635" s="873"/>
      <c r="K635" s="873"/>
      <c r="L635" s="873"/>
      <c r="M635" s="873"/>
      <c r="N635" s="873"/>
      <c r="O635" s="873"/>
      <c r="P635" s="873"/>
    </row>
    <row r="636" spans="1:16">
      <c r="A636" s="873"/>
      <c r="B636" s="873"/>
      <c r="C636" s="873"/>
      <c r="D636" s="873"/>
      <c r="E636" s="873"/>
      <c r="F636" s="873"/>
      <c r="G636" s="873"/>
      <c r="H636" s="873"/>
      <c r="I636" s="873"/>
      <c r="J636" s="873"/>
      <c r="K636" s="873"/>
      <c r="L636" s="873"/>
      <c r="M636" s="873"/>
      <c r="N636" s="873"/>
      <c r="O636" s="873"/>
      <c r="P636" s="873"/>
    </row>
    <row r="637" spans="1:16">
      <c r="A637" s="873"/>
      <c r="B637" s="873"/>
      <c r="C637" s="873"/>
      <c r="D637" s="873"/>
      <c r="E637" s="873"/>
      <c r="F637" s="873"/>
      <c r="G637" s="873"/>
      <c r="H637" s="873"/>
      <c r="I637" s="873"/>
      <c r="J637" s="873"/>
      <c r="K637" s="873"/>
      <c r="L637" s="873"/>
      <c r="M637" s="873"/>
      <c r="N637" s="873"/>
      <c r="O637" s="873"/>
      <c r="P637" s="873"/>
    </row>
    <row r="638" spans="1:16">
      <c r="A638" s="873"/>
      <c r="B638" s="873"/>
      <c r="C638" s="873"/>
      <c r="D638" s="873"/>
      <c r="E638" s="873"/>
      <c r="F638" s="873"/>
      <c r="G638" s="873"/>
      <c r="H638" s="873"/>
      <c r="I638" s="873"/>
      <c r="J638" s="873"/>
      <c r="K638" s="873"/>
      <c r="L638" s="873"/>
      <c r="M638" s="873"/>
      <c r="N638" s="873"/>
      <c r="O638" s="873"/>
      <c r="P638" s="873"/>
    </row>
    <row r="639" spans="1:16">
      <c r="A639" s="873"/>
      <c r="B639" s="873"/>
      <c r="C639" s="873"/>
      <c r="D639" s="873"/>
      <c r="E639" s="873"/>
      <c r="F639" s="873"/>
      <c r="G639" s="873"/>
      <c r="H639" s="873"/>
      <c r="I639" s="873"/>
      <c r="J639" s="873"/>
      <c r="K639" s="873"/>
      <c r="L639" s="873"/>
      <c r="M639" s="873"/>
      <c r="N639" s="873"/>
      <c r="O639" s="873"/>
      <c r="P639" s="873"/>
    </row>
    <row r="640" spans="1:16">
      <c r="A640" s="873"/>
      <c r="B640" s="873"/>
      <c r="C640" s="873"/>
      <c r="D640" s="873"/>
      <c r="E640" s="873"/>
      <c r="F640" s="873"/>
      <c r="G640" s="873"/>
      <c r="H640" s="873"/>
      <c r="I640" s="873"/>
      <c r="J640" s="873"/>
      <c r="K640" s="873"/>
      <c r="L640" s="873"/>
      <c r="M640" s="873"/>
      <c r="N640" s="873"/>
      <c r="O640" s="873"/>
      <c r="P640" s="873"/>
    </row>
    <row r="641" spans="1:16">
      <c r="A641" s="873"/>
      <c r="B641" s="873"/>
      <c r="C641" s="873"/>
      <c r="D641" s="873"/>
      <c r="E641" s="873"/>
      <c r="F641" s="873"/>
      <c r="G641" s="873"/>
      <c r="H641" s="873"/>
      <c r="I641" s="873"/>
      <c r="J641" s="873"/>
      <c r="K641" s="873"/>
      <c r="L641" s="873"/>
      <c r="M641" s="873"/>
      <c r="N641" s="873"/>
      <c r="O641" s="873"/>
      <c r="P641" s="873"/>
    </row>
    <row r="642" spans="1:16">
      <c r="A642" s="873"/>
      <c r="B642" s="873"/>
      <c r="C642" s="873"/>
      <c r="D642" s="873"/>
      <c r="E642" s="873"/>
      <c r="F642" s="873"/>
      <c r="G642" s="873"/>
      <c r="H642" s="873"/>
      <c r="I642" s="873"/>
      <c r="J642" s="873"/>
      <c r="K642" s="873"/>
      <c r="L642" s="873"/>
      <c r="M642" s="873"/>
      <c r="N642" s="873"/>
      <c r="O642" s="873"/>
      <c r="P642" s="873"/>
    </row>
    <row r="643" spans="1:16">
      <c r="A643" s="873"/>
      <c r="B643" s="873"/>
      <c r="C643" s="873"/>
      <c r="D643" s="873"/>
      <c r="E643" s="873"/>
      <c r="F643" s="873"/>
      <c r="G643" s="873"/>
      <c r="H643" s="873"/>
      <c r="I643" s="873"/>
      <c r="J643" s="873"/>
      <c r="K643" s="873"/>
      <c r="L643" s="873"/>
      <c r="M643" s="873"/>
      <c r="N643" s="873"/>
      <c r="O643" s="873"/>
      <c r="P643" s="873"/>
    </row>
    <row r="644" spans="1:16">
      <c r="A644" s="873"/>
      <c r="B644" s="873"/>
      <c r="C644" s="873"/>
      <c r="D644" s="873"/>
      <c r="E644" s="873"/>
      <c r="F644" s="873"/>
      <c r="G644" s="873"/>
      <c r="H644" s="873"/>
      <c r="I644" s="873"/>
      <c r="J644" s="873"/>
      <c r="K644" s="873"/>
      <c r="L644" s="873"/>
      <c r="M644" s="873"/>
      <c r="N644" s="873"/>
      <c r="O644" s="873"/>
      <c r="P644" s="873"/>
    </row>
    <row r="645" spans="1:16">
      <c r="A645" s="873"/>
      <c r="B645" s="873"/>
      <c r="C645" s="873"/>
      <c r="D645" s="873"/>
      <c r="E645" s="873"/>
      <c r="F645" s="873"/>
      <c r="G645" s="873"/>
      <c r="H645" s="873"/>
      <c r="I645" s="873"/>
      <c r="J645" s="873"/>
      <c r="K645" s="873"/>
      <c r="L645" s="873"/>
      <c r="M645" s="873"/>
      <c r="N645" s="873"/>
      <c r="O645" s="873"/>
      <c r="P645" s="873"/>
    </row>
    <row r="646" spans="1:16">
      <c r="A646" s="873"/>
      <c r="B646" s="873"/>
      <c r="C646" s="873"/>
      <c r="D646" s="873"/>
      <c r="E646" s="873"/>
      <c r="F646" s="873"/>
      <c r="G646" s="873"/>
      <c r="H646" s="873"/>
      <c r="I646" s="873"/>
      <c r="J646" s="873"/>
      <c r="K646" s="873"/>
      <c r="L646" s="873"/>
      <c r="M646" s="873"/>
      <c r="N646" s="873"/>
      <c r="O646" s="873"/>
      <c r="P646" s="873"/>
    </row>
    <row r="647" spans="1:16">
      <c r="A647" s="873"/>
      <c r="B647" s="873"/>
      <c r="C647" s="873"/>
      <c r="D647" s="873"/>
      <c r="E647" s="873"/>
      <c r="F647" s="873"/>
      <c r="G647" s="873"/>
      <c r="H647" s="873"/>
      <c r="I647" s="873"/>
      <c r="J647" s="873"/>
      <c r="K647" s="873"/>
      <c r="L647" s="873"/>
      <c r="M647" s="873"/>
      <c r="N647" s="873"/>
      <c r="O647" s="873"/>
      <c r="P647" s="873"/>
    </row>
    <row r="648" spans="1:16">
      <c r="A648" s="873"/>
      <c r="B648" s="873"/>
      <c r="C648" s="873"/>
      <c r="D648" s="873"/>
      <c r="E648" s="873"/>
      <c r="F648" s="873"/>
      <c r="G648" s="873"/>
      <c r="H648" s="873"/>
      <c r="I648" s="873"/>
      <c r="J648" s="873"/>
      <c r="K648" s="873"/>
      <c r="L648" s="873"/>
      <c r="M648" s="873"/>
      <c r="N648" s="873"/>
      <c r="O648" s="873"/>
      <c r="P648" s="873"/>
    </row>
    <row r="649" spans="1:16">
      <c r="A649" s="873"/>
      <c r="B649" s="873"/>
      <c r="C649" s="873"/>
      <c r="D649" s="873"/>
      <c r="E649" s="873"/>
      <c r="F649" s="873"/>
      <c r="G649" s="873"/>
      <c r="H649" s="873"/>
      <c r="I649" s="873"/>
      <c r="J649" s="873"/>
      <c r="K649" s="873"/>
      <c r="L649" s="873"/>
      <c r="M649" s="873"/>
      <c r="N649" s="873"/>
      <c r="O649" s="873"/>
      <c r="P649" s="873"/>
    </row>
    <row r="650" spans="1:16">
      <c r="A650" s="873"/>
      <c r="B650" s="873"/>
      <c r="C650" s="873"/>
      <c r="D650" s="873"/>
      <c r="E650" s="873"/>
      <c r="F650" s="873"/>
      <c r="G650" s="873"/>
      <c r="H650" s="873"/>
      <c r="I650" s="873"/>
      <c r="J650" s="873"/>
      <c r="K650" s="873"/>
      <c r="L650" s="873"/>
      <c r="M650" s="873"/>
      <c r="N650" s="873"/>
      <c r="O650" s="873"/>
      <c r="P650" s="873"/>
    </row>
    <row r="651" spans="1:16">
      <c r="A651" s="873"/>
      <c r="B651" s="873"/>
      <c r="C651" s="873"/>
      <c r="D651" s="873"/>
      <c r="E651" s="873"/>
      <c r="F651" s="873"/>
      <c r="G651" s="873"/>
      <c r="H651" s="873"/>
      <c r="I651" s="873"/>
      <c r="J651" s="873"/>
      <c r="K651" s="873"/>
      <c r="L651" s="873"/>
      <c r="M651" s="873"/>
      <c r="N651" s="873"/>
      <c r="O651" s="873"/>
      <c r="P651" s="873"/>
    </row>
    <row r="652" spans="1:16">
      <c r="A652" s="873"/>
      <c r="B652" s="873"/>
      <c r="C652" s="873"/>
      <c r="D652" s="873"/>
      <c r="E652" s="873"/>
      <c r="F652" s="873"/>
      <c r="G652" s="873"/>
      <c r="H652" s="873"/>
      <c r="I652" s="873"/>
      <c r="J652" s="873"/>
      <c r="K652" s="873"/>
      <c r="L652" s="873"/>
      <c r="M652" s="873"/>
      <c r="N652" s="873"/>
      <c r="O652" s="873"/>
      <c r="P652" s="873"/>
    </row>
  </sheetData>
  <autoFilter ref="A3:O666">
    <filterColumn colId="10" showButton="0"/>
    <filterColumn colId="11" showButton="0"/>
    <filterColumn colId="12" showButton="0"/>
    <sortState ref="A401:O610">
      <sortCondition ref="H3:H666"/>
    </sortState>
  </autoFilter>
  <mergeCells count="11">
    <mergeCell ref="K3:N3"/>
    <mergeCell ref="E3:E4"/>
    <mergeCell ref="G3:G4"/>
    <mergeCell ref="H3:H4"/>
    <mergeCell ref="I3:I4"/>
    <mergeCell ref="F3:F4"/>
    <mergeCell ref="A3:A4"/>
    <mergeCell ref="B3:B4"/>
    <mergeCell ref="C3:C4"/>
    <mergeCell ref="D3:D4"/>
    <mergeCell ref="J3:J4"/>
  </mergeCells>
  <phoneticPr fontId="33" type="noConversion"/>
  <dataValidations count="1">
    <dataValidation type="textLength" showInputMessage="1" showErrorMessage="1" sqref="O5:O22">
      <formula1>0</formula1>
      <formula2>150</formula2>
    </dataValidation>
  </dataValidations>
  <pageMargins left="0.78749999999999998" right="0.78749999999999998" top="1.0527777777777778" bottom="1.0527777777777778" header="0.78749999999999998" footer="0.78749999999999998"/>
  <pageSetup paperSize="9" scale="50" firstPageNumber="0" orientation="landscape" horizontalDpi="300" verticalDpi="300" r:id="rId1"/>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0" tint="-0.14999847407452621"/>
    <pageSetUpPr fitToPage="1"/>
  </sheetPr>
  <dimension ref="A1:I31"/>
  <sheetViews>
    <sheetView zoomScale="90" zoomScaleNormal="90" zoomScaleSheetLayoutView="100" zoomScalePageLayoutView="90" workbookViewId="0">
      <selection activeCell="L8" sqref="L8"/>
    </sheetView>
  </sheetViews>
  <sheetFormatPr defaultColWidth="11.42578125" defaultRowHeight="12.75"/>
  <cols>
    <col min="1" max="2" width="11.42578125" style="77"/>
    <col min="3" max="3" width="26" style="77" customWidth="1"/>
    <col min="4" max="4" width="19" style="77" customWidth="1"/>
    <col min="5" max="5" width="11.42578125" style="77" customWidth="1"/>
    <col min="6" max="7" width="14.140625" style="77" customWidth="1"/>
    <col min="8" max="8" width="14.7109375" style="77" bestFit="1" customWidth="1"/>
    <col min="9" max="9" width="24.42578125" style="79" customWidth="1"/>
    <col min="10" max="16384" width="11.42578125" style="77"/>
  </cols>
  <sheetData>
    <row r="1" spans="1:9" ht="20.100000000000001" customHeight="1" thickBot="1">
      <c r="A1" s="71" t="s">
        <v>322</v>
      </c>
      <c r="D1" s="71"/>
      <c r="E1" s="71"/>
      <c r="F1" s="71"/>
      <c r="G1" s="71"/>
      <c r="H1" s="30" t="s">
        <v>0</v>
      </c>
      <c r="I1" s="937" t="s">
        <v>542</v>
      </c>
    </row>
    <row r="2" spans="1:9" ht="20.100000000000001" customHeight="1" thickBot="1">
      <c r="C2" s="72"/>
      <c r="D2" s="72"/>
      <c r="E2" s="72"/>
      <c r="F2" s="71"/>
      <c r="G2" s="72"/>
      <c r="H2" s="29" t="s">
        <v>299</v>
      </c>
      <c r="I2" s="936" t="s">
        <v>452</v>
      </c>
    </row>
    <row r="3" spans="1:9" ht="43.5" customHeight="1" thickBot="1">
      <c r="A3" s="99" t="s">
        <v>1</v>
      </c>
      <c r="B3" s="99" t="s">
        <v>339</v>
      </c>
      <c r="C3" s="99" t="s">
        <v>9</v>
      </c>
      <c r="D3" s="31" t="s">
        <v>329</v>
      </c>
      <c r="E3" s="74" t="s">
        <v>78</v>
      </c>
      <c r="F3" s="928" t="s">
        <v>323</v>
      </c>
      <c r="G3" s="929" t="s">
        <v>324</v>
      </c>
      <c r="H3" s="929" t="s">
        <v>325</v>
      </c>
      <c r="I3" s="133" t="s">
        <v>352</v>
      </c>
    </row>
    <row r="4" spans="1:9" s="79" customFormat="1">
      <c r="A4" s="932" t="s">
        <v>368</v>
      </c>
      <c r="B4" s="932">
        <v>2014</v>
      </c>
      <c r="C4" s="19" t="s">
        <v>18</v>
      </c>
      <c r="D4" s="91" t="s">
        <v>7</v>
      </c>
      <c r="E4" s="140" t="s">
        <v>326</v>
      </c>
      <c r="F4" s="927" t="s">
        <v>69</v>
      </c>
      <c r="G4" s="927" t="s">
        <v>84</v>
      </c>
      <c r="H4" s="927" t="s">
        <v>328</v>
      </c>
      <c r="I4" s="933"/>
    </row>
    <row r="5" spans="1:9" s="79" customFormat="1" ht="13.35" customHeight="1">
      <c r="A5" s="932" t="s">
        <v>368</v>
      </c>
      <c r="B5" s="932">
        <v>2014</v>
      </c>
      <c r="C5" s="135" t="s">
        <v>20</v>
      </c>
      <c r="D5" s="91" t="s">
        <v>7</v>
      </c>
      <c r="E5" s="140" t="s">
        <v>326</v>
      </c>
      <c r="F5" s="97" t="s">
        <v>69</v>
      </c>
      <c r="G5" s="97" t="s">
        <v>84</v>
      </c>
      <c r="H5" s="97" t="s">
        <v>328</v>
      </c>
      <c r="I5" s="933"/>
    </row>
    <row r="6" spans="1:9" s="79" customFormat="1" ht="13.35" customHeight="1">
      <c r="A6" s="932" t="s">
        <v>368</v>
      </c>
      <c r="B6" s="932">
        <v>2014</v>
      </c>
      <c r="C6" s="930" t="s">
        <v>18</v>
      </c>
      <c r="D6" s="91" t="s">
        <v>7</v>
      </c>
      <c r="E6" s="140" t="s">
        <v>1630</v>
      </c>
      <c r="F6" s="97" t="s">
        <v>69</v>
      </c>
      <c r="G6" s="97" t="s">
        <v>84</v>
      </c>
      <c r="H6" s="97" t="s">
        <v>328</v>
      </c>
      <c r="I6" s="933"/>
    </row>
    <row r="7" spans="1:9" s="79" customFormat="1" ht="13.35" customHeight="1">
      <c r="A7" s="932" t="s">
        <v>368</v>
      </c>
      <c r="B7" s="932">
        <v>2014</v>
      </c>
      <c r="C7" s="930" t="s">
        <v>18</v>
      </c>
      <c r="D7" s="91" t="s">
        <v>7</v>
      </c>
      <c r="E7" s="140" t="s">
        <v>1631</v>
      </c>
      <c r="F7" s="97" t="s">
        <v>69</v>
      </c>
      <c r="G7" s="97" t="s">
        <v>84</v>
      </c>
      <c r="H7" s="97" t="s">
        <v>328</v>
      </c>
      <c r="I7" s="934"/>
    </row>
    <row r="8" spans="1:9" s="79" customFormat="1" ht="25.5">
      <c r="A8" s="932" t="s">
        <v>368</v>
      </c>
      <c r="B8" s="932">
        <v>2014</v>
      </c>
      <c r="C8" s="930" t="s">
        <v>18</v>
      </c>
      <c r="D8" s="91" t="s">
        <v>7</v>
      </c>
      <c r="E8" s="19" t="s">
        <v>1632</v>
      </c>
      <c r="F8" s="97" t="s">
        <v>69</v>
      </c>
      <c r="G8" s="97" t="s">
        <v>84</v>
      </c>
      <c r="H8" s="97" t="s">
        <v>1635</v>
      </c>
      <c r="I8" s="934"/>
    </row>
    <row r="9" spans="1:9" s="79" customFormat="1" ht="25.5">
      <c r="A9" s="932" t="s">
        <v>368</v>
      </c>
      <c r="B9" s="932">
        <v>2014</v>
      </c>
      <c r="C9" s="135" t="s">
        <v>20</v>
      </c>
      <c r="D9" s="91" t="s">
        <v>7</v>
      </c>
      <c r="E9" s="19" t="s">
        <v>1632</v>
      </c>
      <c r="F9" s="97" t="s">
        <v>69</v>
      </c>
      <c r="G9" s="97" t="s">
        <v>84</v>
      </c>
      <c r="H9" s="97" t="s">
        <v>1635</v>
      </c>
      <c r="I9" s="934"/>
    </row>
    <row r="10" spans="1:9" s="79" customFormat="1" ht="25.5">
      <c r="A10" s="932" t="s">
        <v>368</v>
      </c>
      <c r="B10" s="932">
        <v>2014</v>
      </c>
      <c r="C10" s="930" t="s">
        <v>18</v>
      </c>
      <c r="D10" s="91" t="s">
        <v>7</v>
      </c>
      <c r="E10" s="19" t="s">
        <v>327</v>
      </c>
      <c r="F10" s="97" t="s">
        <v>84</v>
      </c>
      <c r="G10" s="97" t="s">
        <v>69</v>
      </c>
      <c r="H10" s="136"/>
      <c r="I10" s="934" t="s">
        <v>1633</v>
      </c>
    </row>
    <row r="11" spans="1:9" s="79" customFormat="1" ht="38.25">
      <c r="A11" s="932" t="s">
        <v>368</v>
      </c>
      <c r="B11" s="932">
        <v>2014</v>
      </c>
      <c r="C11" s="135" t="s">
        <v>20</v>
      </c>
      <c r="D11" s="91" t="s">
        <v>7</v>
      </c>
      <c r="E11" s="19" t="s">
        <v>327</v>
      </c>
      <c r="F11" s="97" t="s">
        <v>84</v>
      </c>
      <c r="G11" s="97" t="s">
        <v>69</v>
      </c>
      <c r="H11" s="136"/>
      <c r="I11" s="934" t="s">
        <v>1634</v>
      </c>
    </row>
    <row r="12" spans="1:9" s="79" customFormat="1">
      <c r="A12" s="137"/>
      <c r="B12" s="137"/>
      <c r="C12" s="138"/>
      <c r="D12" s="91"/>
      <c r="E12" s="92"/>
      <c r="F12" s="136"/>
      <c r="G12" s="136"/>
      <c r="H12" s="136"/>
      <c r="I12" s="931"/>
    </row>
    <row r="13" spans="1:9" s="79" customFormat="1">
      <c r="A13" s="137"/>
      <c r="B13" s="137"/>
      <c r="C13" s="138"/>
      <c r="D13" s="91"/>
      <c r="E13" s="92"/>
      <c r="F13" s="136"/>
      <c r="G13" s="136"/>
      <c r="H13" s="136"/>
      <c r="I13" s="931"/>
    </row>
    <row r="14" spans="1:9" s="79" customFormat="1">
      <c r="A14" s="137"/>
      <c r="B14" s="137"/>
      <c r="C14" s="138"/>
      <c r="D14" s="91"/>
      <c r="E14" s="92"/>
      <c r="F14" s="136"/>
      <c r="G14" s="136"/>
      <c r="H14" s="136"/>
      <c r="I14" s="931"/>
    </row>
    <row r="15" spans="1:9">
      <c r="A15" s="139"/>
      <c r="B15" s="139"/>
      <c r="C15" s="138"/>
      <c r="D15" s="91"/>
      <c r="E15" s="94"/>
      <c r="F15" s="136"/>
      <c r="G15" s="136"/>
      <c r="H15" s="136"/>
      <c r="I15" s="931"/>
    </row>
    <row r="16" spans="1:9">
      <c r="A16" s="139"/>
      <c r="B16" s="139"/>
      <c r="C16" s="138"/>
      <c r="D16" s="91"/>
      <c r="E16" s="94"/>
      <c r="F16" s="136"/>
      <c r="G16" s="136"/>
      <c r="H16" s="136"/>
      <c r="I16" s="931"/>
    </row>
    <row r="17" spans="1:9">
      <c r="A17" s="139"/>
      <c r="B17" s="139"/>
      <c r="C17" s="140"/>
      <c r="D17" s="91"/>
      <c r="E17" s="95"/>
      <c r="F17" s="136"/>
      <c r="G17" s="136"/>
      <c r="H17" s="136"/>
      <c r="I17" s="931"/>
    </row>
    <row r="18" spans="1:9">
      <c r="A18" s="139"/>
      <c r="B18" s="139"/>
      <c r="C18" s="140"/>
      <c r="D18" s="91"/>
      <c r="E18" s="95"/>
      <c r="F18" s="136"/>
      <c r="G18" s="136"/>
      <c r="H18" s="136"/>
      <c r="I18" s="931"/>
    </row>
    <row r="19" spans="1:9">
      <c r="A19" s="139"/>
      <c r="B19" s="139"/>
      <c r="C19" s="140"/>
      <c r="D19" s="91"/>
      <c r="E19" s="92"/>
      <c r="F19" s="136"/>
      <c r="G19" s="136"/>
      <c r="H19" s="136"/>
      <c r="I19" s="931"/>
    </row>
    <row r="20" spans="1:9">
      <c r="A20" s="139"/>
      <c r="B20" s="139"/>
      <c r="C20" s="140"/>
      <c r="D20" s="91"/>
      <c r="E20" s="92"/>
      <c r="F20" s="136"/>
      <c r="G20" s="136"/>
      <c r="H20" s="136"/>
      <c r="I20" s="931"/>
    </row>
    <row r="21" spans="1:9">
      <c r="A21" s="139"/>
      <c r="B21" s="139"/>
      <c r="C21" s="140"/>
      <c r="D21" s="91"/>
      <c r="E21" s="92"/>
      <c r="F21" s="136"/>
      <c r="G21" s="136"/>
      <c r="H21" s="136"/>
      <c r="I21" s="931"/>
    </row>
    <row r="22" spans="1:9">
      <c r="A22" s="139"/>
      <c r="B22" s="139"/>
      <c r="C22" s="140"/>
      <c r="D22" s="91"/>
      <c r="E22" s="93"/>
      <c r="F22" s="136"/>
      <c r="G22" s="136"/>
      <c r="H22" s="136"/>
      <c r="I22" s="931"/>
    </row>
    <row r="23" spans="1:9">
      <c r="A23" s="139"/>
      <c r="B23" s="139"/>
      <c r="C23" s="134"/>
      <c r="D23" s="91"/>
      <c r="E23" s="92"/>
      <c r="F23" s="136"/>
      <c r="G23" s="136"/>
      <c r="H23" s="136"/>
      <c r="I23" s="931"/>
    </row>
    <row r="24" spans="1:9">
      <c r="A24" s="139"/>
      <c r="B24" s="139"/>
      <c r="C24" s="134"/>
      <c r="D24" s="91"/>
      <c r="E24" s="92"/>
      <c r="F24" s="136"/>
      <c r="G24" s="136"/>
      <c r="H24" s="136"/>
      <c r="I24" s="931"/>
    </row>
    <row r="25" spans="1:9">
      <c r="A25" s="139"/>
      <c r="B25" s="139"/>
      <c r="C25" s="134"/>
      <c r="D25" s="91"/>
      <c r="E25" s="95"/>
      <c r="F25" s="136"/>
      <c r="G25" s="136"/>
      <c r="H25" s="136"/>
      <c r="I25" s="931"/>
    </row>
    <row r="26" spans="1:9">
      <c r="A26" s="139"/>
      <c r="B26" s="139"/>
      <c r="C26" s="134"/>
      <c r="D26" s="91"/>
      <c r="E26" s="94"/>
      <c r="F26" s="136"/>
      <c r="G26" s="136"/>
      <c r="H26" s="136"/>
      <c r="I26" s="931"/>
    </row>
    <row r="27" spans="1:9">
      <c r="A27" s="139"/>
      <c r="B27" s="139"/>
      <c r="C27" s="134"/>
      <c r="D27" s="91"/>
      <c r="E27" s="94"/>
      <c r="F27" s="136"/>
      <c r="G27" s="136"/>
      <c r="H27" s="136"/>
      <c r="I27" s="931"/>
    </row>
    <row r="28" spans="1:9">
      <c r="A28" s="139"/>
      <c r="B28" s="139"/>
      <c r="C28" s="134"/>
      <c r="D28" s="91"/>
      <c r="E28" s="96"/>
      <c r="F28" s="136"/>
      <c r="G28" s="136"/>
      <c r="H28" s="136"/>
      <c r="I28" s="931"/>
    </row>
    <row r="29" spans="1:9" ht="13.35" customHeight="1">
      <c r="A29" s="141"/>
      <c r="B29" s="141"/>
      <c r="C29" s="142"/>
      <c r="D29" s="141"/>
      <c r="E29" s="141"/>
      <c r="F29" s="143"/>
      <c r="G29" s="143"/>
      <c r="H29" s="141"/>
      <c r="I29" s="145"/>
    </row>
    <row r="30" spans="1:9" ht="13.35" customHeight="1">
      <c r="C30" s="75"/>
      <c r="F30" s="32"/>
      <c r="G30" s="32"/>
    </row>
    <row r="31" spans="1:9" ht="42.75" customHeight="1">
      <c r="C31" s="962"/>
      <c r="D31" s="963"/>
      <c r="E31" s="963"/>
      <c r="F31" s="963"/>
      <c r="G31" s="963"/>
      <c r="H31" s="963"/>
    </row>
  </sheetData>
  <mergeCells count="1">
    <mergeCell ref="C31:H31"/>
  </mergeCells>
  <dataValidations count="1">
    <dataValidation type="textLength" showInputMessage="1" showErrorMessage="1" sqref="I4:I28">
      <formula1>0</formula1>
      <formula2>150</formula2>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820"/>
  <sheetViews>
    <sheetView zoomScaleSheetLayoutView="90" workbookViewId="0">
      <selection activeCell="G241" sqref="G241"/>
    </sheetView>
  </sheetViews>
  <sheetFormatPr defaultColWidth="5.7109375" defaultRowHeight="20.100000000000001" customHeight="1"/>
  <cols>
    <col min="1" max="1" width="10.42578125" style="302" customWidth="1"/>
    <col min="2" max="2" width="26.42578125" style="301" customWidth="1"/>
    <col min="3" max="3" width="28.42578125" style="301" customWidth="1"/>
    <col min="4" max="4" width="13.42578125" style="301" bestFit="1" customWidth="1"/>
    <col min="5" max="5" width="22.42578125" style="300" customWidth="1"/>
    <col min="6" max="6" width="8.7109375" style="300" customWidth="1"/>
    <col min="7" max="7" width="13.7109375" style="300" customWidth="1"/>
    <col min="8" max="8" width="14.42578125" style="300" customWidth="1"/>
    <col min="9" max="9" width="10.140625" style="300" customWidth="1"/>
    <col min="10" max="10" width="13.85546875" style="300" customWidth="1"/>
    <col min="11" max="11" width="9.85546875" style="300" customWidth="1"/>
    <col min="12" max="16384" width="5.7109375" style="299"/>
  </cols>
  <sheetData>
    <row r="1" spans="1:255" ht="21.6" customHeight="1">
      <c r="A1" s="317" t="s">
        <v>90</v>
      </c>
      <c r="B1" s="316"/>
      <c r="C1" s="316"/>
      <c r="D1" s="315"/>
      <c r="E1" s="315"/>
      <c r="F1" s="315"/>
      <c r="G1" s="315"/>
      <c r="H1" s="312"/>
      <c r="I1" s="312"/>
      <c r="J1" s="303"/>
      <c r="K1" s="303"/>
    </row>
    <row r="2" spans="1:255" ht="20.100000000000001" customHeight="1" thickBot="1">
      <c r="A2" s="314"/>
      <c r="B2" s="313"/>
      <c r="C2" s="313"/>
      <c r="D2" s="313"/>
      <c r="E2" s="313"/>
      <c r="F2" s="313"/>
      <c r="G2" s="313"/>
      <c r="H2" s="312"/>
      <c r="I2" s="312"/>
      <c r="J2" s="303"/>
      <c r="K2" s="303"/>
    </row>
    <row r="3" spans="1:255" ht="51" customHeight="1" thickBot="1">
      <c r="A3" s="311" t="s">
        <v>1</v>
      </c>
      <c r="B3" s="310" t="s">
        <v>78</v>
      </c>
      <c r="C3" s="309" t="s">
        <v>9</v>
      </c>
      <c r="D3" s="308" t="s">
        <v>349</v>
      </c>
      <c r="E3" s="305" t="s">
        <v>91</v>
      </c>
      <c r="F3" s="305" t="s">
        <v>79</v>
      </c>
      <c r="G3" s="307" t="s">
        <v>92</v>
      </c>
      <c r="H3" s="306" t="s">
        <v>93</v>
      </c>
      <c r="I3" s="305" t="s">
        <v>94</v>
      </c>
      <c r="J3" s="304" t="s">
        <v>352</v>
      </c>
      <c r="K3" s="299"/>
      <c r="IT3" s="303"/>
      <c r="IU3" s="303"/>
    </row>
    <row r="4" spans="1:255" s="300" customFormat="1" ht="13.35" customHeight="1">
      <c r="A4" s="581" t="s">
        <v>368</v>
      </c>
      <c r="B4" s="582" t="s">
        <v>1051</v>
      </c>
      <c r="C4" s="582" t="s">
        <v>18</v>
      </c>
      <c r="D4" s="582" t="s">
        <v>7</v>
      </c>
      <c r="E4" s="583" t="s">
        <v>1052</v>
      </c>
      <c r="F4" s="582" t="s">
        <v>1053</v>
      </c>
      <c r="G4" s="584">
        <v>444</v>
      </c>
      <c r="H4" s="585" t="s">
        <v>1054</v>
      </c>
      <c r="I4" s="586" t="s">
        <v>66</v>
      </c>
      <c r="J4" s="587"/>
    </row>
    <row r="5" spans="1:255" s="300" customFormat="1" ht="13.35" customHeight="1">
      <c r="A5" s="588" t="s">
        <v>368</v>
      </c>
      <c r="B5" s="589" t="s">
        <v>1055</v>
      </c>
      <c r="C5" s="589" t="s">
        <v>18</v>
      </c>
      <c r="D5" s="589" t="s">
        <v>7</v>
      </c>
      <c r="E5" s="590" t="s">
        <v>1056</v>
      </c>
      <c r="F5" s="589" t="s">
        <v>1053</v>
      </c>
      <c r="G5" s="591" t="s">
        <v>1057</v>
      </c>
      <c r="H5" s="591" t="s">
        <v>1058</v>
      </c>
      <c r="I5" s="592" t="s">
        <v>519</v>
      </c>
      <c r="J5" s="593"/>
    </row>
    <row r="6" spans="1:255" s="300" customFormat="1" ht="13.35" customHeight="1">
      <c r="A6" s="588" t="s">
        <v>368</v>
      </c>
      <c r="B6" s="589" t="s">
        <v>1055</v>
      </c>
      <c r="C6" s="589" t="s">
        <v>18</v>
      </c>
      <c r="D6" s="589" t="s">
        <v>7</v>
      </c>
      <c r="E6" s="590" t="s">
        <v>490</v>
      </c>
      <c r="F6" s="589" t="s">
        <v>1053</v>
      </c>
      <c r="G6" s="591" t="s">
        <v>1057</v>
      </c>
      <c r="H6" s="591" t="s">
        <v>1058</v>
      </c>
      <c r="I6" s="592" t="s">
        <v>519</v>
      </c>
      <c r="J6" s="593"/>
    </row>
    <row r="7" spans="1:255" s="300" customFormat="1" ht="13.35" customHeight="1">
      <c r="A7" s="588" t="s">
        <v>368</v>
      </c>
      <c r="B7" s="589" t="s">
        <v>1055</v>
      </c>
      <c r="C7" s="589" t="s">
        <v>18</v>
      </c>
      <c r="D7" s="589" t="s">
        <v>7</v>
      </c>
      <c r="E7" s="590" t="s">
        <v>1059</v>
      </c>
      <c r="F7" s="589" t="s">
        <v>1053</v>
      </c>
      <c r="G7" s="591" t="s">
        <v>1057</v>
      </c>
      <c r="H7" s="591" t="s">
        <v>1058</v>
      </c>
      <c r="I7" s="592" t="s">
        <v>519</v>
      </c>
      <c r="J7" s="594"/>
    </row>
    <row r="8" spans="1:255" s="300" customFormat="1" ht="13.35" customHeight="1">
      <c r="A8" s="595" t="s">
        <v>368</v>
      </c>
      <c r="B8" s="596" t="s">
        <v>1055</v>
      </c>
      <c r="C8" s="596" t="s">
        <v>18</v>
      </c>
      <c r="D8" s="596" t="s">
        <v>7</v>
      </c>
      <c r="E8" s="597" t="s">
        <v>1060</v>
      </c>
      <c r="F8" s="596" t="s">
        <v>1053</v>
      </c>
      <c r="G8" s="598">
        <v>3826</v>
      </c>
      <c r="H8" s="599" t="s">
        <v>465</v>
      </c>
      <c r="I8" s="600" t="s">
        <v>66</v>
      </c>
      <c r="J8" s="594"/>
    </row>
    <row r="9" spans="1:255" ht="13.35" customHeight="1">
      <c r="A9" s="588" t="s">
        <v>368</v>
      </c>
      <c r="B9" s="589" t="s">
        <v>1055</v>
      </c>
      <c r="C9" s="589" t="s">
        <v>18</v>
      </c>
      <c r="D9" s="589" t="s">
        <v>7</v>
      </c>
      <c r="E9" s="590" t="s">
        <v>1061</v>
      </c>
      <c r="F9" s="589" t="s">
        <v>1053</v>
      </c>
      <c r="G9" s="591" t="s">
        <v>1062</v>
      </c>
      <c r="H9" s="591" t="s">
        <v>1058</v>
      </c>
      <c r="I9" s="592" t="s">
        <v>519</v>
      </c>
      <c r="J9" s="594"/>
      <c r="K9" s="299"/>
      <c r="IT9" s="303"/>
      <c r="IU9" s="303"/>
    </row>
    <row r="10" spans="1:255" ht="13.35" customHeight="1">
      <c r="A10" s="588" t="s">
        <v>368</v>
      </c>
      <c r="B10" s="589" t="s">
        <v>1063</v>
      </c>
      <c r="C10" s="589" t="s">
        <v>18</v>
      </c>
      <c r="D10" s="589" t="s">
        <v>7</v>
      </c>
      <c r="E10" s="590" t="s">
        <v>455</v>
      </c>
      <c r="F10" s="589" t="s">
        <v>1064</v>
      </c>
      <c r="G10" s="591" t="s">
        <v>1057</v>
      </c>
      <c r="H10" s="601">
        <v>0</v>
      </c>
      <c r="I10" s="592" t="s">
        <v>519</v>
      </c>
      <c r="J10" s="594"/>
      <c r="K10" s="299"/>
      <c r="IT10" s="303"/>
      <c r="IU10" s="303"/>
    </row>
    <row r="11" spans="1:255" ht="13.35" customHeight="1">
      <c r="A11" s="588" t="s">
        <v>368</v>
      </c>
      <c r="B11" s="589" t="s">
        <v>1065</v>
      </c>
      <c r="C11" s="589" t="s">
        <v>18</v>
      </c>
      <c r="D11" s="589" t="s">
        <v>7</v>
      </c>
      <c r="E11" s="590" t="s">
        <v>455</v>
      </c>
      <c r="F11" s="589" t="s">
        <v>1064</v>
      </c>
      <c r="G11" s="591" t="s">
        <v>1066</v>
      </c>
      <c r="H11" s="601">
        <v>0</v>
      </c>
      <c r="I11" s="592" t="s">
        <v>519</v>
      </c>
      <c r="J11" s="594"/>
      <c r="K11" s="299"/>
      <c r="IT11" s="303"/>
      <c r="IU11" s="303"/>
    </row>
    <row r="12" spans="1:255" ht="13.35" customHeight="1">
      <c r="A12" s="595" t="s">
        <v>368</v>
      </c>
      <c r="B12" s="596" t="s">
        <v>95</v>
      </c>
      <c r="C12" s="596" t="s">
        <v>18</v>
      </c>
      <c r="D12" s="596" t="s">
        <v>7</v>
      </c>
      <c r="E12" s="546" t="s">
        <v>1067</v>
      </c>
      <c r="F12" s="596" t="s">
        <v>1053</v>
      </c>
      <c r="G12" s="599" t="s">
        <v>1068</v>
      </c>
      <c r="H12" s="598">
        <v>22</v>
      </c>
      <c r="I12" s="600" t="s">
        <v>66</v>
      </c>
      <c r="J12" s="594"/>
      <c r="K12" s="299"/>
      <c r="IT12" s="303"/>
      <c r="IU12" s="303"/>
    </row>
    <row r="13" spans="1:255" ht="13.35" customHeight="1">
      <c r="A13" s="595" t="s">
        <v>368</v>
      </c>
      <c r="B13" s="596" t="s">
        <v>95</v>
      </c>
      <c r="C13" s="596" t="s">
        <v>18</v>
      </c>
      <c r="D13" s="596" t="s">
        <v>7</v>
      </c>
      <c r="E13" s="546" t="s">
        <v>1069</v>
      </c>
      <c r="F13" s="596" t="s">
        <v>1053</v>
      </c>
      <c r="G13" s="599" t="s">
        <v>1070</v>
      </c>
      <c r="H13" s="598">
        <v>50</v>
      </c>
      <c r="I13" s="600" t="s">
        <v>66</v>
      </c>
      <c r="J13" s="594"/>
      <c r="K13" s="299"/>
      <c r="IT13" s="303"/>
      <c r="IU13" s="303"/>
    </row>
    <row r="14" spans="1:255" ht="13.35" customHeight="1">
      <c r="A14" s="595" t="s">
        <v>368</v>
      </c>
      <c r="B14" s="596" t="s">
        <v>893</v>
      </c>
      <c r="C14" s="596" t="s">
        <v>18</v>
      </c>
      <c r="D14" s="596" t="s">
        <v>7</v>
      </c>
      <c r="E14" s="546" t="s">
        <v>1052</v>
      </c>
      <c r="F14" s="596" t="s">
        <v>1064</v>
      </c>
      <c r="G14" s="599" t="s">
        <v>1071</v>
      </c>
      <c r="H14" s="598">
        <v>62</v>
      </c>
      <c r="I14" s="600" t="s">
        <v>66</v>
      </c>
      <c r="J14" s="594"/>
      <c r="K14" s="299"/>
      <c r="IT14" s="303"/>
      <c r="IU14" s="303"/>
    </row>
    <row r="15" spans="1:255" ht="13.35" customHeight="1">
      <c r="A15" s="588" t="s">
        <v>368</v>
      </c>
      <c r="B15" s="589" t="s">
        <v>1072</v>
      </c>
      <c r="C15" s="589" t="s">
        <v>18</v>
      </c>
      <c r="D15" s="589" t="s">
        <v>7</v>
      </c>
      <c r="E15" s="590" t="s">
        <v>455</v>
      </c>
      <c r="F15" s="589" t="s">
        <v>1064</v>
      </c>
      <c r="G15" s="591" t="s">
        <v>1073</v>
      </c>
      <c r="H15" s="601">
        <v>0</v>
      </c>
      <c r="I15" s="592" t="s">
        <v>519</v>
      </c>
      <c r="J15" s="594"/>
      <c r="K15" s="299"/>
      <c r="IT15" s="303"/>
      <c r="IU15" s="303"/>
    </row>
    <row r="16" spans="1:255" ht="13.35" customHeight="1">
      <c r="A16" s="588" t="s">
        <v>368</v>
      </c>
      <c r="B16" s="589" t="s">
        <v>892</v>
      </c>
      <c r="C16" s="589" t="s">
        <v>18</v>
      </c>
      <c r="D16" s="589" t="s">
        <v>7</v>
      </c>
      <c r="E16" s="590" t="s">
        <v>1052</v>
      </c>
      <c r="F16" s="589" t="s">
        <v>1064</v>
      </c>
      <c r="G16" s="591" t="s">
        <v>1074</v>
      </c>
      <c r="H16" s="601">
        <v>10</v>
      </c>
      <c r="I16" s="592" t="s">
        <v>519</v>
      </c>
      <c r="J16" s="594"/>
      <c r="K16" s="299"/>
      <c r="IT16" s="303"/>
      <c r="IU16" s="303"/>
    </row>
    <row r="17" spans="1:255" ht="13.35" customHeight="1">
      <c r="A17" s="595" t="s">
        <v>368</v>
      </c>
      <c r="B17" s="596" t="s">
        <v>1075</v>
      </c>
      <c r="C17" s="596" t="s">
        <v>18</v>
      </c>
      <c r="D17" s="596" t="s">
        <v>7</v>
      </c>
      <c r="E17" s="546" t="s">
        <v>1052</v>
      </c>
      <c r="F17" s="596" t="s">
        <v>1064</v>
      </c>
      <c r="G17" s="599" t="s">
        <v>1076</v>
      </c>
      <c r="H17" s="598">
        <v>78</v>
      </c>
      <c r="I17" s="600" t="s">
        <v>66</v>
      </c>
      <c r="J17" s="594"/>
      <c r="K17" s="299"/>
      <c r="IT17" s="303"/>
      <c r="IU17" s="303"/>
    </row>
    <row r="18" spans="1:255" ht="13.35" customHeight="1">
      <c r="A18" s="588" t="s">
        <v>368</v>
      </c>
      <c r="B18" s="589" t="s">
        <v>895</v>
      </c>
      <c r="C18" s="589" t="s">
        <v>18</v>
      </c>
      <c r="D18" s="589" t="s">
        <v>7</v>
      </c>
      <c r="E18" s="590" t="s">
        <v>1052</v>
      </c>
      <c r="F18" s="589" t="s">
        <v>1064</v>
      </c>
      <c r="G18" s="591" t="s">
        <v>1077</v>
      </c>
      <c r="H18" s="601">
        <v>36</v>
      </c>
      <c r="I18" s="592" t="s">
        <v>519</v>
      </c>
      <c r="J18" s="594"/>
      <c r="K18" s="299"/>
      <c r="IT18" s="303"/>
      <c r="IU18" s="303"/>
    </row>
    <row r="19" spans="1:255" ht="14.25" customHeight="1">
      <c r="A19" s="588" t="s">
        <v>368</v>
      </c>
      <c r="B19" s="589" t="s">
        <v>901</v>
      </c>
      <c r="C19" s="589" t="s">
        <v>18</v>
      </c>
      <c r="D19" s="589" t="s">
        <v>7</v>
      </c>
      <c r="E19" s="602" t="s">
        <v>491</v>
      </c>
      <c r="F19" s="591" t="s">
        <v>1053</v>
      </c>
      <c r="G19" s="591" t="s">
        <v>1057</v>
      </c>
      <c r="H19" s="591" t="s">
        <v>1058</v>
      </c>
      <c r="I19" s="592" t="s">
        <v>519</v>
      </c>
      <c r="J19" s="603"/>
    </row>
    <row r="20" spans="1:255" ht="14.25" customHeight="1">
      <c r="A20" s="595" t="s">
        <v>368</v>
      </c>
      <c r="B20" s="596" t="s">
        <v>901</v>
      </c>
      <c r="C20" s="596" t="s">
        <v>18</v>
      </c>
      <c r="D20" s="596" t="s">
        <v>7</v>
      </c>
      <c r="E20" s="546" t="s">
        <v>1078</v>
      </c>
      <c r="F20" s="596" t="s">
        <v>1053</v>
      </c>
      <c r="G20" s="599" t="s">
        <v>482</v>
      </c>
      <c r="H20" s="599" t="s">
        <v>1079</v>
      </c>
      <c r="I20" s="600" t="s">
        <v>66</v>
      </c>
      <c r="J20" s="603"/>
    </row>
    <row r="21" spans="1:255" ht="14.25" customHeight="1">
      <c r="A21" s="588" t="s">
        <v>368</v>
      </c>
      <c r="B21" s="589" t="s">
        <v>1080</v>
      </c>
      <c r="C21" s="589" t="s">
        <v>18</v>
      </c>
      <c r="D21" s="589" t="s">
        <v>7</v>
      </c>
      <c r="E21" s="590" t="s">
        <v>1052</v>
      </c>
      <c r="F21" s="589" t="s">
        <v>1064</v>
      </c>
      <c r="G21" s="591" t="s">
        <v>465</v>
      </c>
      <c r="H21" s="591" t="s">
        <v>1081</v>
      </c>
      <c r="I21" s="592" t="s">
        <v>519</v>
      </c>
      <c r="J21" s="603"/>
    </row>
    <row r="22" spans="1:255" ht="14.25" customHeight="1">
      <c r="A22" s="588" t="s">
        <v>368</v>
      </c>
      <c r="B22" s="589" t="s">
        <v>1082</v>
      </c>
      <c r="C22" s="589" t="s">
        <v>18</v>
      </c>
      <c r="D22" s="589" t="s">
        <v>7</v>
      </c>
      <c r="E22" s="590" t="s">
        <v>455</v>
      </c>
      <c r="F22" s="589" t="s">
        <v>1064</v>
      </c>
      <c r="G22" s="591" t="s">
        <v>1057</v>
      </c>
      <c r="H22" s="591" t="s">
        <v>1058</v>
      </c>
      <c r="I22" s="592" t="s">
        <v>519</v>
      </c>
      <c r="J22" s="603"/>
    </row>
    <row r="23" spans="1:255" ht="14.25" customHeight="1">
      <c r="A23" s="588" t="s">
        <v>368</v>
      </c>
      <c r="B23" s="589" t="s">
        <v>1083</v>
      </c>
      <c r="C23" s="589" t="s">
        <v>18</v>
      </c>
      <c r="D23" s="589" t="s">
        <v>7</v>
      </c>
      <c r="E23" s="590" t="s">
        <v>1052</v>
      </c>
      <c r="F23" s="589" t="s">
        <v>1053</v>
      </c>
      <c r="G23" s="591" t="s">
        <v>1084</v>
      </c>
      <c r="H23" s="591" t="s">
        <v>1085</v>
      </c>
      <c r="I23" s="592" t="s">
        <v>519</v>
      </c>
      <c r="J23" s="603"/>
    </row>
    <row r="24" spans="1:255" ht="14.25" customHeight="1">
      <c r="A24" s="595" t="s">
        <v>368</v>
      </c>
      <c r="B24" s="596" t="s">
        <v>83</v>
      </c>
      <c r="C24" s="596" t="s">
        <v>18</v>
      </c>
      <c r="D24" s="596" t="s">
        <v>7</v>
      </c>
      <c r="E24" s="546" t="s">
        <v>1086</v>
      </c>
      <c r="F24" s="596" t="s">
        <v>1053</v>
      </c>
      <c r="G24" s="599" t="s">
        <v>1087</v>
      </c>
      <c r="H24" s="599" t="s">
        <v>520</v>
      </c>
      <c r="I24" s="600" t="s">
        <v>66</v>
      </c>
      <c r="J24" s="603"/>
    </row>
    <row r="25" spans="1:255" ht="14.25" customHeight="1">
      <c r="A25" s="595" t="s">
        <v>368</v>
      </c>
      <c r="B25" s="596" t="s">
        <v>1088</v>
      </c>
      <c r="C25" s="596" t="s">
        <v>18</v>
      </c>
      <c r="D25" s="596" t="s">
        <v>7</v>
      </c>
      <c r="E25" s="546" t="s">
        <v>1052</v>
      </c>
      <c r="F25" s="596" t="s">
        <v>1064</v>
      </c>
      <c r="G25" s="599" t="s">
        <v>1089</v>
      </c>
      <c r="H25" s="599" t="s">
        <v>1073</v>
      </c>
      <c r="I25" s="600" t="s">
        <v>66</v>
      </c>
      <c r="J25" s="603"/>
    </row>
    <row r="26" spans="1:255" ht="14.25" customHeight="1">
      <c r="A26" s="588" t="s">
        <v>368</v>
      </c>
      <c r="B26" s="604" t="s">
        <v>1090</v>
      </c>
      <c r="C26" s="605" t="s">
        <v>22</v>
      </c>
      <c r="D26" s="604" t="s">
        <v>7</v>
      </c>
      <c r="E26" s="606" t="s">
        <v>1091</v>
      </c>
      <c r="F26" s="604" t="s">
        <v>1064</v>
      </c>
      <c r="G26" s="604" t="s">
        <v>1057</v>
      </c>
      <c r="H26" s="591" t="s">
        <v>1058</v>
      </c>
      <c r="I26" s="592" t="s">
        <v>519</v>
      </c>
      <c r="J26" s="603"/>
    </row>
    <row r="27" spans="1:255" ht="14.25" customHeight="1">
      <c r="A27" s="588" t="s">
        <v>368</v>
      </c>
      <c r="B27" s="604" t="s">
        <v>1092</v>
      </c>
      <c r="C27" s="605" t="s">
        <v>22</v>
      </c>
      <c r="D27" s="604" t="s">
        <v>7</v>
      </c>
      <c r="E27" s="606" t="s">
        <v>1093</v>
      </c>
      <c r="F27" s="604" t="s">
        <v>1064</v>
      </c>
      <c r="G27" s="604" t="s">
        <v>1057</v>
      </c>
      <c r="H27" s="591" t="s">
        <v>1058</v>
      </c>
      <c r="I27" s="592" t="s">
        <v>519</v>
      </c>
      <c r="J27" s="603"/>
    </row>
    <row r="28" spans="1:255" ht="14.25" customHeight="1">
      <c r="A28" s="588" t="s">
        <v>368</v>
      </c>
      <c r="B28" s="604" t="s">
        <v>1094</v>
      </c>
      <c r="C28" s="605" t="s">
        <v>22</v>
      </c>
      <c r="D28" s="604" t="s">
        <v>7</v>
      </c>
      <c r="E28" s="606" t="s">
        <v>1095</v>
      </c>
      <c r="F28" s="604" t="s">
        <v>1053</v>
      </c>
      <c r="G28" s="604" t="s">
        <v>1057</v>
      </c>
      <c r="H28" s="591" t="s">
        <v>1058</v>
      </c>
      <c r="I28" s="592" t="s">
        <v>519</v>
      </c>
      <c r="J28" s="603"/>
    </row>
    <row r="29" spans="1:255" ht="14.25" customHeight="1">
      <c r="A29" s="588" t="s">
        <v>368</v>
      </c>
      <c r="B29" s="604" t="s">
        <v>1096</v>
      </c>
      <c r="C29" s="605" t="s">
        <v>22</v>
      </c>
      <c r="D29" s="604" t="s">
        <v>7</v>
      </c>
      <c r="E29" s="606" t="s">
        <v>1095</v>
      </c>
      <c r="F29" s="604" t="s">
        <v>1053</v>
      </c>
      <c r="G29" s="604" t="s">
        <v>1057</v>
      </c>
      <c r="H29" s="591" t="s">
        <v>1058</v>
      </c>
      <c r="I29" s="592" t="s">
        <v>519</v>
      </c>
      <c r="J29" s="603"/>
    </row>
    <row r="30" spans="1:255" ht="14.25" customHeight="1">
      <c r="A30" s="588" t="s">
        <v>368</v>
      </c>
      <c r="B30" s="604" t="s">
        <v>1097</v>
      </c>
      <c r="C30" s="605" t="s">
        <v>22</v>
      </c>
      <c r="D30" s="604" t="s">
        <v>7</v>
      </c>
      <c r="E30" s="606" t="s">
        <v>1095</v>
      </c>
      <c r="F30" s="604" t="s">
        <v>1064</v>
      </c>
      <c r="G30" s="604" t="s">
        <v>1057</v>
      </c>
      <c r="H30" s="591" t="s">
        <v>1058</v>
      </c>
      <c r="I30" s="592" t="s">
        <v>519</v>
      </c>
      <c r="J30" s="603"/>
    </row>
    <row r="31" spans="1:255" ht="14.25" customHeight="1">
      <c r="A31" s="588" t="s">
        <v>368</v>
      </c>
      <c r="B31" s="604" t="s">
        <v>1098</v>
      </c>
      <c r="C31" s="605" t="s">
        <v>22</v>
      </c>
      <c r="D31" s="604" t="s">
        <v>7</v>
      </c>
      <c r="E31" s="606" t="s">
        <v>1095</v>
      </c>
      <c r="F31" s="604" t="s">
        <v>1064</v>
      </c>
      <c r="G31" s="604" t="s">
        <v>1057</v>
      </c>
      <c r="H31" s="591" t="s">
        <v>1058</v>
      </c>
      <c r="I31" s="592" t="s">
        <v>519</v>
      </c>
      <c r="J31" s="603"/>
    </row>
    <row r="32" spans="1:255" ht="14.25" customHeight="1">
      <c r="A32" s="588" t="s">
        <v>368</v>
      </c>
      <c r="B32" s="604" t="s">
        <v>1099</v>
      </c>
      <c r="C32" s="605" t="s">
        <v>22</v>
      </c>
      <c r="D32" s="604" t="s">
        <v>7</v>
      </c>
      <c r="E32" s="606" t="s">
        <v>1095</v>
      </c>
      <c r="F32" s="604" t="s">
        <v>1064</v>
      </c>
      <c r="G32" s="604" t="s">
        <v>1057</v>
      </c>
      <c r="H32" s="591" t="s">
        <v>1058</v>
      </c>
      <c r="I32" s="592" t="s">
        <v>519</v>
      </c>
      <c r="J32" s="603"/>
    </row>
    <row r="33" spans="1:10" ht="14.25" customHeight="1">
      <c r="A33" s="588" t="s">
        <v>368</v>
      </c>
      <c r="B33" s="604" t="s">
        <v>1100</v>
      </c>
      <c r="C33" s="605" t="s">
        <v>22</v>
      </c>
      <c r="D33" s="604" t="s">
        <v>7</v>
      </c>
      <c r="E33" s="606" t="s">
        <v>1101</v>
      </c>
      <c r="F33" s="604" t="s">
        <v>1053</v>
      </c>
      <c r="G33" s="604" t="s">
        <v>1057</v>
      </c>
      <c r="H33" s="591" t="s">
        <v>1058</v>
      </c>
      <c r="I33" s="592" t="s">
        <v>519</v>
      </c>
      <c r="J33" s="603"/>
    </row>
    <row r="34" spans="1:10" ht="14.25" customHeight="1">
      <c r="A34" s="588" t="s">
        <v>368</v>
      </c>
      <c r="B34" s="604" t="s">
        <v>1100</v>
      </c>
      <c r="C34" s="605" t="s">
        <v>22</v>
      </c>
      <c r="D34" s="604" t="s">
        <v>7</v>
      </c>
      <c r="E34" s="606" t="s">
        <v>1102</v>
      </c>
      <c r="F34" s="604" t="s">
        <v>1053</v>
      </c>
      <c r="G34" s="604" t="s">
        <v>1057</v>
      </c>
      <c r="H34" s="591" t="s">
        <v>1058</v>
      </c>
      <c r="I34" s="592" t="s">
        <v>519</v>
      </c>
      <c r="J34" s="603"/>
    </row>
    <row r="35" spans="1:10" ht="14.25" customHeight="1">
      <c r="A35" s="588" t="s">
        <v>368</v>
      </c>
      <c r="B35" s="604" t="s">
        <v>1103</v>
      </c>
      <c r="C35" s="605" t="s">
        <v>22</v>
      </c>
      <c r="D35" s="604" t="s">
        <v>7</v>
      </c>
      <c r="E35" s="606" t="s">
        <v>1095</v>
      </c>
      <c r="F35" s="604" t="s">
        <v>1064</v>
      </c>
      <c r="G35" s="604" t="s">
        <v>1057</v>
      </c>
      <c r="H35" s="591" t="s">
        <v>1058</v>
      </c>
      <c r="I35" s="592" t="s">
        <v>519</v>
      </c>
      <c r="J35" s="603"/>
    </row>
    <row r="36" spans="1:10" ht="14.25" customHeight="1">
      <c r="A36" s="588" t="s">
        <v>368</v>
      </c>
      <c r="B36" s="604" t="s">
        <v>1104</v>
      </c>
      <c r="C36" s="605" t="s">
        <v>22</v>
      </c>
      <c r="D36" s="604" t="s">
        <v>7</v>
      </c>
      <c r="E36" s="606" t="s">
        <v>1095</v>
      </c>
      <c r="F36" s="604" t="s">
        <v>1053</v>
      </c>
      <c r="G36" s="604" t="s">
        <v>1057</v>
      </c>
      <c r="H36" s="591" t="s">
        <v>1058</v>
      </c>
      <c r="I36" s="592" t="s">
        <v>519</v>
      </c>
      <c r="J36" s="603"/>
    </row>
    <row r="37" spans="1:10" ht="14.25" customHeight="1">
      <c r="A37" s="588" t="s">
        <v>368</v>
      </c>
      <c r="B37" s="604" t="s">
        <v>1105</v>
      </c>
      <c r="C37" s="605" t="s">
        <v>22</v>
      </c>
      <c r="D37" s="604" t="s">
        <v>7</v>
      </c>
      <c r="E37" s="606" t="s">
        <v>1095</v>
      </c>
      <c r="F37" s="604" t="s">
        <v>1053</v>
      </c>
      <c r="G37" s="604" t="s">
        <v>1057</v>
      </c>
      <c r="H37" s="591" t="s">
        <v>1058</v>
      </c>
      <c r="I37" s="592" t="s">
        <v>519</v>
      </c>
      <c r="J37" s="603"/>
    </row>
    <row r="38" spans="1:10" ht="14.25" customHeight="1">
      <c r="A38" s="588" t="s">
        <v>368</v>
      </c>
      <c r="B38" s="604" t="s">
        <v>1106</v>
      </c>
      <c r="C38" s="605" t="s">
        <v>22</v>
      </c>
      <c r="D38" s="604" t="s">
        <v>7</v>
      </c>
      <c r="E38" s="606" t="s">
        <v>1095</v>
      </c>
      <c r="F38" s="604" t="s">
        <v>1053</v>
      </c>
      <c r="G38" s="604" t="s">
        <v>1057</v>
      </c>
      <c r="H38" s="591" t="s">
        <v>1058</v>
      </c>
      <c r="I38" s="592" t="s">
        <v>519</v>
      </c>
      <c r="J38" s="603"/>
    </row>
    <row r="39" spans="1:10" ht="14.25" customHeight="1">
      <c r="A39" s="588" t="s">
        <v>368</v>
      </c>
      <c r="B39" s="604" t="s">
        <v>1107</v>
      </c>
      <c r="C39" s="605" t="s">
        <v>22</v>
      </c>
      <c r="D39" s="604" t="s">
        <v>7</v>
      </c>
      <c r="E39" s="606" t="s">
        <v>1093</v>
      </c>
      <c r="F39" s="604" t="s">
        <v>1053</v>
      </c>
      <c r="G39" s="604" t="s">
        <v>1057</v>
      </c>
      <c r="H39" s="591" t="s">
        <v>1058</v>
      </c>
      <c r="I39" s="592" t="s">
        <v>519</v>
      </c>
      <c r="J39" s="603"/>
    </row>
    <row r="40" spans="1:10" ht="14.25" customHeight="1">
      <c r="A40" s="588" t="s">
        <v>368</v>
      </c>
      <c r="B40" s="604" t="s">
        <v>1107</v>
      </c>
      <c r="C40" s="605" t="s">
        <v>22</v>
      </c>
      <c r="D40" s="604" t="s">
        <v>7</v>
      </c>
      <c r="E40" s="606" t="s">
        <v>1108</v>
      </c>
      <c r="F40" s="604" t="s">
        <v>1053</v>
      </c>
      <c r="G40" s="604" t="s">
        <v>1057</v>
      </c>
      <c r="H40" s="591" t="s">
        <v>1058</v>
      </c>
      <c r="I40" s="592" t="s">
        <v>519</v>
      </c>
      <c r="J40" s="603"/>
    </row>
    <row r="41" spans="1:10" ht="14.25" customHeight="1">
      <c r="A41" s="588" t="s">
        <v>368</v>
      </c>
      <c r="B41" s="604" t="s">
        <v>1107</v>
      </c>
      <c r="C41" s="605" t="s">
        <v>22</v>
      </c>
      <c r="D41" s="604" t="s">
        <v>7</v>
      </c>
      <c r="E41" s="606" t="s">
        <v>1109</v>
      </c>
      <c r="F41" s="604" t="s">
        <v>1053</v>
      </c>
      <c r="G41" s="604" t="s">
        <v>1057</v>
      </c>
      <c r="H41" s="591" t="s">
        <v>1058</v>
      </c>
      <c r="I41" s="592" t="s">
        <v>519</v>
      </c>
      <c r="J41" s="603"/>
    </row>
    <row r="42" spans="1:10" ht="14.25" customHeight="1">
      <c r="A42" s="588" t="s">
        <v>368</v>
      </c>
      <c r="B42" s="604" t="s">
        <v>1107</v>
      </c>
      <c r="C42" s="605" t="s">
        <v>22</v>
      </c>
      <c r="D42" s="604" t="s">
        <v>7</v>
      </c>
      <c r="E42" s="606" t="s">
        <v>96</v>
      </c>
      <c r="F42" s="604" t="s">
        <v>1053</v>
      </c>
      <c r="G42" s="604" t="s">
        <v>1057</v>
      </c>
      <c r="H42" s="591" t="s">
        <v>1058</v>
      </c>
      <c r="I42" s="592" t="s">
        <v>519</v>
      </c>
      <c r="J42" s="603"/>
    </row>
    <row r="43" spans="1:10" ht="14.25" customHeight="1">
      <c r="A43" s="588" t="s">
        <v>368</v>
      </c>
      <c r="B43" s="604" t="s">
        <v>1107</v>
      </c>
      <c r="C43" s="605" t="s">
        <v>22</v>
      </c>
      <c r="D43" s="604" t="s">
        <v>7</v>
      </c>
      <c r="E43" s="606" t="s">
        <v>1110</v>
      </c>
      <c r="F43" s="604" t="s">
        <v>1053</v>
      </c>
      <c r="G43" s="604" t="s">
        <v>1057</v>
      </c>
      <c r="H43" s="591" t="s">
        <v>1058</v>
      </c>
      <c r="I43" s="592" t="s">
        <v>519</v>
      </c>
      <c r="J43" s="603"/>
    </row>
    <row r="44" spans="1:10" ht="14.25" customHeight="1">
      <c r="A44" s="588" t="s">
        <v>368</v>
      </c>
      <c r="B44" s="604" t="s">
        <v>1111</v>
      </c>
      <c r="C44" s="605" t="s">
        <v>22</v>
      </c>
      <c r="D44" s="604" t="s">
        <v>7</v>
      </c>
      <c r="E44" s="606" t="s">
        <v>1112</v>
      </c>
      <c r="F44" s="604" t="s">
        <v>1064</v>
      </c>
      <c r="G44" s="604" t="s">
        <v>1057</v>
      </c>
      <c r="H44" s="591" t="s">
        <v>1058</v>
      </c>
      <c r="I44" s="592" t="s">
        <v>519</v>
      </c>
      <c r="J44" s="603"/>
    </row>
    <row r="45" spans="1:10" ht="14.25" customHeight="1">
      <c r="A45" s="588" t="s">
        <v>368</v>
      </c>
      <c r="B45" s="604" t="s">
        <v>1111</v>
      </c>
      <c r="C45" s="605" t="s">
        <v>22</v>
      </c>
      <c r="D45" s="604" t="s">
        <v>7</v>
      </c>
      <c r="E45" s="606" t="s">
        <v>5</v>
      </c>
      <c r="F45" s="604" t="s">
        <v>1064</v>
      </c>
      <c r="G45" s="604" t="s">
        <v>1057</v>
      </c>
      <c r="H45" s="591" t="s">
        <v>1058</v>
      </c>
      <c r="I45" s="592" t="s">
        <v>519</v>
      </c>
      <c r="J45" s="603"/>
    </row>
    <row r="46" spans="1:10" ht="14.25" customHeight="1">
      <c r="A46" s="588" t="s">
        <v>368</v>
      </c>
      <c r="B46" s="604" t="s">
        <v>1113</v>
      </c>
      <c r="C46" s="605" t="s">
        <v>22</v>
      </c>
      <c r="D46" s="604" t="s">
        <v>7</v>
      </c>
      <c r="E46" s="606" t="s">
        <v>1095</v>
      </c>
      <c r="F46" s="604" t="s">
        <v>1053</v>
      </c>
      <c r="G46" s="604" t="s">
        <v>1057</v>
      </c>
      <c r="H46" s="591" t="s">
        <v>1058</v>
      </c>
      <c r="I46" s="592" t="s">
        <v>519</v>
      </c>
      <c r="J46" s="603"/>
    </row>
    <row r="47" spans="1:10" ht="14.25" customHeight="1">
      <c r="A47" s="588" t="s">
        <v>368</v>
      </c>
      <c r="B47" s="604" t="s">
        <v>1114</v>
      </c>
      <c r="C47" s="605" t="s">
        <v>22</v>
      </c>
      <c r="D47" s="604" t="s">
        <v>7</v>
      </c>
      <c r="E47" s="606" t="s">
        <v>1095</v>
      </c>
      <c r="F47" s="604" t="s">
        <v>1053</v>
      </c>
      <c r="G47" s="604" t="s">
        <v>1057</v>
      </c>
      <c r="H47" s="591" t="s">
        <v>1058</v>
      </c>
      <c r="I47" s="592" t="s">
        <v>519</v>
      </c>
      <c r="J47" s="603"/>
    </row>
    <row r="48" spans="1:10" ht="14.25" customHeight="1">
      <c r="A48" s="588" t="s">
        <v>368</v>
      </c>
      <c r="B48" s="604" t="s">
        <v>1115</v>
      </c>
      <c r="C48" s="605" t="s">
        <v>22</v>
      </c>
      <c r="D48" s="604" t="s">
        <v>7</v>
      </c>
      <c r="E48" s="606" t="s">
        <v>1116</v>
      </c>
      <c r="F48" s="604" t="s">
        <v>1064</v>
      </c>
      <c r="G48" s="604" t="s">
        <v>1057</v>
      </c>
      <c r="H48" s="591" t="s">
        <v>1058</v>
      </c>
      <c r="I48" s="592" t="s">
        <v>519</v>
      </c>
      <c r="J48" s="603"/>
    </row>
    <row r="49" spans="1:10" ht="14.25" customHeight="1">
      <c r="A49" s="588" t="s">
        <v>368</v>
      </c>
      <c r="B49" s="604" t="s">
        <v>1115</v>
      </c>
      <c r="C49" s="605" t="s">
        <v>22</v>
      </c>
      <c r="D49" s="604" t="s">
        <v>7</v>
      </c>
      <c r="E49" s="606" t="s">
        <v>1117</v>
      </c>
      <c r="F49" s="604" t="s">
        <v>1064</v>
      </c>
      <c r="G49" s="604" t="s">
        <v>1057</v>
      </c>
      <c r="H49" s="591" t="s">
        <v>1058</v>
      </c>
      <c r="I49" s="592" t="s">
        <v>519</v>
      </c>
      <c r="J49" s="603"/>
    </row>
    <row r="50" spans="1:10" ht="14.25" customHeight="1">
      <c r="A50" s="588" t="s">
        <v>368</v>
      </c>
      <c r="B50" s="604" t="s">
        <v>1118</v>
      </c>
      <c r="C50" s="605" t="s">
        <v>22</v>
      </c>
      <c r="D50" s="604" t="s">
        <v>7</v>
      </c>
      <c r="E50" s="606" t="s">
        <v>1119</v>
      </c>
      <c r="F50" s="604" t="s">
        <v>1064</v>
      </c>
      <c r="G50" s="604" t="s">
        <v>1057</v>
      </c>
      <c r="H50" s="591" t="s">
        <v>1058</v>
      </c>
      <c r="I50" s="592" t="s">
        <v>519</v>
      </c>
      <c r="J50" s="603"/>
    </row>
    <row r="51" spans="1:10" ht="14.25" customHeight="1">
      <c r="A51" s="588" t="s">
        <v>368</v>
      </c>
      <c r="B51" s="604" t="s">
        <v>1120</v>
      </c>
      <c r="C51" s="605" t="s">
        <v>22</v>
      </c>
      <c r="D51" s="604" t="s">
        <v>7</v>
      </c>
      <c r="E51" s="606" t="s">
        <v>1121</v>
      </c>
      <c r="F51" s="604" t="s">
        <v>1053</v>
      </c>
      <c r="G51" s="604" t="s">
        <v>1057</v>
      </c>
      <c r="H51" s="591" t="s">
        <v>1058</v>
      </c>
      <c r="I51" s="592" t="s">
        <v>519</v>
      </c>
      <c r="J51" s="603"/>
    </row>
    <row r="52" spans="1:10" ht="14.25" customHeight="1">
      <c r="A52" s="588" t="s">
        <v>368</v>
      </c>
      <c r="B52" s="604" t="s">
        <v>1120</v>
      </c>
      <c r="C52" s="605" t="s">
        <v>22</v>
      </c>
      <c r="D52" s="604" t="s">
        <v>7</v>
      </c>
      <c r="E52" s="606" t="s">
        <v>1122</v>
      </c>
      <c r="F52" s="604" t="s">
        <v>1053</v>
      </c>
      <c r="G52" s="604" t="s">
        <v>1057</v>
      </c>
      <c r="H52" s="591" t="s">
        <v>1058</v>
      </c>
      <c r="I52" s="592" t="s">
        <v>519</v>
      </c>
      <c r="J52" s="603"/>
    </row>
    <row r="53" spans="1:10" ht="14.25" customHeight="1">
      <c r="A53" s="588" t="s">
        <v>368</v>
      </c>
      <c r="B53" s="604" t="s">
        <v>1123</v>
      </c>
      <c r="C53" s="605" t="s">
        <v>22</v>
      </c>
      <c r="D53" s="604" t="s">
        <v>7</v>
      </c>
      <c r="E53" s="606" t="s">
        <v>1124</v>
      </c>
      <c r="F53" s="604" t="s">
        <v>1064</v>
      </c>
      <c r="G53" s="604" t="s">
        <v>1057</v>
      </c>
      <c r="H53" s="591" t="s">
        <v>1058</v>
      </c>
      <c r="I53" s="592" t="s">
        <v>519</v>
      </c>
      <c r="J53" s="603"/>
    </row>
    <row r="54" spans="1:10" ht="14.25" customHeight="1">
      <c r="A54" s="588" t="s">
        <v>368</v>
      </c>
      <c r="B54" s="604" t="s">
        <v>1125</v>
      </c>
      <c r="C54" s="605" t="s">
        <v>22</v>
      </c>
      <c r="D54" s="604" t="s">
        <v>7</v>
      </c>
      <c r="E54" s="606" t="s">
        <v>1126</v>
      </c>
      <c r="F54" s="604" t="s">
        <v>1053</v>
      </c>
      <c r="G54" s="604" t="s">
        <v>1057</v>
      </c>
      <c r="H54" s="591" t="s">
        <v>1058</v>
      </c>
      <c r="I54" s="592" t="s">
        <v>519</v>
      </c>
      <c r="J54" s="603"/>
    </row>
    <row r="55" spans="1:10" ht="14.25" customHeight="1">
      <c r="A55" s="588" t="s">
        <v>368</v>
      </c>
      <c r="B55" s="604" t="s">
        <v>1125</v>
      </c>
      <c r="C55" s="605" t="s">
        <v>22</v>
      </c>
      <c r="D55" s="604" t="s">
        <v>1127</v>
      </c>
      <c r="E55" s="606" t="s">
        <v>1128</v>
      </c>
      <c r="F55" s="604" t="s">
        <v>1053</v>
      </c>
      <c r="G55" s="604" t="s">
        <v>1057</v>
      </c>
      <c r="H55" s="591" t="s">
        <v>1058</v>
      </c>
      <c r="I55" s="592" t="s">
        <v>519</v>
      </c>
      <c r="J55" s="603"/>
    </row>
    <row r="56" spans="1:10" ht="14.25" customHeight="1">
      <c r="A56" s="588" t="s">
        <v>368</v>
      </c>
      <c r="B56" s="604" t="s">
        <v>1125</v>
      </c>
      <c r="C56" s="605" t="s">
        <v>22</v>
      </c>
      <c r="D56" s="604" t="s">
        <v>1127</v>
      </c>
      <c r="E56" s="606" t="s">
        <v>1129</v>
      </c>
      <c r="F56" s="604" t="s">
        <v>1053</v>
      </c>
      <c r="G56" s="604" t="s">
        <v>1057</v>
      </c>
      <c r="H56" s="591" t="s">
        <v>1058</v>
      </c>
      <c r="I56" s="592" t="s">
        <v>519</v>
      </c>
      <c r="J56" s="603"/>
    </row>
    <row r="57" spans="1:10" ht="14.25" customHeight="1">
      <c r="A57" s="588" t="s">
        <v>368</v>
      </c>
      <c r="B57" s="604" t="s">
        <v>1125</v>
      </c>
      <c r="C57" s="605" t="s">
        <v>22</v>
      </c>
      <c r="D57" s="604" t="s">
        <v>1127</v>
      </c>
      <c r="E57" s="606" t="s">
        <v>1130</v>
      </c>
      <c r="F57" s="604" t="s">
        <v>1053</v>
      </c>
      <c r="G57" s="604" t="s">
        <v>1057</v>
      </c>
      <c r="H57" s="591" t="s">
        <v>1058</v>
      </c>
      <c r="I57" s="592" t="s">
        <v>519</v>
      </c>
      <c r="J57" s="603"/>
    </row>
    <row r="58" spans="1:10" ht="14.25" customHeight="1">
      <c r="A58" s="588" t="s">
        <v>368</v>
      </c>
      <c r="B58" s="604" t="s">
        <v>1125</v>
      </c>
      <c r="C58" s="605" t="s">
        <v>22</v>
      </c>
      <c r="D58" s="604" t="s">
        <v>1127</v>
      </c>
      <c r="E58" s="606" t="s">
        <v>1131</v>
      </c>
      <c r="F58" s="604" t="s">
        <v>1064</v>
      </c>
      <c r="G58" s="604" t="s">
        <v>1057</v>
      </c>
      <c r="H58" s="591" t="s">
        <v>1058</v>
      </c>
      <c r="I58" s="592" t="s">
        <v>519</v>
      </c>
      <c r="J58" s="603"/>
    </row>
    <row r="59" spans="1:10" ht="14.25" customHeight="1">
      <c r="A59" s="588" t="s">
        <v>368</v>
      </c>
      <c r="B59" s="604" t="s">
        <v>1125</v>
      </c>
      <c r="C59" s="605" t="s">
        <v>22</v>
      </c>
      <c r="D59" s="604" t="s">
        <v>1127</v>
      </c>
      <c r="E59" s="606" t="s">
        <v>1132</v>
      </c>
      <c r="F59" s="604" t="s">
        <v>1053</v>
      </c>
      <c r="G59" s="604" t="s">
        <v>1057</v>
      </c>
      <c r="H59" s="591" t="s">
        <v>1058</v>
      </c>
      <c r="I59" s="592" t="s">
        <v>519</v>
      </c>
      <c r="J59" s="603"/>
    </row>
    <row r="60" spans="1:10" ht="14.25" customHeight="1">
      <c r="A60" s="588" t="s">
        <v>368</v>
      </c>
      <c r="B60" s="604" t="s">
        <v>1133</v>
      </c>
      <c r="C60" s="605" t="s">
        <v>22</v>
      </c>
      <c r="D60" s="604" t="s">
        <v>7</v>
      </c>
      <c r="E60" s="606" t="s">
        <v>509</v>
      </c>
      <c r="F60" s="604" t="s">
        <v>1064</v>
      </c>
      <c r="G60" s="604" t="s">
        <v>1057</v>
      </c>
      <c r="H60" s="591" t="s">
        <v>1058</v>
      </c>
      <c r="I60" s="592" t="s">
        <v>519</v>
      </c>
      <c r="J60" s="603"/>
    </row>
    <row r="61" spans="1:10" ht="14.25" customHeight="1">
      <c r="A61" s="588" t="s">
        <v>368</v>
      </c>
      <c r="B61" s="604" t="s">
        <v>1133</v>
      </c>
      <c r="C61" s="605" t="s">
        <v>22</v>
      </c>
      <c r="D61" s="604" t="s">
        <v>1127</v>
      </c>
      <c r="E61" s="606" t="s">
        <v>1130</v>
      </c>
      <c r="F61" s="604" t="s">
        <v>1064</v>
      </c>
      <c r="G61" s="604" t="s">
        <v>1057</v>
      </c>
      <c r="H61" s="591" t="s">
        <v>1058</v>
      </c>
      <c r="I61" s="592" t="s">
        <v>519</v>
      </c>
      <c r="J61" s="603"/>
    </row>
    <row r="62" spans="1:10" ht="14.25" customHeight="1">
      <c r="A62" s="588" t="s">
        <v>368</v>
      </c>
      <c r="B62" s="604" t="s">
        <v>1134</v>
      </c>
      <c r="C62" s="605" t="s">
        <v>22</v>
      </c>
      <c r="D62" s="604" t="s">
        <v>7</v>
      </c>
      <c r="E62" s="606" t="s">
        <v>1095</v>
      </c>
      <c r="F62" s="604" t="s">
        <v>1064</v>
      </c>
      <c r="G62" s="604" t="s">
        <v>1057</v>
      </c>
      <c r="H62" s="591" t="s">
        <v>1058</v>
      </c>
      <c r="I62" s="592" t="s">
        <v>519</v>
      </c>
      <c r="J62" s="603"/>
    </row>
    <row r="63" spans="1:10" ht="14.25" customHeight="1">
      <c r="A63" s="588" t="s">
        <v>368</v>
      </c>
      <c r="B63" s="604" t="s">
        <v>1135</v>
      </c>
      <c r="C63" s="605" t="s">
        <v>22</v>
      </c>
      <c r="D63" s="604" t="s">
        <v>1127</v>
      </c>
      <c r="E63" s="606" t="s">
        <v>1136</v>
      </c>
      <c r="F63" s="604" t="s">
        <v>1053</v>
      </c>
      <c r="G63" s="604" t="s">
        <v>1057</v>
      </c>
      <c r="H63" s="591" t="s">
        <v>1058</v>
      </c>
      <c r="I63" s="592" t="s">
        <v>519</v>
      </c>
      <c r="J63" s="603"/>
    </row>
    <row r="64" spans="1:10" ht="14.25" customHeight="1">
      <c r="A64" s="588" t="s">
        <v>368</v>
      </c>
      <c r="B64" s="604" t="s">
        <v>1135</v>
      </c>
      <c r="C64" s="605" t="s">
        <v>22</v>
      </c>
      <c r="D64" s="604" t="s">
        <v>1127</v>
      </c>
      <c r="E64" s="606" t="s">
        <v>1129</v>
      </c>
      <c r="F64" s="604" t="s">
        <v>1053</v>
      </c>
      <c r="G64" s="604" t="s">
        <v>1057</v>
      </c>
      <c r="H64" s="591" t="s">
        <v>1058</v>
      </c>
      <c r="I64" s="592" t="s">
        <v>519</v>
      </c>
      <c r="J64" s="603"/>
    </row>
    <row r="65" spans="1:10" ht="14.25" customHeight="1">
      <c r="A65" s="588" t="s">
        <v>368</v>
      </c>
      <c r="B65" s="604" t="s">
        <v>1137</v>
      </c>
      <c r="C65" s="605" t="s">
        <v>22</v>
      </c>
      <c r="D65" s="604" t="s">
        <v>7</v>
      </c>
      <c r="E65" s="606" t="s">
        <v>1095</v>
      </c>
      <c r="F65" s="604" t="s">
        <v>1064</v>
      </c>
      <c r="G65" s="604" t="s">
        <v>1057</v>
      </c>
      <c r="H65" s="591" t="s">
        <v>1058</v>
      </c>
      <c r="I65" s="592" t="s">
        <v>519</v>
      </c>
      <c r="J65" s="603"/>
    </row>
    <row r="66" spans="1:10" ht="14.25" customHeight="1">
      <c r="A66" s="588" t="s">
        <v>368</v>
      </c>
      <c r="B66" s="604" t="s">
        <v>1138</v>
      </c>
      <c r="C66" s="605" t="s">
        <v>22</v>
      </c>
      <c r="D66" s="604" t="s">
        <v>7</v>
      </c>
      <c r="E66" s="606" t="s">
        <v>1095</v>
      </c>
      <c r="F66" s="604" t="s">
        <v>1053</v>
      </c>
      <c r="G66" s="604" t="s">
        <v>1057</v>
      </c>
      <c r="H66" s="591" t="s">
        <v>1058</v>
      </c>
      <c r="I66" s="592" t="s">
        <v>519</v>
      </c>
      <c r="J66" s="603"/>
    </row>
    <row r="67" spans="1:10" ht="14.25" customHeight="1">
      <c r="A67" s="588" t="s">
        <v>368</v>
      </c>
      <c r="B67" s="604" t="s">
        <v>1139</v>
      </c>
      <c r="C67" s="605" t="s">
        <v>22</v>
      </c>
      <c r="D67" s="604" t="s">
        <v>7</v>
      </c>
      <c r="E67" s="606" t="s">
        <v>1140</v>
      </c>
      <c r="F67" s="604" t="s">
        <v>1064</v>
      </c>
      <c r="G67" s="604" t="s">
        <v>1057</v>
      </c>
      <c r="H67" s="591" t="s">
        <v>1058</v>
      </c>
      <c r="I67" s="592" t="s">
        <v>519</v>
      </c>
      <c r="J67" s="603"/>
    </row>
    <row r="68" spans="1:10" ht="14.25" customHeight="1">
      <c r="A68" s="588" t="s">
        <v>368</v>
      </c>
      <c r="B68" s="604" t="s">
        <v>1141</v>
      </c>
      <c r="C68" s="605" t="s">
        <v>22</v>
      </c>
      <c r="D68" s="604" t="s">
        <v>7</v>
      </c>
      <c r="E68" s="606" t="s">
        <v>1142</v>
      </c>
      <c r="F68" s="604" t="s">
        <v>1053</v>
      </c>
      <c r="G68" s="604" t="s">
        <v>1057</v>
      </c>
      <c r="H68" s="591" t="s">
        <v>1058</v>
      </c>
      <c r="I68" s="592" t="s">
        <v>519</v>
      </c>
      <c r="J68" s="603"/>
    </row>
    <row r="69" spans="1:10" ht="14.25" customHeight="1">
      <c r="A69" s="588" t="s">
        <v>368</v>
      </c>
      <c r="B69" s="604" t="s">
        <v>1143</v>
      </c>
      <c r="C69" s="605" t="s">
        <v>22</v>
      </c>
      <c r="D69" s="604" t="s">
        <v>7</v>
      </c>
      <c r="E69" s="606" t="s">
        <v>1144</v>
      </c>
      <c r="F69" s="604" t="s">
        <v>1053</v>
      </c>
      <c r="G69" s="604" t="s">
        <v>1057</v>
      </c>
      <c r="H69" s="591" t="s">
        <v>1058</v>
      </c>
      <c r="I69" s="592" t="s">
        <v>519</v>
      </c>
      <c r="J69" s="603"/>
    </row>
    <row r="70" spans="1:10" ht="14.25" customHeight="1">
      <c r="A70" s="588" t="s">
        <v>368</v>
      </c>
      <c r="B70" s="604" t="s">
        <v>1145</v>
      </c>
      <c r="C70" s="605" t="s">
        <v>22</v>
      </c>
      <c r="D70" s="604" t="s">
        <v>1127</v>
      </c>
      <c r="E70" s="606" t="s">
        <v>1136</v>
      </c>
      <c r="F70" s="604" t="s">
        <v>1064</v>
      </c>
      <c r="G70" s="604" t="s">
        <v>1057</v>
      </c>
      <c r="H70" s="591" t="s">
        <v>1058</v>
      </c>
      <c r="I70" s="592" t="s">
        <v>519</v>
      </c>
      <c r="J70" s="603"/>
    </row>
    <row r="71" spans="1:10" ht="14.25" customHeight="1">
      <c r="A71" s="588" t="s">
        <v>368</v>
      </c>
      <c r="B71" s="604" t="s">
        <v>893</v>
      </c>
      <c r="C71" s="605" t="s">
        <v>22</v>
      </c>
      <c r="D71" s="604" t="s">
        <v>7</v>
      </c>
      <c r="E71" s="606" t="s">
        <v>1146</v>
      </c>
      <c r="F71" s="604" t="s">
        <v>1064</v>
      </c>
      <c r="G71" s="604" t="s">
        <v>1057</v>
      </c>
      <c r="H71" s="591" t="s">
        <v>1058</v>
      </c>
      <c r="I71" s="592" t="s">
        <v>519</v>
      </c>
      <c r="J71" s="603"/>
    </row>
    <row r="72" spans="1:10" ht="14.25" customHeight="1">
      <c r="A72" s="588" t="s">
        <v>368</v>
      </c>
      <c r="B72" s="604" t="s">
        <v>1147</v>
      </c>
      <c r="C72" s="605" t="s">
        <v>22</v>
      </c>
      <c r="D72" s="604" t="s">
        <v>7</v>
      </c>
      <c r="E72" s="606" t="s">
        <v>1148</v>
      </c>
      <c r="F72" s="604" t="s">
        <v>1064</v>
      </c>
      <c r="G72" s="604" t="s">
        <v>1057</v>
      </c>
      <c r="H72" s="591" t="s">
        <v>1058</v>
      </c>
      <c r="I72" s="592" t="s">
        <v>519</v>
      </c>
      <c r="J72" s="603"/>
    </row>
    <row r="73" spans="1:10" ht="14.25" customHeight="1">
      <c r="A73" s="588" t="s">
        <v>368</v>
      </c>
      <c r="B73" s="604" t="s">
        <v>1147</v>
      </c>
      <c r="C73" s="605" t="s">
        <v>22</v>
      </c>
      <c r="D73" s="604" t="s">
        <v>7</v>
      </c>
      <c r="E73" s="606" t="s">
        <v>1142</v>
      </c>
      <c r="F73" s="604" t="s">
        <v>1064</v>
      </c>
      <c r="G73" s="604" t="s">
        <v>1057</v>
      </c>
      <c r="H73" s="591" t="s">
        <v>1058</v>
      </c>
      <c r="I73" s="592" t="s">
        <v>519</v>
      </c>
      <c r="J73" s="603"/>
    </row>
    <row r="74" spans="1:10" ht="14.25" customHeight="1">
      <c r="A74" s="588" t="s">
        <v>368</v>
      </c>
      <c r="B74" s="604" t="s">
        <v>1149</v>
      </c>
      <c r="C74" s="605" t="s">
        <v>22</v>
      </c>
      <c r="D74" s="604" t="s">
        <v>7</v>
      </c>
      <c r="E74" s="606" t="s">
        <v>1150</v>
      </c>
      <c r="F74" s="604" t="s">
        <v>1053</v>
      </c>
      <c r="G74" s="604" t="s">
        <v>1057</v>
      </c>
      <c r="H74" s="591" t="s">
        <v>1058</v>
      </c>
      <c r="I74" s="592" t="s">
        <v>519</v>
      </c>
      <c r="J74" s="603"/>
    </row>
    <row r="75" spans="1:10" ht="14.25" customHeight="1">
      <c r="A75" s="588" t="s">
        <v>368</v>
      </c>
      <c r="B75" s="604" t="s">
        <v>1149</v>
      </c>
      <c r="C75" s="605" t="s">
        <v>22</v>
      </c>
      <c r="D75" s="604" t="s">
        <v>7</v>
      </c>
      <c r="E75" s="606" t="s">
        <v>1142</v>
      </c>
      <c r="F75" s="604" t="s">
        <v>1053</v>
      </c>
      <c r="G75" s="604" t="s">
        <v>1057</v>
      </c>
      <c r="H75" s="591" t="s">
        <v>1058</v>
      </c>
      <c r="I75" s="592" t="s">
        <v>519</v>
      </c>
      <c r="J75" s="603"/>
    </row>
    <row r="76" spans="1:10" ht="14.25" customHeight="1">
      <c r="A76" s="588" t="s">
        <v>368</v>
      </c>
      <c r="B76" s="604" t="s">
        <v>1151</v>
      </c>
      <c r="C76" s="605" t="s">
        <v>22</v>
      </c>
      <c r="D76" s="604" t="s">
        <v>7</v>
      </c>
      <c r="E76" s="606" t="s">
        <v>1150</v>
      </c>
      <c r="F76" s="604" t="s">
        <v>1053</v>
      </c>
      <c r="G76" s="604" t="s">
        <v>1057</v>
      </c>
      <c r="H76" s="591" t="s">
        <v>1058</v>
      </c>
      <c r="I76" s="592" t="s">
        <v>519</v>
      </c>
      <c r="J76" s="603"/>
    </row>
    <row r="77" spans="1:10" ht="14.25" customHeight="1">
      <c r="A77" s="588" t="s">
        <v>368</v>
      </c>
      <c r="B77" s="604" t="s">
        <v>1151</v>
      </c>
      <c r="C77" s="605" t="s">
        <v>22</v>
      </c>
      <c r="D77" s="604" t="s">
        <v>7</v>
      </c>
      <c r="E77" s="606" t="s">
        <v>1142</v>
      </c>
      <c r="F77" s="604" t="s">
        <v>1053</v>
      </c>
      <c r="G77" s="604" t="s">
        <v>1057</v>
      </c>
      <c r="H77" s="591" t="s">
        <v>1058</v>
      </c>
      <c r="I77" s="592" t="s">
        <v>519</v>
      </c>
      <c r="J77" s="603"/>
    </row>
    <row r="78" spans="1:10" ht="14.25" customHeight="1">
      <c r="A78" s="588" t="s">
        <v>368</v>
      </c>
      <c r="B78" s="604" t="s">
        <v>1152</v>
      </c>
      <c r="C78" s="605" t="s">
        <v>22</v>
      </c>
      <c r="D78" s="604" t="s">
        <v>1127</v>
      </c>
      <c r="E78" s="606" t="s">
        <v>1153</v>
      </c>
      <c r="F78" s="604" t="s">
        <v>1064</v>
      </c>
      <c r="G78" s="604" t="s">
        <v>1057</v>
      </c>
      <c r="H78" s="591" t="s">
        <v>1058</v>
      </c>
      <c r="I78" s="592" t="s">
        <v>519</v>
      </c>
      <c r="J78" s="603"/>
    </row>
    <row r="79" spans="1:10" ht="14.25" customHeight="1">
      <c r="A79" s="588" t="s">
        <v>368</v>
      </c>
      <c r="B79" s="604" t="s">
        <v>1154</v>
      </c>
      <c r="C79" s="605" t="s">
        <v>22</v>
      </c>
      <c r="D79" s="604" t="s">
        <v>7</v>
      </c>
      <c r="E79" s="606" t="s">
        <v>1155</v>
      </c>
      <c r="F79" s="604" t="s">
        <v>1064</v>
      </c>
      <c r="G79" s="604" t="s">
        <v>1057</v>
      </c>
      <c r="H79" s="591" t="s">
        <v>1058</v>
      </c>
      <c r="I79" s="592" t="s">
        <v>519</v>
      </c>
      <c r="J79" s="603"/>
    </row>
    <row r="80" spans="1:10" ht="14.25" customHeight="1">
      <c r="A80" s="588" t="s">
        <v>368</v>
      </c>
      <c r="B80" s="604" t="s">
        <v>1156</v>
      </c>
      <c r="C80" s="605" t="s">
        <v>22</v>
      </c>
      <c r="D80" s="604" t="s">
        <v>7</v>
      </c>
      <c r="E80" s="606" t="s">
        <v>1157</v>
      </c>
      <c r="F80" s="604" t="s">
        <v>1053</v>
      </c>
      <c r="G80" s="604" t="s">
        <v>1057</v>
      </c>
      <c r="H80" s="591" t="s">
        <v>1058</v>
      </c>
      <c r="I80" s="592" t="s">
        <v>519</v>
      </c>
      <c r="J80" s="603"/>
    </row>
    <row r="81" spans="1:10" ht="14.25" customHeight="1">
      <c r="A81" s="588" t="s">
        <v>368</v>
      </c>
      <c r="B81" s="604" t="s">
        <v>1156</v>
      </c>
      <c r="C81" s="605" t="s">
        <v>22</v>
      </c>
      <c r="D81" s="604" t="s">
        <v>7</v>
      </c>
      <c r="E81" s="606" t="s">
        <v>1158</v>
      </c>
      <c r="F81" s="604" t="s">
        <v>1053</v>
      </c>
      <c r="G81" s="604" t="s">
        <v>1057</v>
      </c>
      <c r="H81" s="591" t="s">
        <v>1058</v>
      </c>
      <c r="I81" s="592" t="s">
        <v>519</v>
      </c>
      <c r="J81" s="603"/>
    </row>
    <row r="82" spans="1:10" ht="14.25" customHeight="1">
      <c r="A82" s="588" t="s">
        <v>368</v>
      </c>
      <c r="B82" s="604" t="s">
        <v>1159</v>
      </c>
      <c r="C82" s="605" t="s">
        <v>22</v>
      </c>
      <c r="D82" s="604" t="s">
        <v>7</v>
      </c>
      <c r="E82" s="606" t="s">
        <v>1160</v>
      </c>
      <c r="F82" s="604" t="s">
        <v>1064</v>
      </c>
      <c r="G82" s="604" t="s">
        <v>1057</v>
      </c>
      <c r="H82" s="591" t="s">
        <v>1058</v>
      </c>
      <c r="I82" s="592" t="s">
        <v>519</v>
      </c>
      <c r="J82" s="603"/>
    </row>
    <row r="83" spans="1:10" ht="14.25" customHeight="1">
      <c r="A83" s="588" t="s">
        <v>368</v>
      </c>
      <c r="B83" s="604" t="s">
        <v>1159</v>
      </c>
      <c r="C83" s="605" t="s">
        <v>22</v>
      </c>
      <c r="D83" s="604" t="s">
        <v>7</v>
      </c>
      <c r="E83" s="606" t="s">
        <v>1161</v>
      </c>
      <c r="F83" s="604" t="s">
        <v>1053</v>
      </c>
      <c r="G83" s="604" t="s">
        <v>1057</v>
      </c>
      <c r="H83" s="591" t="s">
        <v>1058</v>
      </c>
      <c r="I83" s="592" t="s">
        <v>519</v>
      </c>
      <c r="J83" s="603"/>
    </row>
    <row r="84" spans="1:10" ht="14.25" customHeight="1">
      <c r="A84" s="588" t="s">
        <v>368</v>
      </c>
      <c r="B84" s="604" t="s">
        <v>1162</v>
      </c>
      <c r="C84" s="605" t="s">
        <v>22</v>
      </c>
      <c r="D84" s="604" t="s">
        <v>7</v>
      </c>
      <c r="E84" s="606" t="s">
        <v>1163</v>
      </c>
      <c r="F84" s="604" t="s">
        <v>1053</v>
      </c>
      <c r="G84" s="604" t="s">
        <v>1057</v>
      </c>
      <c r="H84" s="591" t="s">
        <v>1058</v>
      </c>
      <c r="I84" s="592" t="s">
        <v>519</v>
      </c>
      <c r="J84" s="603"/>
    </row>
    <row r="85" spans="1:10" ht="14.25" customHeight="1">
      <c r="A85" s="588" t="s">
        <v>368</v>
      </c>
      <c r="B85" s="604" t="s">
        <v>1164</v>
      </c>
      <c r="C85" s="605" t="s">
        <v>22</v>
      </c>
      <c r="D85" s="604" t="s">
        <v>7</v>
      </c>
      <c r="E85" s="606" t="s">
        <v>1095</v>
      </c>
      <c r="F85" s="604" t="s">
        <v>1064</v>
      </c>
      <c r="G85" s="604" t="s">
        <v>1057</v>
      </c>
      <c r="H85" s="591" t="s">
        <v>1058</v>
      </c>
      <c r="I85" s="592" t="s">
        <v>519</v>
      </c>
      <c r="J85" s="603"/>
    </row>
    <row r="86" spans="1:10" ht="14.25" customHeight="1">
      <c r="A86" s="595" t="s">
        <v>368</v>
      </c>
      <c r="B86" s="607" t="s">
        <v>1165</v>
      </c>
      <c r="C86" s="538" t="s">
        <v>22</v>
      </c>
      <c r="D86" s="607" t="s">
        <v>7</v>
      </c>
      <c r="E86" s="608" t="s">
        <v>1166</v>
      </c>
      <c r="F86" s="607" t="s">
        <v>1053</v>
      </c>
      <c r="G86" s="609">
        <v>20898</v>
      </c>
      <c r="H86" s="599" t="s">
        <v>100</v>
      </c>
      <c r="I86" s="600" t="s">
        <v>66</v>
      </c>
      <c r="J86" s="603"/>
    </row>
    <row r="87" spans="1:10" ht="14.25" customHeight="1">
      <c r="A87" s="588" t="s">
        <v>368</v>
      </c>
      <c r="B87" s="604" t="s">
        <v>1167</v>
      </c>
      <c r="C87" s="605" t="s">
        <v>22</v>
      </c>
      <c r="D87" s="604" t="s">
        <v>7</v>
      </c>
      <c r="E87" s="606" t="s">
        <v>1095</v>
      </c>
      <c r="F87" s="604" t="s">
        <v>1064</v>
      </c>
      <c r="G87" s="604" t="s">
        <v>1057</v>
      </c>
      <c r="H87" s="591" t="s">
        <v>1058</v>
      </c>
      <c r="I87" s="592" t="s">
        <v>519</v>
      </c>
      <c r="J87" s="603"/>
    </row>
    <row r="88" spans="1:10" ht="14.25" customHeight="1">
      <c r="A88" s="588" t="s">
        <v>368</v>
      </c>
      <c r="B88" s="604" t="s">
        <v>1168</v>
      </c>
      <c r="C88" s="605" t="s">
        <v>22</v>
      </c>
      <c r="D88" s="604" t="s">
        <v>7</v>
      </c>
      <c r="E88" s="606" t="s">
        <v>1112</v>
      </c>
      <c r="F88" s="604" t="s">
        <v>1053</v>
      </c>
      <c r="G88" s="604" t="s">
        <v>1057</v>
      </c>
      <c r="H88" s="591" t="s">
        <v>1058</v>
      </c>
      <c r="I88" s="592" t="s">
        <v>519</v>
      </c>
      <c r="J88" s="603"/>
    </row>
    <row r="89" spans="1:10" ht="14.25" customHeight="1">
      <c r="A89" s="588" t="s">
        <v>368</v>
      </c>
      <c r="B89" s="604" t="s">
        <v>1168</v>
      </c>
      <c r="C89" s="605" t="s">
        <v>22</v>
      </c>
      <c r="D89" s="604" t="s">
        <v>7</v>
      </c>
      <c r="E89" s="606" t="s">
        <v>5</v>
      </c>
      <c r="F89" s="604" t="s">
        <v>1053</v>
      </c>
      <c r="G89" s="604" t="s">
        <v>1057</v>
      </c>
      <c r="H89" s="591" t="s">
        <v>1058</v>
      </c>
      <c r="I89" s="592" t="s">
        <v>519</v>
      </c>
      <c r="J89" s="603"/>
    </row>
    <row r="90" spans="1:10" ht="14.25" customHeight="1">
      <c r="A90" s="588" t="s">
        <v>368</v>
      </c>
      <c r="B90" s="604" t="s">
        <v>1169</v>
      </c>
      <c r="C90" s="605" t="s">
        <v>22</v>
      </c>
      <c r="D90" s="604" t="s">
        <v>7</v>
      </c>
      <c r="E90" s="606" t="s">
        <v>1095</v>
      </c>
      <c r="F90" s="604" t="s">
        <v>1064</v>
      </c>
      <c r="G90" s="604" t="s">
        <v>1057</v>
      </c>
      <c r="H90" s="591" t="s">
        <v>1058</v>
      </c>
      <c r="I90" s="592" t="s">
        <v>519</v>
      </c>
      <c r="J90" s="603"/>
    </row>
    <row r="91" spans="1:10" ht="14.25" customHeight="1">
      <c r="A91" s="588" t="s">
        <v>368</v>
      </c>
      <c r="B91" s="604" t="s">
        <v>1170</v>
      </c>
      <c r="C91" s="605" t="s">
        <v>22</v>
      </c>
      <c r="D91" s="604" t="s">
        <v>7</v>
      </c>
      <c r="E91" s="606" t="s">
        <v>1095</v>
      </c>
      <c r="F91" s="604" t="s">
        <v>1064</v>
      </c>
      <c r="G91" s="604" t="s">
        <v>1057</v>
      </c>
      <c r="H91" s="591" t="s">
        <v>1058</v>
      </c>
      <c r="I91" s="592" t="s">
        <v>519</v>
      </c>
      <c r="J91" s="603"/>
    </row>
    <row r="92" spans="1:10" ht="14.25" customHeight="1">
      <c r="A92" s="588" t="s">
        <v>368</v>
      </c>
      <c r="B92" s="604" t="s">
        <v>1171</v>
      </c>
      <c r="C92" s="605" t="s">
        <v>22</v>
      </c>
      <c r="D92" s="604" t="s">
        <v>7</v>
      </c>
      <c r="E92" s="606" t="s">
        <v>1172</v>
      </c>
      <c r="F92" s="604" t="s">
        <v>1053</v>
      </c>
      <c r="G92" s="604" t="s">
        <v>1057</v>
      </c>
      <c r="H92" s="591" t="s">
        <v>1058</v>
      </c>
      <c r="I92" s="592" t="s">
        <v>519</v>
      </c>
      <c r="J92" s="603"/>
    </row>
    <row r="93" spans="1:10" ht="14.25" customHeight="1">
      <c r="A93" s="588" t="s">
        <v>368</v>
      </c>
      <c r="B93" s="604" t="s">
        <v>1171</v>
      </c>
      <c r="C93" s="605" t="s">
        <v>22</v>
      </c>
      <c r="D93" s="604" t="s">
        <v>7</v>
      </c>
      <c r="E93" s="606" t="s">
        <v>1173</v>
      </c>
      <c r="F93" s="604" t="s">
        <v>1053</v>
      </c>
      <c r="G93" s="604" t="s">
        <v>1057</v>
      </c>
      <c r="H93" s="591" t="s">
        <v>1058</v>
      </c>
      <c r="I93" s="592" t="s">
        <v>519</v>
      </c>
      <c r="J93" s="603"/>
    </row>
    <row r="94" spans="1:10" ht="14.25" customHeight="1">
      <c r="A94" s="588" t="s">
        <v>368</v>
      </c>
      <c r="B94" s="604" t="s">
        <v>1171</v>
      </c>
      <c r="C94" s="605" t="s">
        <v>22</v>
      </c>
      <c r="D94" s="604" t="s">
        <v>7</v>
      </c>
      <c r="E94" s="606" t="s">
        <v>1174</v>
      </c>
      <c r="F94" s="604" t="s">
        <v>1053</v>
      </c>
      <c r="G94" s="604" t="s">
        <v>1057</v>
      </c>
      <c r="H94" s="591" t="s">
        <v>1058</v>
      </c>
      <c r="I94" s="592" t="s">
        <v>519</v>
      </c>
      <c r="J94" s="603"/>
    </row>
    <row r="95" spans="1:10" ht="14.25" customHeight="1">
      <c r="A95" s="588" t="s">
        <v>368</v>
      </c>
      <c r="B95" s="604" t="s">
        <v>1175</v>
      </c>
      <c r="C95" s="605" t="s">
        <v>22</v>
      </c>
      <c r="D95" s="604" t="s">
        <v>7</v>
      </c>
      <c r="E95" s="606" t="s">
        <v>1148</v>
      </c>
      <c r="F95" s="604" t="s">
        <v>1064</v>
      </c>
      <c r="G95" s="604" t="s">
        <v>1057</v>
      </c>
      <c r="H95" s="591" t="s">
        <v>1058</v>
      </c>
      <c r="I95" s="592" t="s">
        <v>519</v>
      </c>
      <c r="J95" s="603"/>
    </row>
    <row r="96" spans="1:10" ht="14.25" customHeight="1">
      <c r="A96" s="588" t="s">
        <v>368</v>
      </c>
      <c r="B96" s="604" t="s">
        <v>1175</v>
      </c>
      <c r="C96" s="605" t="s">
        <v>22</v>
      </c>
      <c r="D96" s="604" t="s">
        <v>7</v>
      </c>
      <c r="E96" s="606" t="s">
        <v>1142</v>
      </c>
      <c r="F96" s="604" t="s">
        <v>1064</v>
      </c>
      <c r="G96" s="604" t="s">
        <v>1057</v>
      </c>
      <c r="H96" s="591" t="s">
        <v>1058</v>
      </c>
      <c r="I96" s="592" t="s">
        <v>519</v>
      </c>
      <c r="J96" s="603"/>
    </row>
    <row r="97" spans="1:10" ht="14.25" customHeight="1">
      <c r="A97" s="588" t="s">
        <v>368</v>
      </c>
      <c r="B97" s="604" t="s">
        <v>1176</v>
      </c>
      <c r="C97" s="605" t="s">
        <v>22</v>
      </c>
      <c r="D97" s="604" t="s">
        <v>7</v>
      </c>
      <c r="E97" s="606" t="s">
        <v>1177</v>
      </c>
      <c r="F97" s="604" t="s">
        <v>1053</v>
      </c>
      <c r="G97" s="604" t="s">
        <v>1057</v>
      </c>
      <c r="H97" s="591" t="s">
        <v>1058</v>
      </c>
      <c r="I97" s="592" t="s">
        <v>519</v>
      </c>
      <c r="J97" s="603"/>
    </row>
    <row r="98" spans="1:10" ht="14.25" customHeight="1">
      <c r="A98" s="588" t="s">
        <v>368</v>
      </c>
      <c r="B98" s="604" t="s">
        <v>1178</v>
      </c>
      <c r="C98" s="605" t="s">
        <v>22</v>
      </c>
      <c r="D98" s="604" t="s">
        <v>7</v>
      </c>
      <c r="E98" s="606" t="s">
        <v>1179</v>
      </c>
      <c r="F98" s="604" t="s">
        <v>1064</v>
      </c>
      <c r="G98" s="610" t="s">
        <v>1057</v>
      </c>
      <c r="H98" s="591" t="s">
        <v>1058</v>
      </c>
      <c r="I98" s="592" t="s">
        <v>519</v>
      </c>
      <c r="J98" s="603"/>
    </row>
    <row r="99" spans="1:10" ht="14.25" customHeight="1">
      <c r="A99" s="588" t="s">
        <v>368</v>
      </c>
      <c r="B99" s="604" t="s">
        <v>1178</v>
      </c>
      <c r="C99" s="605" t="s">
        <v>22</v>
      </c>
      <c r="D99" s="604" t="s">
        <v>1127</v>
      </c>
      <c r="E99" s="606" t="s">
        <v>1180</v>
      </c>
      <c r="F99" s="604" t="s">
        <v>1053</v>
      </c>
      <c r="G99" s="604" t="s">
        <v>1057</v>
      </c>
      <c r="H99" s="591" t="s">
        <v>1058</v>
      </c>
      <c r="I99" s="592" t="s">
        <v>519</v>
      </c>
      <c r="J99" s="603"/>
    </row>
    <row r="100" spans="1:10" ht="14.25" customHeight="1">
      <c r="A100" s="588" t="s">
        <v>368</v>
      </c>
      <c r="B100" s="604" t="s">
        <v>1178</v>
      </c>
      <c r="C100" s="605" t="s">
        <v>22</v>
      </c>
      <c r="D100" s="604" t="s">
        <v>1127</v>
      </c>
      <c r="E100" s="606" t="s">
        <v>1129</v>
      </c>
      <c r="F100" s="604" t="s">
        <v>1053</v>
      </c>
      <c r="G100" s="604" t="s">
        <v>1057</v>
      </c>
      <c r="H100" s="591" t="s">
        <v>1058</v>
      </c>
      <c r="I100" s="592" t="s">
        <v>519</v>
      </c>
      <c r="J100" s="603"/>
    </row>
    <row r="101" spans="1:10" ht="14.25" customHeight="1">
      <c r="A101" s="588" t="s">
        <v>368</v>
      </c>
      <c r="B101" s="604" t="s">
        <v>1181</v>
      </c>
      <c r="C101" s="605" t="s">
        <v>22</v>
      </c>
      <c r="D101" s="604" t="s">
        <v>7</v>
      </c>
      <c r="E101" s="606" t="s">
        <v>1140</v>
      </c>
      <c r="F101" s="604" t="s">
        <v>1064</v>
      </c>
      <c r="G101" s="604" t="s">
        <v>1057</v>
      </c>
      <c r="H101" s="591" t="s">
        <v>1058</v>
      </c>
      <c r="I101" s="592" t="s">
        <v>519</v>
      </c>
      <c r="J101" s="603"/>
    </row>
    <row r="102" spans="1:10" ht="14.25" customHeight="1">
      <c r="A102" s="588" t="s">
        <v>368</v>
      </c>
      <c r="B102" s="604" t="s">
        <v>1182</v>
      </c>
      <c r="C102" s="605" t="s">
        <v>22</v>
      </c>
      <c r="D102" s="604" t="s">
        <v>7</v>
      </c>
      <c r="E102" s="606" t="s">
        <v>1095</v>
      </c>
      <c r="F102" s="604" t="s">
        <v>1064</v>
      </c>
      <c r="G102" s="604" t="s">
        <v>1057</v>
      </c>
      <c r="H102" s="591" t="s">
        <v>1058</v>
      </c>
      <c r="I102" s="592" t="s">
        <v>519</v>
      </c>
      <c r="J102" s="603"/>
    </row>
    <row r="103" spans="1:10" ht="14.25" customHeight="1">
      <c r="A103" s="588" t="s">
        <v>368</v>
      </c>
      <c r="B103" s="604" t="s">
        <v>1183</v>
      </c>
      <c r="C103" s="605" t="s">
        <v>22</v>
      </c>
      <c r="D103" s="604" t="s">
        <v>7</v>
      </c>
      <c r="E103" s="606" t="s">
        <v>1095</v>
      </c>
      <c r="F103" s="604" t="s">
        <v>1064</v>
      </c>
      <c r="G103" s="604" t="s">
        <v>1057</v>
      </c>
      <c r="H103" s="591" t="s">
        <v>1058</v>
      </c>
      <c r="I103" s="592" t="s">
        <v>519</v>
      </c>
      <c r="J103" s="603"/>
    </row>
    <row r="104" spans="1:10" ht="14.25" customHeight="1">
      <c r="A104" s="588" t="s">
        <v>368</v>
      </c>
      <c r="B104" s="604" t="s">
        <v>1184</v>
      </c>
      <c r="C104" s="605" t="s">
        <v>22</v>
      </c>
      <c r="D104" s="604" t="s">
        <v>7</v>
      </c>
      <c r="E104" s="606" t="s">
        <v>1185</v>
      </c>
      <c r="F104" s="604" t="s">
        <v>1053</v>
      </c>
      <c r="G104" s="604" t="s">
        <v>1057</v>
      </c>
      <c r="H104" s="591" t="s">
        <v>1058</v>
      </c>
      <c r="I104" s="592" t="s">
        <v>519</v>
      </c>
      <c r="J104" s="603"/>
    </row>
    <row r="105" spans="1:10" ht="14.25" customHeight="1">
      <c r="A105" s="588" t="s">
        <v>368</v>
      </c>
      <c r="B105" s="604" t="s">
        <v>1184</v>
      </c>
      <c r="C105" s="605" t="s">
        <v>22</v>
      </c>
      <c r="D105" s="604" t="s">
        <v>7</v>
      </c>
      <c r="E105" s="606" t="s">
        <v>1186</v>
      </c>
      <c r="F105" s="604" t="s">
        <v>1053</v>
      </c>
      <c r="G105" s="604" t="s">
        <v>1057</v>
      </c>
      <c r="H105" s="591" t="s">
        <v>1058</v>
      </c>
      <c r="I105" s="592" t="s">
        <v>519</v>
      </c>
      <c r="J105" s="603"/>
    </row>
    <row r="106" spans="1:10" ht="14.25" customHeight="1">
      <c r="A106" s="588" t="s">
        <v>368</v>
      </c>
      <c r="B106" s="604" t="s">
        <v>891</v>
      </c>
      <c r="C106" s="605" t="s">
        <v>22</v>
      </c>
      <c r="D106" s="604" t="s">
        <v>7</v>
      </c>
      <c r="E106" s="606" t="s">
        <v>1187</v>
      </c>
      <c r="F106" s="604" t="s">
        <v>1064</v>
      </c>
      <c r="G106" s="604" t="s">
        <v>1057</v>
      </c>
      <c r="H106" s="591" t="s">
        <v>1058</v>
      </c>
      <c r="I106" s="592" t="s">
        <v>519</v>
      </c>
      <c r="J106" s="603"/>
    </row>
    <row r="107" spans="1:10" ht="14.25" customHeight="1">
      <c r="A107" s="588" t="s">
        <v>368</v>
      </c>
      <c r="B107" s="604" t="s">
        <v>891</v>
      </c>
      <c r="C107" s="605" t="s">
        <v>22</v>
      </c>
      <c r="D107" s="604" t="s">
        <v>7</v>
      </c>
      <c r="E107" s="606" t="s">
        <v>1188</v>
      </c>
      <c r="F107" s="604" t="s">
        <v>1064</v>
      </c>
      <c r="G107" s="604" t="s">
        <v>1057</v>
      </c>
      <c r="H107" s="591" t="s">
        <v>1058</v>
      </c>
      <c r="I107" s="592" t="s">
        <v>519</v>
      </c>
      <c r="J107" s="603"/>
    </row>
    <row r="108" spans="1:10" ht="14.25" customHeight="1">
      <c r="A108" s="588" t="s">
        <v>368</v>
      </c>
      <c r="B108" s="604" t="s">
        <v>1189</v>
      </c>
      <c r="C108" s="605" t="s">
        <v>22</v>
      </c>
      <c r="D108" s="604" t="s">
        <v>7</v>
      </c>
      <c r="E108" s="606" t="s">
        <v>1190</v>
      </c>
      <c r="F108" s="604" t="s">
        <v>1053</v>
      </c>
      <c r="G108" s="604" t="s">
        <v>1057</v>
      </c>
      <c r="H108" s="591" t="s">
        <v>1058</v>
      </c>
      <c r="I108" s="592" t="s">
        <v>519</v>
      </c>
      <c r="J108" s="603"/>
    </row>
    <row r="109" spans="1:10" ht="14.25" customHeight="1">
      <c r="A109" s="588" t="s">
        <v>368</v>
      </c>
      <c r="B109" s="604" t="s">
        <v>1189</v>
      </c>
      <c r="C109" s="605" t="s">
        <v>22</v>
      </c>
      <c r="D109" s="604" t="s">
        <v>7</v>
      </c>
      <c r="E109" s="606" t="s">
        <v>1191</v>
      </c>
      <c r="F109" s="604" t="s">
        <v>1053</v>
      </c>
      <c r="G109" s="611" t="s">
        <v>1057</v>
      </c>
      <c r="H109" s="591" t="s">
        <v>1058</v>
      </c>
      <c r="I109" s="592" t="s">
        <v>519</v>
      </c>
      <c r="J109" s="603"/>
    </row>
    <row r="110" spans="1:10" ht="14.25" customHeight="1">
      <c r="A110" s="588" t="s">
        <v>368</v>
      </c>
      <c r="B110" s="604" t="s">
        <v>1189</v>
      </c>
      <c r="C110" s="605" t="s">
        <v>22</v>
      </c>
      <c r="D110" s="604" t="s">
        <v>7</v>
      </c>
      <c r="E110" s="606" t="s">
        <v>1192</v>
      </c>
      <c r="F110" s="604" t="s">
        <v>1053</v>
      </c>
      <c r="G110" s="604" t="s">
        <v>1057</v>
      </c>
      <c r="H110" s="591" t="s">
        <v>1058</v>
      </c>
      <c r="I110" s="592" t="s">
        <v>519</v>
      </c>
      <c r="J110" s="603"/>
    </row>
    <row r="111" spans="1:10" ht="14.25" customHeight="1">
      <c r="A111" s="588" t="s">
        <v>368</v>
      </c>
      <c r="B111" s="604" t="s">
        <v>1189</v>
      </c>
      <c r="C111" s="605" t="s">
        <v>22</v>
      </c>
      <c r="D111" s="604" t="s">
        <v>7</v>
      </c>
      <c r="E111" s="606" t="s">
        <v>250</v>
      </c>
      <c r="F111" s="604" t="s">
        <v>1064</v>
      </c>
      <c r="G111" s="604" t="s">
        <v>1057</v>
      </c>
      <c r="H111" s="591" t="s">
        <v>1058</v>
      </c>
      <c r="I111" s="592" t="s">
        <v>519</v>
      </c>
      <c r="J111" s="603"/>
    </row>
    <row r="112" spans="1:10" ht="14.25" customHeight="1">
      <c r="A112" s="588" t="s">
        <v>368</v>
      </c>
      <c r="B112" s="604" t="s">
        <v>1193</v>
      </c>
      <c r="C112" s="605" t="s">
        <v>22</v>
      </c>
      <c r="D112" s="604" t="s">
        <v>7</v>
      </c>
      <c r="E112" s="606" t="s">
        <v>5</v>
      </c>
      <c r="F112" s="604" t="s">
        <v>1064</v>
      </c>
      <c r="G112" s="604" t="s">
        <v>1057</v>
      </c>
      <c r="H112" s="591" t="s">
        <v>1058</v>
      </c>
      <c r="I112" s="592" t="s">
        <v>519</v>
      </c>
      <c r="J112" s="603"/>
    </row>
    <row r="113" spans="1:10" ht="14.25" customHeight="1">
      <c r="A113" s="588" t="s">
        <v>368</v>
      </c>
      <c r="B113" s="604" t="s">
        <v>895</v>
      </c>
      <c r="C113" s="605" t="s">
        <v>22</v>
      </c>
      <c r="D113" s="604" t="s">
        <v>7</v>
      </c>
      <c r="E113" s="606" t="s">
        <v>1095</v>
      </c>
      <c r="F113" s="604" t="s">
        <v>1064</v>
      </c>
      <c r="G113" s="604" t="s">
        <v>1057</v>
      </c>
      <c r="H113" s="591" t="s">
        <v>1058</v>
      </c>
      <c r="I113" s="592" t="s">
        <v>519</v>
      </c>
      <c r="J113" s="603"/>
    </row>
    <row r="114" spans="1:10" ht="14.25" customHeight="1">
      <c r="A114" s="588" t="s">
        <v>368</v>
      </c>
      <c r="B114" s="604" t="s">
        <v>1194</v>
      </c>
      <c r="C114" s="605" t="s">
        <v>22</v>
      </c>
      <c r="D114" s="604" t="s">
        <v>7</v>
      </c>
      <c r="E114" s="606" t="s">
        <v>1095</v>
      </c>
      <c r="F114" s="604" t="s">
        <v>1053</v>
      </c>
      <c r="G114" s="604" t="s">
        <v>1057</v>
      </c>
      <c r="H114" s="591" t="s">
        <v>1058</v>
      </c>
      <c r="I114" s="592" t="s">
        <v>519</v>
      </c>
      <c r="J114" s="603"/>
    </row>
    <row r="115" spans="1:10" ht="14.25" customHeight="1">
      <c r="A115" s="588" t="s">
        <v>368</v>
      </c>
      <c r="B115" s="604" t="s">
        <v>1195</v>
      </c>
      <c r="C115" s="605" t="s">
        <v>22</v>
      </c>
      <c r="D115" s="604" t="s">
        <v>7</v>
      </c>
      <c r="E115" s="606" t="s">
        <v>1095</v>
      </c>
      <c r="F115" s="604" t="s">
        <v>1053</v>
      </c>
      <c r="G115" s="604" t="s">
        <v>1057</v>
      </c>
      <c r="H115" s="591" t="s">
        <v>1058</v>
      </c>
      <c r="I115" s="592" t="s">
        <v>519</v>
      </c>
      <c r="J115" s="603"/>
    </row>
    <row r="116" spans="1:10" ht="14.25" customHeight="1">
      <c r="A116" s="588" t="s">
        <v>368</v>
      </c>
      <c r="B116" s="604" t="s">
        <v>1196</v>
      </c>
      <c r="C116" s="605" t="s">
        <v>22</v>
      </c>
      <c r="D116" s="604" t="s">
        <v>7</v>
      </c>
      <c r="E116" s="606" t="s">
        <v>1095</v>
      </c>
      <c r="F116" s="604" t="s">
        <v>1053</v>
      </c>
      <c r="G116" s="604" t="s">
        <v>1057</v>
      </c>
      <c r="H116" s="591" t="s">
        <v>1058</v>
      </c>
      <c r="I116" s="592" t="s">
        <v>519</v>
      </c>
      <c r="J116" s="603"/>
    </row>
    <row r="117" spans="1:10" ht="14.25" customHeight="1">
      <c r="A117" s="588" t="s">
        <v>368</v>
      </c>
      <c r="B117" s="604" t="s">
        <v>1197</v>
      </c>
      <c r="C117" s="605" t="s">
        <v>22</v>
      </c>
      <c r="D117" s="604" t="s">
        <v>7</v>
      </c>
      <c r="E117" s="606" t="s">
        <v>1095</v>
      </c>
      <c r="F117" s="604" t="s">
        <v>1053</v>
      </c>
      <c r="G117" s="604" t="s">
        <v>1057</v>
      </c>
      <c r="H117" s="591" t="s">
        <v>1058</v>
      </c>
      <c r="I117" s="592" t="s">
        <v>519</v>
      </c>
      <c r="J117" s="603"/>
    </row>
    <row r="118" spans="1:10" ht="14.25" customHeight="1">
      <c r="A118" s="588" t="s">
        <v>368</v>
      </c>
      <c r="B118" s="604" t="s">
        <v>1198</v>
      </c>
      <c r="C118" s="605" t="s">
        <v>22</v>
      </c>
      <c r="D118" s="604" t="s">
        <v>1127</v>
      </c>
      <c r="E118" s="606" t="s">
        <v>1199</v>
      </c>
      <c r="F118" s="604" t="s">
        <v>1053</v>
      </c>
      <c r="G118" s="604" t="s">
        <v>1057</v>
      </c>
      <c r="H118" s="591" t="s">
        <v>1058</v>
      </c>
      <c r="I118" s="592" t="s">
        <v>519</v>
      </c>
      <c r="J118" s="603"/>
    </row>
    <row r="119" spans="1:10" ht="14.25" customHeight="1">
      <c r="A119" s="588" t="s">
        <v>368</v>
      </c>
      <c r="B119" s="604" t="s">
        <v>1200</v>
      </c>
      <c r="C119" s="605" t="s">
        <v>22</v>
      </c>
      <c r="D119" s="604" t="s">
        <v>7</v>
      </c>
      <c r="E119" s="606" t="s">
        <v>1095</v>
      </c>
      <c r="F119" s="604" t="s">
        <v>1053</v>
      </c>
      <c r="G119" s="604" t="s">
        <v>1057</v>
      </c>
      <c r="H119" s="591" t="s">
        <v>1058</v>
      </c>
      <c r="I119" s="592" t="s">
        <v>519</v>
      </c>
      <c r="J119" s="603"/>
    </row>
    <row r="120" spans="1:10" ht="14.25" customHeight="1">
      <c r="A120" s="588" t="s">
        <v>368</v>
      </c>
      <c r="B120" s="604" t="s">
        <v>1201</v>
      </c>
      <c r="C120" s="605" t="s">
        <v>22</v>
      </c>
      <c r="D120" s="604" t="s">
        <v>7</v>
      </c>
      <c r="E120" s="606" t="s">
        <v>1202</v>
      </c>
      <c r="F120" s="604" t="s">
        <v>1053</v>
      </c>
      <c r="G120" s="604" t="s">
        <v>1057</v>
      </c>
      <c r="H120" s="591" t="s">
        <v>1058</v>
      </c>
      <c r="I120" s="592" t="s">
        <v>519</v>
      </c>
      <c r="J120" s="603"/>
    </row>
    <row r="121" spans="1:10" ht="14.25" customHeight="1">
      <c r="A121" s="588" t="s">
        <v>368</v>
      </c>
      <c r="B121" s="604" t="s">
        <v>1201</v>
      </c>
      <c r="C121" s="605" t="s">
        <v>22</v>
      </c>
      <c r="D121" s="604" t="s">
        <v>1127</v>
      </c>
      <c r="E121" s="606" t="s">
        <v>1203</v>
      </c>
      <c r="F121" s="604" t="s">
        <v>1053</v>
      </c>
      <c r="G121" s="604" t="s">
        <v>1057</v>
      </c>
      <c r="H121" s="591" t="s">
        <v>1058</v>
      </c>
      <c r="I121" s="592" t="s">
        <v>519</v>
      </c>
      <c r="J121" s="603"/>
    </row>
    <row r="122" spans="1:10" ht="14.25" customHeight="1">
      <c r="A122" s="588" t="s">
        <v>368</v>
      </c>
      <c r="B122" s="604" t="s">
        <v>1201</v>
      </c>
      <c r="C122" s="605" t="s">
        <v>22</v>
      </c>
      <c r="D122" s="604" t="s">
        <v>1127</v>
      </c>
      <c r="E122" s="606" t="s">
        <v>1132</v>
      </c>
      <c r="F122" s="604" t="s">
        <v>1053</v>
      </c>
      <c r="G122" s="604" t="s">
        <v>1057</v>
      </c>
      <c r="H122" s="591" t="s">
        <v>1058</v>
      </c>
      <c r="I122" s="592" t="s">
        <v>519</v>
      </c>
      <c r="J122" s="603"/>
    </row>
    <row r="123" spans="1:10" ht="14.25" customHeight="1">
      <c r="A123" s="588" t="s">
        <v>368</v>
      </c>
      <c r="B123" s="604" t="s">
        <v>1204</v>
      </c>
      <c r="C123" s="605" t="s">
        <v>22</v>
      </c>
      <c r="D123" s="604" t="s">
        <v>7</v>
      </c>
      <c r="E123" s="606" t="s">
        <v>1095</v>
      </c>
      <c r="F123" s="604" t="s">
        <v>1053</v>
      </c>
      <c r="G123" s="604" t="s">
        <v>1057</v>
      </c>
      <c r="H123" s="591" t="s">
        <v>1058</v>
      </c>
      <c r="I123" s="592" t="s">
        <v>519</v>
      </c>
      <c r="J123" s="603"/>
    </row>
    <row r="124" spans="1:10" ht="14.25" customHeight="1">
      <c r="A124" s="588" t="s">
        <v>368</v>
      </c>
      <c r="B124" s="604" t="s">
        <v>1204</v>
      </c>
      <c r="C124" s="605" t="s">
        <v>22</v>
      </c>
      <c r="D124" s="604" t="s">
        <v>1127</v>
      </c>
      <c r="E124" s="606" t="s">
        <v>1205</v>
      </c>
      <c r="F124" s="604" t="s">
        <v>1053</v>
      </c>
      <c r="G124" s="604" t="s">
        <v>1057</v>
      </c>
      <c r="H124" s="591" t="s">
        <v>1058</v>
      </c>
      <c r="I124" s="592" t="s">
        <v>519</v>
      </c>
      <c r="J124" s="603"/>
    </row>
    <row r="125" spans="1:10" ht="14.25" customHeight="1">
      <c r="A125" s="588" t="s">
        <v>368</v>
      </c>
      <c r="B125" s="604" t="s">
        <v>1206</v>
      </c>
      <c r="C125" s="605" t="s">
        <v>22</v>
      </c>
      <c r="D125" s="604" t="s">
        <v>7</v>
      </c>
      <c r="E125" s="606" t="s">
        <v>1142</v>
      </c>
      <c r="F125" s="604" t="s">
        <v>1053</v>
      </c>
      <c r="G125" s="604" t="s">
        <v>1057</v>
      </c>
      <c r="H125" s="591" t="s">
        <v>1058</v>
      </c>
      <c r="I125" s="592" t="s">
        <v>519</v>
      </c>
      <c r="J125" s="603"/>
    </row>
    <row r="126" spans="1:10" ht="14.25" customHeight="1">
      <c r="A126" s="588" t="s">
        <v>368</v>
      </c>
      <c r="B126" s="604" t="s">
        <v>1206</v>
      </c>
      <c r="C126" s="605" t="s">
        <v>22</v>
      </c>
      <c r="D126" s="604" t="s">
        <v>7</v>
      </c>
      <c r="E126" s="606" t="s">
        <v>1207</v>
      </c>
      <c r="F126" s="604" t="s">
        <v>1053</v>
      </c>
      <c r="G126" s="611" t="s">
        <v>1208</v>
      </c>
      <c r="H126" s="591" t="s">
        <v>1058</v>
      </c>
      <c r="I126" s="592" t="s">
        <v>519</v>
      </c>
      <c r="J126" s="603"/>
    </row>
    <row r="127" spans="1:10" ht="14.25" customHeight="1">
      <c r="A127" s="588" t="s">
        <v>368</v>
      </c>
      <c r="B127" s="604" t="s">
        <v>1209</v>
      </c>
      <c r="C127" s="605" t="s">
        <v>22</v>
      </c>
      <c r="D127" s="604" t="s">
        <v>7</v>
      </c>
      <c r="E127" s="606" t="s">
        <v>1210</v>
      </c>
      <c r="F127" s="604" t="s">
        <v>1064</v>
      </c>
      <c r="G127" s="604" t="s">
        <v>1057</v>
      </c>
      <c r="H127" s="591" t="s">
        <v>1058</v>
      </c>
      <c r="I127" s="592" t="s">
        <v>519</v>
      </c>
      <c r="J127" s="603"/>
    </row>
    <row r="128" spans="1:10" ht="14.25" customHeight="1">
      <c r="A128" s="588" t="s">
        <v>368</v>
      </c>
      <c r="B128" s="604" t="s">
        <v>1211</v>
      </c>
      <c r="C128" s="605" t="s">
        <v>22</v>
      </c>
      <c r="D128" s="604" t="s">
        <v>7</v>
      </c>
      <c r="E128" s="606" t="s">
        <v>1212</v>
      </c>
      <c r="F128" s="604" t="s">
        <v>1053</v>
      </c>
      <c r="G128" s="611" t="s">
        <v>1213</v>
      </c>
      <c r="H128" s="591" t="s">
        <v>1058</v>
      </c>
      <c r="I128" s="592" t="s">
        <v>519</v>
      </c>
      <c r="J128" s="603"/>
    </row>
    <row r="129" spans="1:10" ht="14.25" customHeight="1">
      <c r="A129" s="588" t="s">
        <v>368</v>
      </c>
      <c r="B129" s="604" t="s">
        <v>1214</v>
      </c>
      <c r="C129" s="605" t="s">
        <v>22</v>
      </c>
      <c r="D129" s="604" t="s">
        <v>7</v>
      </c>
      <c r="E129" s="606" t="s">
        <v>1095</v>
      </c>
      <c r="F129" s="604" t="s">
        <v>1064</v>
      </c>
      <c r="G129" s="604" t="s">
        <v>1057</v>
      </c>
      <c r="H129" s="591" t="s">
        <v>1058</v>
      </c>
      <c r="I129" s="592" t="s">
        <v>519</v>
      </c>
      <c r="J129" s="603"/>
    </row>
    <row r="130" spans="1:10" ht="14.25" customHeight="1">
      <c r="A130" s="588" t="s">
        <v>368</v>
      </c>
      <c r="B130" s="604" t="s">
        <v>1215</v>
      </c>
      <c r="C130" s="605" t="s">
        <v>22</v>
      </c>
      <c r="D130" s="604" t="s">
        <v>7</v>
      </c>
      <c r="E130" s="606" t="s">
        <v>1216</v>
      </c>
      <c r="F130" s="604" t="s">
        <v>1053</v>
      </c>
      <c r="G130" s="604" t="s">
        <v>1057</v>
      </c>
      <c r="H130" s="591" t="s">
        <v>1058</v>
      </c>
      <c r="I130" s="592" t="s">
        <v>519</v>
      </c>
      <c r="J130" s="603"/>
    </row>
    <row r="131" spans="1:10" ht="14.25" customHeight="1">
      <c r="A131" s="588" t="s">
        <v>368</v>
      </c>
      <c r="B131" s="604" t="s">
        <v>1217</v>
      </c>
      <c r="C131" s="605" t="s">
        <v>22</v>
      </c>
      <c r="D131" s="604" t="s">
        <v>7</v>
      </c>
      <c r="E131" s="606" t="s">
        <v>1218</v>
      </c>
      <c r="F131" s="604" t="s">
        <v>1053</v>
      </c>
      <c r="G131" s="604" t="s">
        <v>1057</v>
      </c>
      <c r="H131" s="591" t="s">
        <v>1058</v>
      </c>
      <c r="I131" s="592" t="s">
        <v>519</v>
      </c>
      <c r="J131" s="603"/>
    </row>
    <row r="132" spans="1:10" ht="14.25" customHeight="1">
      <c r="A132" s="588" t="s">
        <v>368</v>
      </c>
      <c r="B132" s="604" t="s">
        <v>1219</v>
      </c>
      <c r="C132" s="605" t="s">
        <v>22</v>
      </c>
      <c r="D132" s="604" t="s">
        <v>1127</v>
      </c>
      <c r="E132" s="606" t="s">
        <v>1132</v>
      </c>
      <c r="F132" s="604" t="s">
        <v>1053</v>
      </c>
      <c r="G132" s="604" t="s">
        <v>1057</v>
      </c>
      <c r="H132" s="591" t="s">
        <v>1058</v>
      </c>
      <c r="I132" s="592" t="s">
        <v>519</v>
      </c>
      <c r="J132" s="603"/>
    </row>
    <row r="133" spans="1:10" ht="14.25" customHeight="1">
      <c r="A133" s="588" t="s">
        <v>368</v>
      </c>
      <c r="B133" s="604" t="s">
        <v>1220</v>
      </c>
      <c r="C133" s="605" t="s">
        <v>22</v>
      </c>
      <c r="D133" s="604" t="s">
        <v>1127</v>
      </c>
      <c r="E133" s="606" t="s">
        <v>1221</v>
      </c>
      <c r="F133" s="604" t="s">
        <v>1053</v>
      </c>
      <c r="G133" s="604" t="s">
        <v>1057</v>
      </c>
      <c r="H133" s="591" t="s">
        <v>1058</v>
      </c>
      <c r="I133" s="592" t="s">
        <v>519</v>
      </c>
      <c r="J133" s="603"/>
    </row>
    <row r="134" spans="1:10" ht="14.25" customHeight="1">
      <c r="A134" s="588" t="s">
        <v>368</v>
      </c>
      <c r="B134" s="604" t="s">
        <v>1220</v>
      </c>
      <c r="C134" s="605" t="s">
        <v>22</v>
      </c>
      <c r="D134" s="604" t="s">
        <v>1127</v>
      </c>
      <c r="E134" s="606" t="s">
        <v>1129</v>
      </c>
      <c r="F134" s="604" t="s">
        <v>1053</v>
      </c>
      <c r="G134" s="604" t="s">
        <v>1057</v>
      </c>
      <c r="H134" s="591" t="s">
        <v>1058</v>
      </c>
      <c r="I134" s="592" t="s">
        <v>519</v>
      </c>
      <c r="J134" s="603"/>
    </row>
    <row r="135" spans="1:10" ht="14.25" customHeight="1">
      <c r="A135" s="588" t="s">
        <v>368</v>
      </c>
      <c r="B135" s="604" t="s">
        <v>1220</v>
      </c>
      <c r="C135" s="605" t="s">
        <v>22</v>
      </c>
      <c r="D135" s="604" t="s">
        <v>1127</v>
      </c>
      <c r="E135" s="606" t="s">
        <v>1222</v>
      </c>
      <c r="F135" s="604" t="s">
        <v>1053</v>
      </c>
      <c r="G135" s="604" t="s">
        <v>1057</v>
      </c>
      <c r="H135" s="591" t="s">
        <v>1058</v>
      </c>
      <c r="I135" s="592" t="s">
        <v>519</v>
      </c>
      <c r="J135" s="603"/>
    </row>
    <row r="136" spans="1:10" ht="14.25" customHeight="1">
      <c r="A136" s="588" t="s">
        <v>368</v>
      </c>
      <c r="B136" s="604" t="s">
        <v>1223</v>
      </c>
      <c r="C136" s="605" t="s">
        <v>22</v>
      </c>
      <c r="D136" s="604" t="s">
        <v>7</v>
      </c>
      <c r="E136" s="606" t="s">
        <v>1095</v>
      </c>
      <c r="F136" s="604" t="s">
        <v>1064</v>
      </c>
      <c r="G136" s="604" t="s">
        <v>1057</v>
      </c>
      <c r="H136" s="591" t="s">
        <v>1058</v>
      </c>
      <c r="I136" s="592" t="s">
        <v>519</v>
      </c>
      <c r="J136" s="603"/>
    </row>
    <row r="137" spans="1:10" ht="14.25" customHeight="1">
      <c r="A137" s="588" t="s">
        <v>368</v>
      </c>
      <c r="B137" s="604" t="s">
        <v>1224</v>
      </c>
      <c r="C137" s="605" t="s">
        <v>22</v>
      </c>
      <c r="D137" s="604" t="s">
        <v>7</v>
      </c>
      <c r="E137" s="606" t="s">
        <v>1225</v>
      </c>
      <c r="F137" s="604" t="s">
        <v>1053</v>
      </c>
      <c r="G137" s="604" t="s">
        <v>1057</v>
      </c>
      <c r="H137" s="591" t="s">
        <v>1058</v>
      </c>
      <c r="I137" s="592" t="s">
        <v>519</v>
      </c>
      <c r="J137" s="603"/>
    </row>
    <row r="138" spans="1:10" ht="14.25" customHeight="1">
      <c r="A138" s="588" t="s">
        <v>368</v>
      </c>
      <c r="B138" s="604" t="s">
        <v>1224</v>
      </c>
      <c r="C138" s="605" t="s">
        <v>22</v>
      </c>
      <c r="D138" s="604" t="s">
        <v>7</v>
      </c>
      <c r="E138" s="606" t="s">
        <v>1226</v>
      </c>
      <c r="F138" s="604" t="s">
        <v>1053</v>
      </c>
      <c r="G138" s="604" t="s">
        <v>1057</v>
      </c>
      <c r="H138" s="591" t="s">
        <v>1058</v>
      </c>
      <c r="I138" s="592" t="s">
        <v>519</v>
      </c>
      <c r="J138" s="603"/>
    </row>
    <row r="139" spans="1:10" ht="14.25" customHeight="1">
      <c r="A139" s="588" t="s">
        <v>368</v>
      </c>
      <c r="B139" s="604" t="s">
        <v>1224</v>
      </c>
      <c r="C139" s="605" t="s">
        <v>22</v>
      </c>
      <c r="D139" s="604" t="s">
        <v>7</v>
      </c>
      <c r="E139" s="606" t="s">
        <v>97</v>
      </c>
      <c r="F139" s="604" t="s">
        <v>1053</v>
      </c>
      <c r="G139" s="604" t="s">
        <v>1057</v>
      </c>
      <c r="H139" s="591" t="s">
        <v>1058</v>
      </c>
      <c r="I139" s="592" t="s">
        <v>519</v>
      </c>
      <c r="J139" s="603"/>
    </row>
    <row r="140" spans="1:10" ht="14.25" customHeight="1">
      <c r="A140" s="588" t="s">
        <v>368</v>
      </c>
      <c r="B140" s="604" t="s">
        <v>1224</v>
      </c>
      <c r="C140" s="605" t="s">
        <v>22</v>
      </c>
      <c r="D140" s="604" t="s">
        <v>7</v>
      </c>
      <c r="E140" s="606" t="s">
        <v>1227</v>
      </c>
      <c r="F140" s="604" t="s">
        <v>1053</v>
      </c>
      <c r="G140" s="604" t="s">
        <v>1057</v>
      </c>
      <c r="H140" s="591" t="s">
        <v>1058</v>
      </c>
      <c r="I140" s="592" t="s">
        <v>519</v>
      </c>
      <c r="J140" s="603"/>
    </row>
    <row r="141" spans="1:10" ht="14.25" customHeight="1">
      <c r="A141" s="588" t="s">
        <v>368</v>
      </c>
      <c r="B141" s="604" t="s">
        <v>1228</v>
      </c>
      <c r="C141" s="605" t="s">
        <v>22</v>
      </c>
      <c r="D141" s="604" t="s">
        <v>7</v>
      </c>
      <c r="E141" s="606" t="s">
        <v>1095</v>
      </c>
      <c r="F141" s="604" t="s">
        <v>1064</v>
      </c>
      <c r="G141" s="604" t="s">
        <v>1057</v>
      </c>
      <c r="H141" s="591" t="s">
        <v>1058</v>
      </c>
      <c r="I141" s="592" t="s">
        <v>519</v>
      </c>
      <c r="J141" s="603"/>
    </row>
    <row r="142" spans="1:10" ht="14.25" customHeight="1">
      <c r="A142" s="588" t="s">
        <v>368</v>
      </c>
      <c r="B142" s="604" t="s">
        <v>1229</v>
      </c>
      <c r="C142" s="605" t="s">
        <v>22</v>
      </c>
      <c r="D142" s="604" t="s">
        <v>7</v>
      </c>
      <c r="E142" s="606" t="s">
        <v>1095</v>
      </c>
      <c r="F142" s="604" t="s">
        <v>1053</v>
      </c>
      <c r="G142" s="611" t="s">
        <v>1057</v>
      </c>
      <c r="H142" s="591" t="s">
        <v>1058</v>
      </c>
      <c r="I142" s="592" t="s">
        <v>519</v>
      </c>
      <c r="J142" s="603"/>
    </row>
    <row r="143" spans="1:10" ht="14.25" customHeight="1">
      <c r="A143" s="588" t="s">
        <v>368</v>
      </c>
      <c r="B143" s="604" t="s">
        <v>1230</v>
      </c>
      <c r="C143" s="605" t="s">
        <v>22</v>
      </c>
      <c r="D143" s="604" t="s">
        <v>7</v>
      </c>
      <c r="E143" s="606" t="s">
        <v>1210</v>
      </c>
      <c r="F143" s="604" t="s">
        <v>1064</v>
      </c>
      <c r="G143" s="604" t="s">
        <v>1057</v>
      </c>
      <c r="H143" s="591" t="s">
        <v>1058</v>
      </c>
      <c r="I143" s="592" t="s">
        <v>519</v>
      </c>
      <c r="J143" s="603"/>
    </row>
    <row r="144" spans="1:10" ht="14.25" customHeight="1">
      <c r="A144" s="588" t="s">
        <v>368</v>
      </c>
      <c r="B144" s="604" t="s">
        <v>1231</v>
      </c>
      <c r="C144" s="605" t="s">
        <v>22</v>
      </c>
      <c r="D144" s="604" t="s">
        <v>7</v>
      </c>
      <c r="E144" s="606" t="s">
        <v>5</v>
      </c>
      <c r="F144" s="604" t="s">
        <v>1064</v>
      </c>
      <c r="G144" s="604" t="s">
        <v>1057</v>
      </c>
      <c r="H144" s="591" t="s">
        <v>1058</v>
      </c>
      <c r="I144" s="592" t="s">
        <v>519</v>
      </c>
      <c r="J144" s="603"/>
    </row>
    <row r="145" spans="1:10" ht="14.25" customHeight="1">
      <c r="A145" s="588" t="s">
        <v>368</v>
      </c>
      <c r="B145" s="604" t="s">
        <v>1232</v>
      </c>
      <c r="C145" s="605" t="s">
        <v>22</v>
      </c>
      <c r="D145" s="604" t="s">
        <v>7</v>
      </c>
      <c r="E145" s="606" t="s">
        <v>5</v>
      </c>
      <c r="F145" s="604" t="s">
        <v>1064</v>
      </c>
      <c r="G145" s="604" t="s">
        <v>1057</v>
      </c>
      <c r="H145" s="591" t="s">
        <v>1058</v>
      </c>
      <c r="I145" s="592" t="s">
        <v>519</v>
      </c>
      <c r="J145" s="603"/>
    </row>
    <row r="146" spans="1:10" ht="14.25" customHeight="1">
      <c r="A146" s="588" t="s">
        <v>368</v>
      </c>
      <c r="B146" s="604" t="s">
        <v>1232</v>
      </c>
      <c r="C146" s="605" t="s">
        <v>22</v>
      </c>
      <c r="D146" s="604" t="s">
        <v>7</v>
      </c>
      <c r="E146" s="606" t="s">
        <v>1142</v>
      </c>
      <c r="F146" s="604" t="s">
        <v>1064</v>
      </c>
      <c r="G146" s="604" t="s">
        <v>1057</v>
      </c>
      <c r="H146" s="591" t="s">
        <v>1058</v>
      </c>
      <c r="I146" s="592" t="s">
        <v>519</v>
      </c>
      <c r="J146" s="603"/>
    </row>
    <row r="147" spans="1:10" ht="14.25" customHeight="1">
      <c r="A147" s="588" t="s">
        <v>368</v>
      </c>
      <c r="B147" s="604" t="s">
        <v>1232</v>
      </c>
      <c r="C147" s="605" t="s">
        <v>22</v>
      </c>
      <c r="D147" s="604" t="s">
        <v>7</v>
      </c>
      <c r="E147" s="606" t="s">
        <v>1233</v>
      </c>
      <c r="F147" s="604" t="s">
        <v>1064</v>
      </c>
      <c r="G147" s="612">
        <v>6208</v>
      </c>
      <c r="H147" s="589"/>
      <c r="I147" s="592" t="s">
        <v>519</v>
      </c>
      <c r="J147" s="603"/>
    </row>
    <row r="148" spans="1:10" ht="14.25" customHeight="1">
      <c r="A148" s="588" t="s">
        <v>368</v>
      </c>
      <c r="B148" s="604" t="s">
        <v>1234</v>
      </c>
      <c r="C148" s="605" t="s">
        <v>22</v>
      </c>
      <c r="D148" s="604" t="s">
        <v>7</v>
      </c>
      <c r="E148" s="606" t="s">
        <v>1095</v>
      </c>
      <c r="F148" s="604" t="s">
        <v>1064</v>
      </c>
      <c r="G148" s="611" t="s">
        <v>1057</v>
      </c>
      <c r="H148" s="591" t="s">
        <v>1058</v>
      </c>
      <c r="I148" s="592" t="s">
        <v>519</v>
      </c>
      <c r="J148" s="603"/>
    </row>
    <row r="149" spans="1:10" ht="14.25" customHeight="1">
      <c r="A149" s="588" t="s">
        <v>368</v>
      </c>
      <c r="B149" s="604" t="s">
        <v>1235</v>
      </c>
      <c r="C149" s="605" t="s">
        <v>22</v>
      </c>
      <c r="D149" s="604" t="s">
        <v>7</v>
      </c>
      <c r="E149" s="606" t="s">
        <v>1095</v>
      </c>
      <c r="F149" s="604" t="s">
        <v>1064</v>
      </c>
      <c r="G149" s="604" t="s">
        <v>1057</v>
      </c>
      <c r="H149" s="591" t="s">
        <v>1058</v>
      </c>
      <c r="I149" s="592" t="s">
        <v>519</v>
      </c>
      <c r="J149" s="603"/>
    </row>
    <row r="150" spans="1:10" ht="14.25" customHeight="1">
      <c r="A150" s="595" t="s">
        <v>368</v>
      </c>
      <c r="B150" s="596" t="s">
        <v>1092</v>
      </c>
      <c r="C150" s="538" t="s">
        <v>20</v>
      </c>
      <c r="D150" s="596" t="s">
        <v>7</v>
      </c>
      <c r="E150" s="546" t="s">
        <v>110</v>
      </c>
      <c r="F150" s="596" t="s">
        <v>1064</v>
      </c>
      <c r="G150" s="599" t="s">
        <v>1236</v>
      </c>
      <c r="H150" s="599" t="s">
        <v>1237</v>
      </c>
      <c r="I150" s="600" t="s">
        <v>66</v>
      </c>
      <c r="J150" s="603"/>
    </row>
    <row r="151" spans="1:10" ht="14.25" customHeight="1">
      <c r="A151" s="595" t="s">
        <v>368</v>
      </c>
      <c r="B151" s="596" t="s">
        <v>1092</v>
      </c>
      <c r="C151" s="538" t="s">
        <v>20</v>
      </c>
      <c r="D151" s="596" t="s">
        <v>7</v>
      </c>
      <c r="E151" s="546" t="s">
        <v>514</v>
      </c>
      <c r="F151" s="596" t="s">
        <v>1064</v>
      </c>
      <c r="G151" s="599" t="s">
        <v>1238</v>
      </c>
      <c r="H151" s="599"/>
      <c r="I151" s="600"/>
      <c r="J151" s="603"/>
    </row>
    <row r="152" spans="1:10" ht="14.25" customHeight="1">
      <c r="A152" s="588" t="s">
        <v>368</v>
      </c>
      <c r="B152" s="591" t="s">
        <v>1239</v>
      </c>
      <c r="C152" s="605" t="s">
        <v>20</v>
      </c>
      <c r="D152" s="589" t="s">
        <v>7</v>
      </c>
      <c r="E152" s="590" t="s">
        <v>110</v>
      </c>
      <c r="F152" s="589" t="s">
        <v>1064</v>
      </c>
      <c r="G152" s="591" t="s">
        <v>1240</v>
      </c>
      <c r="H152" s="591" t="s">
        <v>1241</v>
      </c>
      <c r="I152" s="592" t="s">
        <v>519</v>
      </c>
      <c r="J152" s="603"/>
    </row>
    <row r="153" spans="1:10" ht="14.25" customHeight="1">
      <c r="A153" s="588" t="s">
        <v>368</v>
      </c>
      <c r="B153" s="589" t="s">
        <v>1094</v>
      </c>
      <c r="C153" s="605" t="s">
        <v>20</v>
      </c>
      <c r="D153" s="589" t="s">
        <v>7</v>
      </c>
      <c r="E153" s="590" t="s">
        <v>1242</v>
      </c>
      <c r="F153" s="589" t="s">
        <v>1053</v>
      </c>
      <c r="G153" s="591" t="s">
        <v>1057</v>
      </c>
      <c r="H153" s="591" t="s">
        <v>1058</v>
      </c>
      <c r="I153" s="592" t="s">
        <v>519</v>
      </c>
      <c r="J153" s="603"/>
    </row>
    <row r="154" spans="1:10" ht="14.25" customHeight="1">
      <c r="A154" s="588" t="s">
        <v>368</v>
      </c>
      <c r="B154" s="589" t="s">
        <v>1094</v>
      </c>
      <c r="C154" s="605" t="s">
        <v>20</v>
      </c>
      <c r="D154" s="589" t="s">
        <v>7</v>
      </c>
      <c r="E154" s="590" t="s">
        <v>514</v>
      </c>
      <c r="F154" s="589" t="s">
        <v>1053</v>
      </c>
      <c r="G154" s="591" t="s">
        <v>1243</v>
      </c>
      <c r="H154" s="591" t="s">
        <v>1244</v>
      </c>
      <c r="I154" s="592" t="s">
        <v>519</v>
      </c>
      <c r="J154" s="603"/>
    </row>
    <row r="155" spans="1:10" ht="14.25" customHeight="1">
      <c r="A155" s="588" t="s">
        <v>368</v>
      </c>
      <c r="B155" s="589" t="s">
        <v>1094</v>
      </c>
      <c r="C155" s="605" t="s">
        <v>20</v>
      </c>
      <c r="D155" s="589" t="s">
        <v>7</v>
      </c>
      <c r="E155" s="590" t="s">
        <v>65</v>
      </c>
      <c r="F155" s="589" t="s">
        <v>1053</v>
      </c>
      <c r="G155" s="591" t="s">
        <v>1066</v>
      </c>
      <c r="H155" s="591" t="s">
        <v>461</v>
      </c>
      <c r="I155" s="592" t="s">
        <v>519</v>
      </c>
      <c r="J155" s="603"/>
    </row>
    <row r="156" spans="1:10" ht="14.25" customHeight="1">
      <c r="A156" s="588" t="s">
        <v>368</v>
      </c>
      <c r="B156" s="589" t="s">
        <v>1097</v>
      </c>
      <c r="C156" s="605" t="s">
        <v>20</v>
      </c>
      <c r="D156" s="589" t="s">
        <v>7</v>
      </c>
      <c r="E156" s="590" t="s">
        <v>110</v>
      </c>
      <c r="F156" s="589" t="s">
        <v>1064</v>
      </c>
      <c r="G156" s="591" t="s">
        <v>1240</v>
      </c>
      <c r="H156" s="591" t="s">
        <v>492</v>
      </c>
      <c r="I156" s="592" t="s">
        <v>519</v>
      </c>
      <c r="J156" s="603"/>
    </row>
    <row r="157" spans="1:10" ht="14.25" customHeight="1">
      <c r="A157" s="588" t="s">
        <v>368</v>
      </c>
      <c r="B157" s="589" t="s">
        <v>1099</v>
      </c>
      <c r="C157" s="605" t="s">
        <v>20</v>
      </c>
      <c r="D157" s="589" t="s">
        <v>7</v>
      </c>
      <c r="E157" s="590" t="s">
        <v>110</v>
      </c>
      <c r="F157" s="589" t="s">
        <v>1064</v>
      </c>
      <c r="G157" s="591" t="s">
        <v>1057</v>
      </c>
      <c r="H157" s="591" t="s">
        <v>1058</v>
      </c>
      <c r="I157" s="592" t="s">
        <v>519</v>
      </c>
      <c r="J157" s="603"/>
    </row>
    <row r="158" spans="1:10" ht="14.25" customHeight="1">
      <c r="A158" s="588" t="s">
        <v>368</v>
      </c>
      <c r="B158" s="589" t="s">
        <v>1245</v>
      </c>
      <c r="C158" s="605" t="s">
        <v>20</v>
      </c>
      <c r="D158" s="589" t="s">
        <v>7</v>
      </c>
      <c r="E158" s="590" t="s">
        <v>1242</v>
      </c>
      <c r="F158" s="589" t="s">
        <v>1064</v>
      </c>
      <c r="G158" s="591" t="s">
        <v>1057</v>
      </c>
      <c r="H158" s="591" t="s">
        <v>1058</v>
      </c>
      <c r="I158" s="592" t="s">
        <v>519</v>
      </c>
      <c r="J158" s="603"/>
    </row>
    <row r="159" spans="1:10" ht="14.25" customHeight="1">
      <c r="A159" s="588" t="s">
        <v>368</v>
      </c>
      <c r="B159" s="589" t="s">
        <v>1245</v>
      </c>
      <c r="C159" s="605" t="s">
        <v>20</v>
      </c>
      <c r="D159" s="589" t="s">
        <v>7</v>
      </c>
      <c r="E159" s="590" t="s">
        <v>1246</v>
      </c>
      <c r="F159" s="589" t="s">
        <v>1064</v>
      </c>
      <c r="G159" s="591" t="s">
        <v>498</v>
      </c>
      <c r="H159" s="591" t="s">
        <v>1247</v>
      </c>
      <c r="I159" s="592" t="s">
        <v>519</v>
      </c>
      <c r="J159" s="603"/>
    </row>
    <row r="160" spans="1:10" ht="14.25" customHeight="1">
      <c r="A160" s="595" t="s">
        <v>368</v>
      </c>
      <c r="B160" s="596" t="s">
        <v>1107</v>
      </c>
      <c r="C160" s="538" t="s">
        <v>20</v>
      </c>
      <c r="D160" s="596" t="s">
        <v>7</v>
      </c>
      <c r="E160" s="597" t="s">
        <v>1248</v>
      </c>
      <c r="F160" s="596" t="s">
        <v>1053</v>
      </c>
      <c r="G160" s="599" t="s">
        <v>1249</v>
      </c>
      <c r="H160" s="599" t="s">
        <v>1250</v>
      </c>
      <c r="I160" s="600" t="s">
        <v>66</v>
      </c>
      <c r="J160" s="603"/>
    </row>
    <row r="161" spans="1:10" ht="14.25" customHeight="1">
      <c r="A161" s="595" t="s">
        <v>368</v>
      </c>
      <c r="B161" s="596" t="s">
        <v>1107</v>
      </c>
      <c r="C161" s="538" t="s">
        <v>20</v>
      </c>
      <c r="D161" s="596" t="s">
        <v>7</v>
      </c>
      <c r="E161" s="597" t="s">
        <v>1251</v>
      </c>
      <c r="F161" s="596" t="s">
        <v>1053</v>
      </c>
      <c r="G161" s="599" t="s">
        <v>1252</v>
      </c>
      <c r="H161" s="599" t="s">
        <v>1247</v>
      </c>
      <c r="I161" s="600" t="s">
        <v>66</v>
      </c>
      <c r="J161" s="603"/>
    </row>
    <row r="162" spans="1:10" ht="14.25" customHeight="1">
      <c r="A162" s="595" t="s">
        <v>368</v>
      </c>
      <c r="B162" s="596" t="s">
        <v>1107</v>
      </c>
      <c r="C162" s="538" t="s">
        <v>20</v>
      </c>
      <c r="D162" s="596" t="s">
        <v>7</v>
      </c>
      <c r="E162" s="597" t="s">
        <v>1253</v>
      </c>
      <c r="F162" s="596" t="s">
        <v>1053</v>
      </c>
      <c r="G162" s="599" t="s">
        <v>1254</v>
      </c>
      <c r="H162" s="599" t="s">
        <v>482</v>
      </c>
      <c r="I162" s="600" t="s">
        <v>66</v>
      </c>
      <c r="J162" s="603"/>
    </row>
    <row r="163" spans="1:10" ht="14.25" customHeight="1">
      <c r="A163" s="588" t="s">
        <v>368</v>
      </c>
      <c r="B163" s="589" t="s">
        <v>1113</v>
      </c>
      <c r="C163" s="605" t="s">
        <v>20</v>
      </c>
      <c r="D163" s="589" t="s">
        <v>7</v>
      </c>
      <c r="E163" s="590" t="s">
        <v>514</v>
      </c>
      <c r="F163" s="589" t="s">
        <v>1064</v>
      </c>
      <c r="G163" s="591" t="s">
        <v>1057</v>
      </c>
      <c r="H163" s="591" t="s">
        <v>1058</v>
      </c>
      <c r="I163" s="592" t="s">
        <v>519</v>
      </c>
      <c r="J163" s="603"/>
    </row>
    <row r="164" spans="1:10" ht="14.25" customHeight="1">
      <c r="A164" s="595" t="s">
        <v>368</v>
      </c>
      <c r="B164" s="596" t="s">
        <v>1255</v>
      </c>
      <c r="C164" s="538" t="s">
        <v>20</v>
      </c>
      <c r="D164" s="596" t="s">
        <v>7</v>
      </c>
      <c r="E164" s="546" t="s">
        <v>65</v>
      </c>
      <c r="F164" s="596" t="s">
        <v>1064</v>
      </c>
      <c r="G164" s="599" t="s">
        <v>1256</v>
      </c>
      <c r="H164" s="599" t="s">
        <v>1243</v>
      </c>
      <c r="I164" s="600" t="s">
        <v>66</v>
      </c>
      <c r="J164" s="603"/>
    </row>
    <row r="165" spans="1:10" ht="14.25" customHeight="1">
      <c r="A165" s="588" t="s">
        <v>368</v>
      </c>
      <c r="B165" s="589" t="s">
        <v>1115</v>
      </c>
      <c r="C165" s="605" t="s">
        <v>20</v>
      </c>
      <c r="D165" s="589" t="s">
        <v>7</v>
      </c>
      <c r="E165" s="590" t="s">
        <v>65</v>
      </c>
      <c r="F165" s="589" t="s">
        <v>1064</v>
      </c>
      <c r="G165" s="591" t="s">
        <v>1057</v>
      </c>
      <c r="H165" s="591" t="s">
        <v>1058</v>
      </c>
      <c r="I165" s="592" t="s">
        <v>519</v>
      </c>
      <c r="J165" s="603"/>
    </row>
    <row r="166" spans="1:10" ht="14.25" customHeight="1">
      <c r="A166" s="588" t="s">
        <v>368</v>
      </c>
      <c r="B166" s="589" t="s">
        <v>1123</v>
      </c>
      <c r="C166" s="605" t="s">
        <v>20</v>
      </c>
      <c r="D166" s="589" t="s">
        <v>7</v>
      </c>
      <c r="E166" s="590" t="s">
        <v>110</v>
      </c>
      <c r="F166" s="589" t="s">
        <v>1064</v>
      </c>
      <c r="G166" s="591" t="s">
        <v>1257</v>
      </c>
      <c r="H166" s="591" t="s">
        <v>469</v>
      </c>
      <c r="I166" s="592" t="s">
        <v>519</v>
      </c>
      <c r="J166" s="603"/>
    </row>
    <row r="167" spans="1:10" ht="14.25" customHeight="1">
      <c r="A167" s="588" t="s">
        <v>368</v>
      </c>
      <c r="B167" s="589" t="s">
        <v>1123</v>
      </c>
      <c r="C167" s="605" t="s">
        <v>20</v>
      </c>
      <c r="D167" s="589" t="s">
        <v>7</v>
      </c>
      <c r="E167" s="590" t="s">
        <v>514</v>
      </c>
      <c r="F167" s="589" t="s">
        <v>1064</v>
      </c>
      <c r="G167" s="591" t="s">
        <v>1258</v>
      </c>
      <c r="H167" s="591" t="s">
        <v>1259</v>
      </c>
      <c r="I167" s="592" t="s">
        <v>519</v>
      </c>
      <c r="J167" s="603"/>
    </row>
    <row r="168" spans="1:10" ht="14.25" customHeight="1">
      <c r="A168" s="588" t="s">
        <v>368</v>
      </c>
      <c r="B168" s="589" t="s">
        <v>1125</v>
      </c>
      <c r="C168" s="605" t="s">
        <v>20</v>
      </c>
      <c r="D168" s="589" t="s">
        <v>7</v>
      </c>
      <c r="E168" s="590" t="s">
        <v>1242</v>
      </c>
      <c r="F168" s="589" t="s">
        <v>1053</v>
      </c>
      <c r="G168" s="591" t="s">
        <v>1057</v>
      </c>
      <c r="H168" s="591" t="s">
        <v>1058</v>
      </c>
      <c r="I168" s="592" t="s">
        <v>519</v>
      </c>
      <c r="J168" s="603"/>
    </row>
    <row r="169" spans="1:10" ht="14.25" customHeight="1">
      <c r="A169" s="595" t="s">
        <v>368</v>
      </c>
      <c r="B169" s="596" t="s">
        <v>1125</v>
      </c>
      <c r="C169" s="538" t="s">
        <v>20</v>
      </c>
      <c r="D169" s="596" t="s">
        <v>7</v>
      </c>
      <c r="E169" s="597" t="s">
        <v>1260</v>
      </c>
      <c r="F169" s="596" t="s">
        <v>1053</v>
      </c>
      <c r="G169" s="599" t="s">
        <v>1261</v>
      </c>
      <c r="H169" s="599" t="s">
        <v>1262</v>
      </c>
      <c r="I169" s="600" t="s">
        <v>66</v>
      </c>
      <c r="J169" s="603"/>
    </row>
    <row r="170" spans="1:10" ht="14.25" customHeight="1">
      <c r="A170" s="595" t="s">
        <v>368</v>
      </c>
      <c r="B170" s="596" t="s">
        <v>1125</v>
      </c>
      <c r="C170" s="538" t="s">
        <v>20</v>
      </c>
      <c r="D170" s="596" t="s">
        <v>7</v>
      </c>
      <c r="E170" s="597" t="s">
        <v>1263</v>
      </c>
      <c r="F170" s="596" t="s">
        <v>1053</v>
      </c>
      <c r="G170" s="599" t="s">
        <v>1264</v>
      </c>
      <c r="H170" s="613" t="s">
        <v>1265</v>
      </c>
      <c r="I170" s="600" t="s">
        <v>66</v>
      </c>
      <c r="J170" s="603"/>
    </row>
    <row r="171" spans="1:10" ht="14.25" customHeight="1">
      <c r="A171" s="595" t="s">
        <v>368</v>
      </c>
      <c r="B171" s="596" t="s">
        <v>1125</v>
      </c>
      <c r="C171" s="538" t="s">
        <v>20</v>
      </c>
      <c r="D171" s="596" t="s">
        <v>7</v>
      </c>
      <c r="E171" s="597" t="s">
        <v>1266</v>
      </c>
      <c r="F171" s="596" t="s">
        <v>1053</v>
      </c>
      <c r="G171" s="599" t="s">
        <v>1267</v>
      </c>
      <c r="H171" s="582"/>
      <c r="I171" s="600" t="s">
        <v>66</v>
      </c>
      <c r="J171" s="603"/>
    </row>
    <row r="172" spans="1:10" ht="14.25" customHeight="1">
      <c r="A172" s="595" t="s">
        <v>368</v>
      </c>
      <c r="B172" s="599" t="s">
        <v>1133</v>
      </c>
      <c r="C172" s="538" t="s">
        <v>20</v>
      </c>
      <c r="D172" s="596" t="s">
        <v>7</v>
      </c>
      <c r="E172" s="596" t="s">
        <v>110</v>
      </c>
      <c r="F172" s="599" t="s">
        <v>1064</v>
      </c>
      <c r="G172" s="599" t="s">
        <v>1268</v>
      </c>
      <c r="H172" s="599" t="s">
        <v>491</v>
      </c>
      <c r="I172" s="600" t="s">
        <v>66</v>
      </c>
      <c r="J172" s="603"/>
    </row>
    <row r="173" spans="1:10" ht="14.25" customHeight="1">
      <c r="A173" s="595" t="s">
        <v>368</v>
      </c>
      <c r="B173" s="599" t="s">
        <v>1167</v>
      </c>
      <c r="C173" s="538" t="s">
        <v>20</v>
      </c>
      <c r="D173" s="596" t="s">
        <v>7</v>
      </c>
      <c r="E173" s="596" t="s">
        <v>110</v>
      </c>
      <c r="F173" s="599" t="s">
        <v>1064</v>
      </c>
      <c r="G173" s="599" t="s">
        <v>1269</v>
      </c>
      <c r="H173" s="596"/>
      <c r="I173" s="614"/>
      <c r="J173" s="603"/>
    </row>
    <row r="174" spans="1:10" ht="14.25" customHeight="1">
      <c r="A174" s="588" t="s">
        <v>368</v>
      </c>
      <c r="B174" s="589" t="s">
        <v>1134</v>
      </c>
      <c r="C174" s="605" t="s">
        <v>20</v>
      </c>
      <c r="D174" s="589" t="s">
        <v>7</v>
      </c>
      <c r="E174" s="590" t="s">
        <v>110</v>
      </c>
      <c r="F174" s="589" t="s">
        <v>1064</v>
      </c>
      <c r="G174" s="591" t="s">
        <v>1057</v>
      </c>
      <c r="H174" s="591" t="s">
        <v>1058</v>
      </c>
      <c r="I174" s="592" t="s">
        <v>519</v>
      </c>
      <c r="J174" s="603"/>
    </row>
    <row r="175" spans="1:10" ht="14.25" customHeight="1">
      <c r="A175" s="588" t="s">
        <v>368</v>
      </c>
      <c r="B175" s="589" t="s">
        <v>1141</v>
      </c>
      <c r="C175" s="605" t="s">
        <v>20</v>
      </c>
      <c r="D175" s="589" t="s">
        <v>7</v>
      </c>
      <c r="E175" s="590" t="s">
        <v>65</v>
      </c>
      <c r="F175" s="589" t="s">
        <v>1064</v>
      </c>
      <c r="G175" s="591" t="s">
        <v>1057</v>
      </c>
      <c r="H175" s="591" t="s">
        <v>1058</v>
      </c>
      <c r="I175" s="592" t="s">
        <v>519</v>
      </c>
      <c r="J175" s="603"/>
    </row>
    <row r="176" spans="1:10" ht="14.25" customHeight="1">
      <c r="A176" s="588" t="s">
        <v>368</v>
      </c>
      <c r="B176" s="589" t="s">
        <v>1143</v>
      </c>
      <c r="C176" s="605" t="s">
        <v>20</v>
      </c>
      <c r="D176" s="589" t="s">
        <v>7</v>
      </c>
      <c r="E176" s="590" t="s">
        <v>65</v>
      </c>
      <c r="F176" s="589" t="s">
        <v>1064</v>
      </c>
      <c r="G176" s="591" t="s">
        <v>491</v>
      </c>
      <c r="H176" s="591" t="s">
        <v>520</v>
      </c>
      <c r="I176" s="592" t="s">
        <v>519</v>
      </c>
      <c r="J176" s="603"/>
    </row>
    <row r="177" spans="1:10" ht="14.25" customHeight="1">
      <c r="A177" s="595" t="s">
        <v>368</v>
      </c>
      <c r="B177" s="599" t="s">
        <v>1270</v>
      </c>
      <c r="C177" s="538" t="s">
        <v>20</v>
      </c>
      <c r="D177" s="596" t="s">
        <v>7</v>
      </c>
      <c r="E177" s="599" t="s">
        <v>110</v>
      </c>
      <c r="F177" s="596" t="s">
        <v>1064</v>
      </c>
      <c r="G177" s="599" t="s">
        <v>1271</v>
      </c>
      <c r="H177" s="599" t="s">
        <v>1272</v>
      </c>
      <c r="I177" s="600" t="s">
        <v>66</v>
      </c>
      <c r="J177" s="603"/>
    </row>
    <row r="178" spans="1:10" ht="14.25" customHeight="1">
      <c r="A178" s="588" t="s">
        <v>368</v>
      </c>
      <c r="B178" s="591" t="s">
        <v>892</v>
      </c>
      <c r="C178" s="605" t="s">
        <v>20</v>
      </c>
      <c r="D178" s="589" t="s">
        <v>7</v>
      </c>
      <c r="E178" s="591" t="s">
        <v>110</v>
      </c>
      <c r="F178" s="589" t="s">
        <v>1273</v>
      </c>
      <c r="G178" s="591" t="s">
        <v>103</v>
      </c>
      <c r="H178" s="591" t="s">
        <v>1272</v>
      </c>
      <c r="I178" s="592" t="s">
        <v>519</v>
      </c>
      <c r="J178" s="603"/>
    </row>
    <row r="179" spans="1:10" ht="14.25" customHeight="1">
      <c r="A179" s="588" t="s">
        <v>368</v>
      </c>
      <c r="B179" s="589" t="s">
        <v>1270</v>
      </c>
      <c r="C179" s="605" t="s">
        <v>20</v>
      </c>
      <c r="D179" s="589" t="s">
        <v>7</v>
      </c>
      <c r="E179" s="590" t="s">
        <v>514</v>
      </c>
      <c r="F179" s="589" t="s">
        <v>1064</v>
      </c>
      <c r="G179" s="591" t="s">
        <v>1274</v>
      </c>
      <c r="H179" s="591" t="s">
        <v>1275</v>
      </c>
      <c r="I179" s="592" t="s">
        <v>519</v>
      </c>
      <c r="J179" s="603"/>
    </row>
    <row r="180" spans="1:10" ht="14.25" customHeight="1">
      <c r="A180" s="588" t="s">
        <v>368</v>
      </c>
      <c r="B180" s="589" t="s">
        <v>1149</v>
      </c>
      <c r="C180" s="605" t="s">
        <v>20</v>
      </c>
      <c r="D180" s="589" t="s">
        <v>7</v>
      </c>
      <c r="E180" s="590" t="s">
        <v>65</v>
      </c>
      <c r="F180" s="589" t="s">
        <v>1053</v>
      </c>
      <c r="G180" s="591" t="s">
        <v>1057</v>
      </c>
      <c r="H180" s="591" t="s">
        <v>1058</v>
      </c>
      <c r="I180" s="592" t="s">
        <v>519</v>
      </c>
      <c r="J180" s="603"/>
    </row>
    <row r="181" spans="1:10" ht="14.25" customHeight="1">
      <c r="A181" s="595" t="s">
        <v>368</v>
      </c>
      <c r="B181" s="596" t="s">
        <v>1276</v>
      </c>
      <c r="C181" s="538" t="s">
        <v>20</v>
      </c>
      <c r="D181" s="596" t="s">
        <v>7</v>
      </c>
      <c r="E181" s="597" t="s">
        <v>1277</v>
      </c>
      <c r="F181" s="596" t="s">
        <v>1053</v>
      </c>
      <c r="G181" s="599" t="s">
        <v>1278</v>
      </c>
      <c r="H181" s="599" t="s">
        <v>1279</v>
      </c>
      <c r="I181" s="600" t="s">
        <v>66</v>
      </c>
      <c r="J181" s="603"/>
    </row>
    <row r="182" spans="1:10" ht="14.25" customHeight="1">
      <c r="A182" s="588" t="s">
        <v>368</v>
      </c>
      <c r="B182" s="589" t="s">
        <v>1280</v>
      </c>
      <c r="C182" s="605" t="s">
        <v>20</v>
      </c>
      <c r="D182" s="589" t="s">
        <v>7</v>
      </c>
      <c r="E182" s="590" t="s">
        <v>1246</v>
      </c>
      <c r="F182" s="589" t="s">
        <v>1064</v>
      </c>
      <c r="G182" s="591" t="s">
        <v>1057</v>
      </c>
      <c r="H182" s="591" t="s">
        <v>1058</v>
      </c>
      <c r="I182" s="592" t="s">
        <v>519</v>
      </c>
      <c r="J182" s="603"/>
    </row>
    <row r="183" spans="1:10" ht="14.25" customHeight="1">
      <c r="A183" s="588" t="s">
        <v>368</v>
      </c>
      <c r="B183" s="589" t="s">
        <v>1154</v>
      </c>
      <c r="C183" s="605" t="s">
        <v>20</v>
      </c>
      <c r="D183" s="589" t="s">
        <v>7</v>
      </c>
      <c r="E183" s="590" t="s">
        <v>1242</v>
      </c>
      <c r="F183" s="589" t="s">
        <v>1064</v>
      </c>
      <c r="G183" s="591" t="s">
        <v>1057</v>
      </c>
      <c r="H183" s="591" t="s">
        <v>1058</v>
      </c>
      <c r="I183" s="592" t="s">
        <v>519</v>
      </c>
      <c r="J183" s="603"/>
    </row>
    <row r="184" spans="1:10" ht="14.25" customHeight="1">
      <c r="A184" s="615" t="s">
        <v>368</v>
      </c>
      <c r="B184" s="616" t="s">
        <v>1156</v>
      </c>
      <c r="C184" s="535" t="s">
        <v>20</v>
      </c>
      <c r="D184" s="616" t="s">
        <v>7</v>
      </c>
      <c r="E184" s="617" t="s">
        <v>1253</v>
      </c>
      <c r="F184" s="616" t="s">
        <v>1053</v>
      </c>
      <c r="G184" s="618" t="s">
        <v>1281</v>
      </c>
      <c r="H184" s="618" t="s">
        <v>1282</v>
      </c>
      <c r="I184" s="619" t="s">
        <v>66</v>
      </c>
      <c r="J184" s="603"/>
    </row>
    <row r="185" spans="1:10" ht="14.25" customHeight="1">
      <c r="A185" s="588" t="s">
        <v>368</v>
      </c>
      <c r="B185" s="589" t="s">
        <v>1156</v>
      </c>
      <c r="C185" s="605" t="s">
        <v>20</v>
      </c>
      <c r="D185" s="589" t="s">
        <v>7</v>
      </c>
      <c r="E185" s="602" t="s">
        <v>1283</v>
      </c>
      <c r="F185" s="589" t="s">
        <v>1053</v>
      </c>
      <c r="G185" s="591" t="s">
        <v>1284</v>
      </c>
      <c r="H185" s="591" t="s">
        <v>1066</v>
      </c>
      <c r="I185" s="592" t="s">
        <v>519</v>
      </c>
      <c r="J185" s="603"/>
    </row>
    <row r="186" spans="1:10" ht="14.25" customHeight="1">
      <c r="A186" s="588" t="s">
        <v>368</v>
      </c>
      <c r="B186" s="589" t="s">
        <v>1159</v>
      </c>
      <c r="C186" s="605" t="s">
        <v>20</v>
      </c>
      <c r="D186" s="589" t="s">
        <v>7</v>
      </c>
      <c r="E186" s="590" t="s">
        <v>65</v>
      </c>
      <c r="F186" s="589" t="s">
        <v>1053</v>
      </c>
      <c r="G186" s="591" t="s">
        <v>1285</v>
      </c>
      <c r="H186" s="591" t="s">
        <v>1058</v>
      </c>
      <c r="I186" s="592" t="s">
        <v>519</v>
      </c>
      <c r="J186" s="603"/>
    </row>
    <row r="187" spans="1:10" ht="14.25" customHeight="1">
      <c r="A187" s="595" t="s">
        <v>368</v>
      </c>
      <c r="B187" s="596" t="s">
        <v>1159</v>
      </c>
      <c r="C187" s="538" t="s">
        <v>20</v>
      </c>
      <c r="D187" s="596" t="s">
        <v>7</v>
      </c>
      <c r="E187" s="546" t="s">
        <v>514</v>
      </c>
      <c r="F187" s="596" t="s">
        <v>1064</v>
      </c>
      <c r="G187" s="599" t="s">
        <v>1286</v>
      </c>
      <c r="H187" s="599" t="s">
        <v>482</v>
      </c>
      <c r="I187" s="600" t="s">
        <v>66</v>
      </c>
      <c r="J187" s="603"/>
    </row>
    <row r="188" spans="1:10" ht="14.25" customHeight="1">
      <c r="A188" s="595" t="s">
        <v>368</v>
      </c>
      <c r="B188" s="596" t="s">
        <v>1162</v>
      </c>
      <c r="C188" s="538" t="s">
        <v>20</v>
      </c>
      <c r="D188" s="596" t="s">
        <v>7</v>
      </c>
      <c r="E188" s="597" t="s">
        <v>1287</v>
      </c>
      <c r="F188" s="596" t="s">
        <v>1053</v>
      </c>
      <c r="G188" s="599" t="s">
        <v>1288</v>
      </c>
      <c r="H188" s="599" t="s">
        <v>1059</v>
      </c>
      <c r="I188" s="600" t="s">
        <v>66</v>
      </c>
      <c r="J188" s="603"/>
    </row>
    <row r="189" spans="1:10" ht="14.25" customHeight="1">
      <c r="A189" s="595" t="s">
        <v>368</v>
      </c>
      <c r="B189" s="599" t="s">
        <v>1165</v>
      </c>
      <c r="C189" s="538" t="s">
        <v>20</v>
      </c>
      <c r="D189" s="596" t="s">
        <v>7</v>
      </c>
      <c r="E189" s="546" t="s">
        <v>1166</v>
      </c>
      <c r="F189" s="596" t="s">
        <v>1053</v>
      </c>
      <c r="G189" s="599" t="s">
        <v>1289</v>
      </c>
      <c r="H189" s="599" t="s">
        <v>1290</v>
      </c>
      <c r="I189" s="600" t="s">
        <v>66</v>
      </c>
      <c r="J189" s="603"/>
    </row>
    <row r="190" spans="1:10" ht="14.25" customHeight="1">
      <c r="A190" s="588" t="s">
        <v>368</v>
      </c>
      <c r="B190" s="589" t="s">
        <v>1168</v>
      </c>
      <c r="C190" s="605" t="s">
        <v>20</v>
      </c>
      <c r="D190" s="589" t="s">
        <v>7</v>
      </c>
      <c r="E190" s="590" t="s">
        <v>1246</v>
      </c>
      <c r="F190" s="589" t="s">
        <v>1053</v>
      </c>
      <c r="G190" s="591" t="s">
        <v>1079</v>
      </c>
      <c r="H190" s="591" t="s">
        <v>1291</v>
      </c>
      <c r="I190" s="592" t="s">
        <v>519</v>
      </c>
      <c r="J190" s="603"/>
    </row>
    <row r="191" spans="1:10" ht="14.25" customHeight="1">
      <c r="A191" s="595" t="s">
        <v>368</v>
      </c>
      <c r="B191" s="596" t="s">
        <v>1169</v>
      </c>
      <c r="C191" s="538" t="s">
        <v>20</v>
      </c>
      <c r="D191" s="596" t="s">
        <v>7</v>
      </c>
      <c r="E191" s="546" t="s">
        <v>1246</v>
      </c>
      <c r="F191" s="596" t="s">
        <v>1064</v>
      </c>
      <c r="G191" s="599" t="s">
        <v>1292</v>
      </c>
      <c r="H191" s="599" t="s">
        <v>1262</v>
      </c>
      <c r="I191" s="600" t="s">
        <v>66</v>
      </c>
      <c r="J191" s="603"/>
    </row>
    <row r="192" spans="1:10" ht="14.25" customHeight="1">
      <c r="A192" s="588" t="s">
        <v>368</v>
      </c>
      <c r="B192" s="589" t="s">
        <v>1293</v>
      </c>
      <c r="C192" s="605" t="s">
        <v>20</v>
      </c>
      <c r="D192" s="589" t="s">
        <v>7</v>
      </c>
      <c r="E192" s="590" t="s">
        <v>65</v>
      </c>
      <c r="F192" s="589" t="s">
        <v>1064</v>
      </c>
      <c r="G192" s="591" t="s">
        <v>1057</v>
      </c>
      <c r="H192" s="591" t="s">
        <v>1058</v>
      </c>
      <c r="I192" s="592" t="s">
        <v>519</v>
      </c>
      <c r="J192" s="603"/>
    </row>
    <row r="193" spans="1:10" ht="14.25" customHeight="1">
      <c r="A193" s="588" t="s">
        <v>368</v>
      </c>
      <c r="B193" s="589" t="s">
        <v>1170</v>
      </c>
      <c r="C193" s="605" t="s">
        <v>20</v>
      </c>
      <c r="D193" s="589" t="s">
        <v>7</v>
      </c>
      <c r="E193" s="590" t="s">
        <v>65</v>
      </c>
      <c r="F193" s="589" t="s">
        <v>1064</v>
      </c>
      <c r="G193" s="591" t="s">
        <v>1081</v>
      </c>
      <c r="H193" s="591" t="s">
        <v>1058</v>
      </c>
      <c r="I193" s="592" t="s">
        <v>519</v>
      </c>
      <c r="J193" s="603"/>
    </row>
    <row r="194" spans="1:10" ht="14.25" customHeight="1">
      <c r="A194" s="595" t="s">
        <v>368</v>
      </c>
      <c r="B194" s="596" t="s">
        <v>1171</v>
      </c>
      <c r="C194" s="538" t="s">
        <v>20</v>
      </c>
      <c r="D194" s="596" t="s">
        <v>7</v>
      </c>
      <c r="E194" s="597" t="s">
        <v>1253</v>
      </c>
      <c r="F194" s="596" t="s">
        <v>1053</v>
      </c>
      <c r="G194" s="599" t="s">
        <v>1294</v>
      </c>
      <c r="H194" s="599" t="s">
        <v>1291</v>
      </c>
      <c r="I194" s="600" t="s">
        <v>66</v>
      </c>
      <c r="J194" s="603"/>
    </row>
    <row r="195" spans="1:10" ht="14.25" customHeight="1">
      <c r="A195" s="595" t="s">
        <v>368</v>
      </c>
      <c r="B195" s="596" t="s">
        <v>1171</v>
      </c>
      <c r="C195" s="538" t="s">
        <v>20</v>
      </c>
      <c r="D195" s="596" t="s">
        <v>7</v>
      </c>
      <c r="E195" s="597" t="s">
        <v>1277</v>
      </c>
      <c r="F195" s="596" t="s">
        <v>1053</v>
      </c>
      <c r="G195" s="599" t="s">
        <v>1295</v>
      </c>
      <c r="H195" s="599" t="s">
        <v>43</v>
      </c>
      <c r="I195" s="600" t="s">
        <v>66</v>
      </c>
      <c r="J195" s="603"/>
    </row>
    <row r="196" spans="1:10" ht="14.25" customHeight="1">
      <c r="A196" s="588" t="s">
        <v>368</v>
      </c>
      <c r="B196" s="589" t="s">
        <v>1296</v>
      </c>
      <c r="C196" s="605" t="s">
        <v>20</v>
      </c>
      <c r="D196" s="589" t="s">
        <v>7</v>
      </c>
      <c r="E196" s="590" t="s">
        <v>1242</v>
      </c>
      <c r="F196" s="589" t="s">
        <v>1053</v>
      </c>
      <c r="G196" s="591" t="s">
        <v>1057</v>
      </c>
      <c r="H196" s="591" t="s">
        <v>1058</v>
      </c>
      <c r="I196" s="592" t="s">
        <v>519</v>
      </c>
      <c r="J196" s="603"/>
    </row>
    <row r="197" spans="1:10" ht="14.25" customHeight="1">
      <c r="A197" s="595" t="s">
        <v>368</v>
      </c>
      <c r="B197" s="596" t="s">
        <v>1296</v>
      </c>
      <c r="C197" s="538" t="s">
        <v>20</v>
      </c>
      <c r="D197" s="596" t="s">
        <v>7</v>
      </c>
      <c r="E197" s="617" t="s">
        <v>1253</v>
      </c>
      <c r="F197" s="596" t="s">
        <v>1053</v>
      </c>
      <c r="G197" s="599" t="s">
        <v>1297</v>
      </c>
      <c r="H197" s="599" t="s">
        <v>466</v>
      </c>
      <c r="I197" s="600" t="s">
        <v>66</v>
      </c>
      <c r="J197" s="603"/>
    </row>
    <row r="198" spans="1:10" ht="14.25" customHeight="1">
      <c r="A198" s="588" t="s">
        <v>368</v>
      </c>
      <c r="B198" s="589" t="s">
        <v>1296</v>
      </c>
      <c r="C198" s="605" t="s">
        <v>20</v>
      </c>
      <c r="D198" s="589" t="s">
        <v>7</v>
      </c>
      <c r="E198" s="590" t="s">
        <v>110</v>
      </c>
      <c r="F198" s="589" t="s">
        <v>1053</v>
      </c>
      <c r="G198" s="591" t="s">
        <v>1298</v>
      </c>
      <c r="H198" s="591" t="s">
        <v>1054</v>
      </c>
      <c r="I198" s="592" t="s">
        <v>519</v>
      </c>
      <c r="J198" s="603"/>
    </row>
    <row r="199" spans="1:10" ht="14.25" customHeight="1">
      <c r="A199" s="588" t="s">
        <v>368</v>
      </c>
      <c r="B199" s="589" t="s">
        <v>1299</v>
      </c>
      <c r="C199" s="605" t="s">
        <v>20</v>
      </c>
      <c r="D199" s="589" t="s">
        <v>7</v>
      </c>
      <c r="E199" s="590" t="s">
        <v>1300</v>
      </c>
      <c r="F199" s="589" t="s">
        <v>1064</v>
      </c>
      <c r="G199" s="591" t="s">
        <v>1057</v>
      </c>
      <c r="H199" s="591" t="s">
        <v>1058</v>
      </c>
      <c r="I199" s="592" t="s">
        <v>519</v>
      </c>
      <c r="J199" s="603"/>
    </row>
    <row r="200" spans="1:10" ht="14.25" customHeight="1">
      <c r="A200" s="588" t="s">
        <v>368</v>
      </c>
      <c r="B200" s="589" t="s">
        <v>1182</v>
      </c>
      <c r="C200" s="605" t="s">
        <v>20</v>
      </c>
      <c r="D200" s="589" t="s">
        <v>7</v>
      </c>
      <c r="E200" s="590" t="s">
        <v>110</v>
      </c>
      <c r="F200" s="589" t="s">
        <v>1064</v>
      </c>
      <c r="G200" s="591" t="s">
        <v>1057</v>
      </c>
      <c r="H200" s="591" t="s">
        <v>1058</v>
      </c>
      <c r="I200" s="592" t="s">
        <v>519</v>
      </c>
      <c r="J200" s="603"/>
    </row>
    <row r="201" spans="1:10" ht="14.25" customHeight="1">
      <c r="A201" s="588" t="s">
        <v>368</v>
      </c>
      <c r="B201" s="589" t="s">
        <v>1183</v>
      </c>
      <c r="C201" s="605" t="s">
        <v>20</v>
      </c>
      <c r="D201" s="589" t="s">
        <v>7</v>
      </c>
      <c r="E201" s="590" t="s">
        <v>110</v>
      </c>
      <c r="F201" s="589" t="s">
        <v>1064</v>
      </c>
      <c r="G201" s="591" t="s">
        <v>1057</v>
      </c>
      <c r="H201" s="591" t="s">
        <v>1058</v>
      </c>
      <c r="I201" s="592" t="s">
        <v>519</v>
      </c>
      <c r="J201" s="603"/>
    </row>
    <row r="202" spans="1:10" ht="14.25" customHeight="1">
      <c r="A202" s="588" t="s">
        <v>368</v>
      </c>
      <c r="B202" s="589" t="s">
        <v>1184</v>
      </c>
      <c r="C202" s="605" t="s">
        <v>20</v>
      </c>
      <c r="D202" s="589" t="s">
        <v>7</v>
      </c>
      <c r="E202" s="590" t="s">
        <v>1300</v>
      </c>
      <c r="F202" s="589" t="s">
        <v>1053</v>
      </c>
      <c r="G202" s="591" t="s">
        <v>1057</v>
      </c>
      <c r="H202" s="591" t="s">
        <v>1058</v>
      </c>
      <c r="I202" s="592" t="s">
        <v>519</v>
      </c>
      <c r="J202" s="603"/>
    </row>
    <row r="203" spans="1:10" ht="14.25" customHeight="1">
      <c r="A203" s="595" t="s">
        <v>368</v>
      </c>
      <c r="B203" s="596" t="s">
        <v>1184</v>
      </c>
      <c r="C203" s="538" t="s">
        <v>20</v>
      </c>
      <c r="D203" s="596" t="s">
        <v>7</v>
      </c>
      <c r="E203" s="546" t="s">
        <v>110</v>
      </c>
      <c r="F203" s="596" t="s">
        <v>1053</v>
      </c>
      <c r="G203" s="599" t="s">
        <v>1301</v>
      </c>
      <c r="H203" s="599" t="s">
        <v>460</v>
      </c>
      <c r="I203" s="600" t="s">
        <v>66</v>
      </c>
      <c r="J203" s="603"/>
    </row>
    <row r="204" spans="1:10" ht="14.25" customHeight="1">
      <c r="A204" s="595" t="s">
        <v>368</v>
      </c>
      <c r="B204" s="596" t="s">
        <v>1184</v>
      </c>
      <c r="C204" s="538" t="s">
        <v>20</v>
      </c>
      <c r="D204" s="596" t="s">
        <v>7</v>
      </c>
      <c r="E204" s="546" t="s">
        <v>514</v>
      </c>
      <c r="F204" s="596" t="s">
        <v>1053</v>
      </c>
      <c r="G204" s="599" t="s">
        <v>1302</v>
      </c>
      <c r="H204" s="599" t="s">
        <v>1275</v>
      </c>
      <c r="I204" s="600" t="s">
        <v>66</v>
      </c>
      <c r="J204" s="603"/>
    </row>
    <row r="205" spans="1:10" ht="14.25" customHeight="1">
      <c r="A205" s="595" t="s">
        <v>368</v>
      </c>
      <c r="B205" s="596" t="s">
        <v>1189</v>
      </c>
      <c r="C205" s="538" t="s">
        <v>20</v>
      </c>
      <c r="D205" s="596" t="s">
        <v>7</v>
      </c>
      <c r="E205" s="546" t="s">
        <v>1192</v>
      </c>
      <c r="F205" s="596" t="s">
        <v>1053</v>
      </c>
      <c r="G205" s="599" t="s">
        <v>1303</v>
      </c>
      <c r="H205" s="599" t="s">
        <v>100</v>
      </c>
      <c r="I205" s="600" t="s">
        <v>66</v>
      </c>
      <c r="J205" s="603"/>
    </row>
    <row r="206" spans="1:10" ht="14.25" customHeight="1">
      <c r="A206" s="588" t="s">
        <v>368</v>
      </c>
      <c r="B206" s="589" t="s">
        <v>1189</v>
      </c>
      <c r="C206" s="605" t="s">
        <v>20</v>
      </c>
      <c r="D206" s="589" t="s">
        <v>7</v>
      </c>
      <c r="E206" s="590" t="s">
        <v>1242</v>
      </c>
      <c r="F206" s="589" t="s">
        <v>1053</v>
      </c>
      <c r="G206" s="591" t="s">
        <v>1304</v>
      </c>
      <c r="H206" s="591" t="s">
        <v>1058</v>
      </c>
      <c r="I206" s="592" t="s">
        <v>519</v>
      </c>
      <c r="J206" s="603"/>
    </row>
    <row r="207" spans="1:10" ht="14.25" customHeight="1">
      <c r="A207" s="588" t="s">
        <v>368</v>
      </c>
      <c r="B207" s="589" t="s">
        <v>895</v>
      </c>
      <c r="C207" s="605" t="s">
        <v>20</v>
      </c>
      <c r="D207" s="589" t="s">
        <v>7</v>
      </c>
      <c r="E207" s="590" t="s">
        <v>514</v>
      </c>
      <c r="F207" s="589" t="s">
        <v>1064</v>
      </c>
      <c r="G207" s="591" t="s">
        <v>1305</v>
      </c>
      <c r="H207" s="591" t="s">
        <v>1058</v>
      </c>
      <c r="I207" s="592" t="s">
        <v>519</v>
      </c>
      <c r="J207" s="603"/>
    </row>
    <row r="208" spans="1:10" ht="14.25" customHeight="1">
      <c r="A208" s="588" t="s">
        <v>368</v>
      </c>
      <c r="B208" s="589" t="s">
        <v>1214</v>
      </c>
      <c r="C208" s="605" t="s">
        <v>20</v>
      </c>
      <c r="D208" s="589" t="s">
        <v>7</v>
      </c>
      <c r="E208" s="602" t="s">
        <v>514</v>
      </c>
      <c r="F208" s="591" t="s">
        <v>1064</v>
      </c>
      <c r="G208" s="591" t="s">
        <v>1306</v>
      </c>
      <c r="H208" s="591" t="s">
        <v>1058</v>
      </c>
      <c r="I208" s="592" t="s">
        <v>519</v>
      </c>
      <c r="J208" s="603"/>
    </row>
    <row r="209" spans="1:10" ht="14.25" customHeight="1">
      <c r="A209" s="595" t="s">
        <v>368</v>
      </c>
      <c r="B209" s="599" t="s">
        <v>1307</v>
      </c>
      <c r="C209" s="538" t="s">
        <v>20</v>
      </c>
      <c r="D209" s="596" t="s">
        <v>7</v>
      </c>
      <c r="E209" s="546" t="s">
        <v>65</v>
      </c>
      <c r="F209" s="596" t="s">
        <v>1064</v>
      </c>
      <c r="G209" s="599" t="s">
        <v>1308</v>
      </c>
      <c r="H209" s="599" t="s">
        <v>168</v>
      </c>
      <c r="I209" s="600" t="s">
        <v>66</v>
      </c>
      <c r="J209" s="603"/>
    </row>
    <row r="210" spans="1:10" ht="14.25" customHeight="1">
      <c r="A210" s="588" t="s">
        <v>368</v>
      </c>
      <c r="B210" s="591" t="s">
        <v>1214</v>
      </c>
      <c r="C210" s="605" t="s">
        <v>20</v>
      </c>
      <c r="D210" s="589" t="s">
        <v>7</v>
      </c>
      <c r="E210" s="590" t="s">
        <v>65</v>
      </c>
      <c r="F210" s="591" t="s">
        <v>1064</v>
      </c>
      <c r="G210" s="591" t="s">
        <v>1309</v>
      </c>
      <c r="H210" s="591" t="s">
        <v>100</v>
      </c>
      <c r="I210" s="592" t="s">
        <v>519</v>
      </c>
      <c r="J210" s="603"/>
    </row>
    <row r="211" spans="1:10" ht="14.25" customHeight="1">
      <c r="A211" s="588" t="s">
        <v>368</v>
      </c>
      <c r="B211" s="589" t="s">
        <v>1195</v>
      </c>
      <c r="C211" s="605" t="s">
        <v>20</v>
      </c>
      <c r="D211" s="589" t="s">
        <v>7</v>
      </c>
      <c r="E211" s="590" t="s">
        <v>65</v>
      </c>
      <c r="F211" s="589" t="s">
        <v>1053</v>
      </c>
      <c r="G211" s="591" t="s">
        <v>1057</v>
      </c>
      <c r="H211" s="591" t="s">
        <v>1058</v>
      </c>
      <c r="I211" s="592" t="s">
        <v>519</v>
      </c>
      <c r="J211" s="603"/>
    </row>
    <row r="212" spans="1:10" ht="14.25" customHeight="1">
      <c r="A212" s="588" t="s">
        <v>368</v>
      </c>
      <c r="B212" s="589" t="s">
        <v>1196</v>
      </c>
      <c r="C212" s="605" t="s">
        <v>20</v>
      </c>
      <c r="D212" s="589" t="s">
        <v>7</v>
      </c>
      <c r="E212" s="590" t="s">
        <v>65</v>
      </c>
      <c r="F212" s="589" t="s">
        <v>1053</v>
      </c>
      <c r="G212" s="591" t="s">
        <v>1057</v>
      </c>
      <c r="H212" s="591" t="s">
        <v>1058</v>
      </c>
      <c r="I212" s="592" t="s">
        <v>519</v>
      </c>
      <c r="J212" s="603"/>
    </row>
    <row r="213" spans="1:10" ht="14.25" customHeight="1">
      <c r="A213" s="588" t="s">
        <v>368</v>
      </c>
      <c r="B213" s="589" t="s">
        <v>1197</v>
      </c>
      <c r="C213" s="605" t="s">
        <v>20</v>
      </c>
      <c r="D213" s="589" t="s">
        <v>7</v>
      </c>
      <c r="E213" s="590" t="s">
        <v>65</v>
      </c>
      <c r="F213" s="589" t="s">
        <v>1053</v>
      </c>
      <c r="G213" s="591" t="s">
        <v>1057</v>
      </c>
      <c r="H213" s="591" t="s">
        <v>1058</v>
      </c>
      <c r="I213" s="592" t="s">
        <v>519</v>
      </c>
      <c r="J213" s="603"/>
    </row>
    <row r="214" spans="1:10" ht="14.25" customHeight="1">
      <c r="A214" s="588" t="s">
        <v>368</v>
      </c>
      <c r="B214" s="589" t="s">
        <v>1310</v>
      </c>
      <c r="C214" s="605" t="s">
        <v>20</v>
      </c>
      <c r="D214" s="589" t="s">
        <v>7</v>
      </c>
      <c r="E214" s="590" t="s">
        <v>65</v>
      </c>
      <c r="F214" s="589" t="s">
        <v>1053</v>
      </c>
      <c r="G214" s="591" t="s">
        <v>1057</v>
      </c>
      <c r="H214" s="591" t="s">
        <v>1058</v>
      </c>
      <c r="I214" s="592" t="s">
        <v>519</v>
      </c>
      <c r="J214" s="603"/>
    </row>
    <row r="215" spans="1:10" ht="14.25" customHeight="1">
      <c r="A215" s="588" t="s">
        <v>368</v>
      </c>
      <c r="B215" s="589" t="s">
        <v>1200</v>
      </c>
      <c r="C215" s="605" t="s">
        <v>20</v>
      </c>
      <c r="D215" s="589" t="s">
        <v>7</v>
      </c>
      <c r="E215" s="590" t="s">
        <v>65</v>
      </c>
      <c r="F215" s="589" t="s">
        <v>1053</v>
      </c>
      <c r="G215" s="591" t="s">
        <v>1311</v>
      </c>
      <c r="H215" s="591" t="s">
        <v>102</v>
      </c>
      <c r="I215" s="592" t="s">
        <v>519</v>
      </c>
      <c r="J215" s="603"/>
    </row>
    <row r="216" spans="1:10" ht="14.25" customHeight="1">
      <c r="A216" s="588" t="s">
        <v>368</v>
      </c>
      <c r="B216" s="589" t="s">
        <v>1201</v>
      </c>
      <c r="C216" s="605" t="s">
        <v>20</v>
      </c>
      <c r="D216" s="589" t="s">
        <v>7</v>
      </c>
      <c r="E216" s="590" t="s">
        <v>1242</v>
      </c>
      <c r="F216" s="589" t="s">
        <v>1053</v>
      </c>
      <c r="G216" s="591" t="s">
        <v>1057</v>
      </c>
      <c r="H216" s="591" t="s">
        <v>1058</v>
      </c>
      <c r="I216" s="592" t="s">
        <v>519</v>
      </c>
      <c r="J216" s="603"/>
    </row>
    <row r="217" spans="1:10" ht="14.25" customHeight="1">
      <c r="A217" s="588" t="s">
        <v>368</v>
      </c>
      <c r="B217" s="589" t="s">
        <v>1201</v>
      </c>
      <c r="C217" s="605" t="s">
        <v>20</v>
      </c>
      <c r="D217" s="589" t="s">
        <v>7</v>
      </c>
      <c r="E217" s="590" t="s">
        <v>110</v>
      </c>
      <c r="F217" s="589" t="s">
        <v>1064</v>
      </c>
      <c r="G217" s="591" t="s">
        <v>1057</v>
      </c>
      <c r="H217" s="591" t="s">
        <v>1058</v>
      </c>
      <c r="I217" s="592" t="s">
        <v>519</v>
      </c>
      <c r="J217" s="603"/>
    </row>
    <row r="218" spans="1:10" ht="14.25" customHeight="1">
      <c r="A218" s="588" t="s">
        <v>368</v>
      </c>
      <c r="B218" s="589" t="s">
        <v>1204</v>
      </c>
      <c r="C218" s="605" t="s">
        <v>20</v>
      </c>
      <c r="D218" s="589" t="s">
        <v>7</v>
      </c>
      <c r="E218" s="590" t="s">
        <v>1242</v>
      </c>
      <c r="F218" s="589" t="s">
        <v>1053</v>
      </c>
      <c r="G218" s="591" t="s">
        <v>1057</v>
      </c>
      <c r="H218" s="591" t="s">
        <v>1058</v>
      </c>
      <c r="I218" s="592" t="s">
        <v>519</v>
      </c>
      <c r="J218" s="603"/>
    </row>
    <row r="219" spans="1:10" ht="14.25" customHeight="1">
      <c r="A219" s="588" t="s">
        <v>368</v>
      </c>
      <c r="B219" s="589" t="s">
        <v>1204</v>
      </c>
      <c r="C219" s="605" t="s">
        <v>20</v>
      </c>
      <c r="D219" s="589" t="s">
        <v>7</v>
      </c>
      <c r="E219" s="590" t="s">
        <v>110</v>
      </c>
      <c r="F219" s="589" t="s">
        <v>1053</v>
      </c>
      <c r="G219" s="591" t="s">
        <v>1057</v>
      </c>
      <c r="H219" s="591" t="s">
        <v>1058</v>
      </c>
      <c r="I219" s="592" t="s">
        <v>519</v>
      </c>
      <c r="J219" s="603"/>
    </row>
    <row r="220" spans="1:10" ht="14.25" customHeight="1">
      <c r="A220" s="595" t="s">
        <v>368</v>
      </c>
      <c r="B220" s="596" t="s">
        <v>1211</v>
      </c>
      <c r="C220" s="538" t="s">
        <v>20</v>
      </c>
      <c r="D220" s="596" t="s">
        <v>7</v>
      </c>
      <c r="E220" s="546" t="s">
        <v>1212</v>
      </c>
      <c r="F220" s="596" t="s">
        <v>1053</v>
      </c>
      <c r="G220" s="599" t="s">
        <v>1312</v>
      </c>
      <c r="H220" s="599" t="s">
        <v>490</v>
      </c>
      <c r="I220" s="600" t="s">
        <v>66</v>
      </c>
      <c r="J220" s="603"/>
    </row>
    <row r="221" spans="1:10" ht="14.25" customHeight="1">
      <c r="A221" s="588" t="s">
        <v>368</v>
      </c>
      <c r="B221" s="589" t="s">
        <v>1313</v>
      </c>
      <c r="C221" s="605" t="s">
        <v>20</v>
      </c>
      <c r="D221" s="589" t="s">
        <v>7</v>
      </c>
      <c r="E221" s="590" t="s">
        <v>1242</v>
      </c>
      <c r="F221" s="589" t="s">
        <v>1053</v>
      </c>
      <c r="G221" s="591" t="s">
        <v>1057</v>
      </c>
      <c r="H221" s="591" t="s">
        <v>1058</v>
      </c>
      <c r="I221" s="592" t="s">
        <v>519</v>
      </c>
      <c r="J221" s="603"/>
    </row>
    <row r="222" spans="1:10" ht="14.25" customHeight="1">
      <c r="A222" s="588" t="s">
        <v>368</v>
      </c>
      <c r="B222" s="589" t="s">
        <v>1219</v>
      </c>
      <c r="C222" s="605" t="s">
        <v>20</v>
      </c>
      <c r="D222" s="589" t="s">
        <v>7</v>
      </c>
      <c r="E222" s="590" t="s">
        <v>1242</v>
      </c>
      <c r="F222" s="589" t="s">
        <v>1053</v>
      </c>
      <c r="G222" s="591" t="s">
        <v>1057</v>
      </c>
      <c r="H222" s="591" t="s">
        <v>1058</v>
      </c>
      <c r="I222" s="592" t="s">
        <v>519</v>
      </c>
      <c r="J222" s="603"/>
    </row>
    <row r="223" spans="1:10" ht="14.25" customHeight="1">
      <c r="A223" s="588" t="s">
        <v>368</v>
      </c>
      <c r="B223" s="589" t="s">
        <v>1219</v>
      </c>
      <c r="C223" s="605" t="s">
        <v>20</v>
      </c>
      <c r="D223" s="589" t="s">
        <v>7</v>
      </c>
      <c r="E223" s="590" t="s">
        <v>110</v>
      </c>
      <c r="F223" s="589" t="s">
        <v>1053</v>
      </c>
      <c r="G223" s="591" t="s">
        <v>1057</v>
      </c>
      <c r="H223" s="591" t="s">
        <v>1058</v>
      </c>
      <c r="I223" s="592" t="s">
        <v>519</v>
      </c>
      <c r="J223" s="603"/>
    </row>
    <row r="224" spans="1:10" ht="14.25" customHeight="1">
      <c r="A224" s="588" t="s">
        <v>368</v>
      </c>
      <c r="B224" s="591" t="s">
        <v>1314</v>
      </c>
      <c r="C224" s="605" t="s">
        <v>20</v>
      </c>
      <c r="D224" s="589" t="s">
        <v>7</v>
      </c>
      <c r="E224" s="590" t="s">
        <v>110</v>
      </c>
      <c r="F224" s="589" t="s">
        <v>1053</v>
      </c>
      <c r="G224" s="591" t="s">
        <v>460</v>
      </c>
      <c r="H224" s="591" t="s">
        <v>492</v>
      </c>
      <c r="I224" s="592" t="s">
        <v>519</v>
      </c>
      <c r="J224" s="603"/>
    </row>
    <row r="225" spans="1:10" ht="14.25" customHeight="1">
      <c r="A225" s="588" t="s">
        <v>368</v>
      </c>
      <c r="B225" s="591" t="s">
        <v>1315</v>
      </c>
      <c r="C225" s="605" t="s">
        <v>20</v>
      </c>
      <c r="D225" s="589" t="s">
        <v>7</v>
      </c>
      <c r="E225" s="590" t="s">
        <v>65</v>
      </c>
      <c r="F225" s="589" t="s">
        <v>1053</v>
      </c>
      <c r="G225" s="591" t="s">
        <v>1057</v>
      </c>
      <c r="H225" s="591" t="s">
        <v>1058</v>
      </c>
      <c r="I225" s="592" t="s">
        <v>519</v>
      </c>
      <c r="J225" s="603"/>
    </row>
    <row r="226" spans="1:10" ht="14.25" customHeight="1">
      <c r="A226" s="588" t="s">
        <v>368</v>
      </c>
      <c r="B226" s="589" t="s">
        <v>1224</v>
      </c>
      <c r="C226" s="605" t="s">
        <v>20</v>
      </c>
      <c r="D226" s="589" t="s">
        <v>7</v>
      </c>
      <c r="E226" s="590" t="s">
        <v>1300</v>
      </c>
      <c r="F226" s="589" t="s">
        <v>1053</v>
      </c>
      <c r="G226" s="591" t="s">
        <v>1057</v>
      </c>
      <c r="H226" s="591" t="s">
        <v>1058</v>
      </c>
      <c r="I226" s="592" t="s">
        <v>519</v>
      </c>
      <c r="J226" s="603"/>
    </row>
    <row r="227" spans="1:10" ht="14.25" customHeight="1">
      <c r="A227" s="588" t="s">
        <v>368</v>
      </c>
      <c r="B227" s="589" t="s">
        <v>1224</v>
      </c>
      <c r="C227" s="605" t="s">
        <v>20</v>
      </c>
      <c r="D227" s="589" t="s">
        <v>7</v>
      </c>
      <c r="E227" s="590" t="s">
        <v>110</v>
      </c>
      <c r="F227" s="589" t="s">
        <v>1053</v>
      </c>
      <c r="G227" s="591" t="s">
        <v>1316</v>
      </c>
      <c r="H227" s="591" t="s">
        <v>1081</v>
      </c>
      <c r="I227" s="592" t="s">
        <v>519</v>
      </c>
      <c r="J227" s="603"/>
    </row>
    <row r="228" spans="1:10" ht="14.25" customHeight="1">
      <c r="A228" s="595" t="s">
        <v>368</v>
      </c>
      <c r="B228" s="596" t="s">
        <v>1224</v>
      </c>
      <c r="C228" s="538" t="s">
        <v>20</v>
      </c>
      <c r="D228" s="596" t="s">
        <v>7</v>
      </c>
      <c r="E228" s="617" t="s">
        <v>1253</v>
      </c>
      <c r="F228" s="596" t="s">
        <v>1053</v>
      </c>
      <c r="G228" s="599" t="s">
        <v>1317</v>
      </c>
      <c r="H228" s="599" t="s">
        <v>1318</v>
      </c>
      <c r="I228" s="600" t="s">
        <v>66</v>
      </c>
      <c r="J228" s="603"/>
    </row>
    <row r="229" spans="1:10" ht="14.25" customHeight="1">
      <c r="A229" s="588" t="s">
        <v>368</v>
      </c>
      <c r="B229" s="589" t="s">
        <v>1319</v>
      </c>
      <c r="C229" s="605" t="s">
        <v>20</v>
      </c>
      <c r="D229" s="589" t="s">
        <v>7</v>
      </c>
      <c r="E229" s="590" t="s">
        <v>1320</v>
      </c>
      <c r="F229" s="589" t="s">
        <v>1053</v>
      </c>
      <c r="G229" s="591" t="s">
        <v>1057</v>
      </c>
      <c r="H229" s="591" t="s">
        <v>1058</v>
      </c>
      <c r="I229" s="592" t="s">
        <v>519</v>
      </c>
      <c r="J229" s="603"/>
    </row>
    <row r="230" spans="1:10" ht="14.25" customHeight="1">
      <c r="A230" s="595" t="s">
        <v>368</v>
      </c>
      <c r="B230" s="596" t="s">
        <v>1319</v>
      </c>
      <c r="C230" s="538" t="s">
        <v>20</v>
      </c>
      <c r="D230" s="596" t="s">
        <v>7</v>
      </c>
      <c r="E230" s="546" t="s">
        <v>110</v>
      </c>
      <c r="F230" s="596" t="s">
        <v>1053</v>
      </c>
      <c r="G230" s="599" t="s">
        <v>1321</v>
      </c>
      <c r="H230" s="599" t="s">
        <v>1290</v>
      </c>
      <c r="I230" s="600" t="s">
        <v>66</v>
      </c>
      <c r="J230" s="603"/>
    </row>
    <row r="231" spans="1:10" ht="14.25" customHeight="1">
      <c r="A231" s="595" t="s">
        <v>368</v>
      </c>
      <c r="B231" s="596" t="s">
        <v>1319</v>
      </c>
      <c r="C231" s="538" t="s">
        <v>20</v>
      </c>
      <c r="D231" s="596" t="s">
        <v>7</v>
      </c>
      <c r="E231" s="546" t="s">
        <v>514</v>
      </c>
      <c r="F231" s="596" t="s">
        <v>1053</v>
      </c>
      <c r="G231" s="599" t="s">
        <v>1322</v>
      </c>
      <c r="H231" s="599" t="s">
        <v>535</v>
      </c>
      <c r="I231" s="600" t="s">
        <v>66</v>
      </c>
      <c r="J231" s="603"/>
    </row>
    <row r="232" spans="1:10" ht="14.25" customHeight="1">
      <c r="A232" s="588" t="s">
        <v>368</v>
      </c>
      <c r="B232" s="589" t="s">
        <v>1323</v>
      </c>
      <c r="C232" s="605" t="s">
        <v>20</v>
      </c>
      <c r="D232" s="589" t="s">
        <v>7</v>
      </c>
      <c r="E232" s="590" t="s">
        <v>1324</v>
      </c>
      <c r="F232" s="589" t="s">
        <v>1053</v>
      </c>
      <c r="G232" s="591" t="s">
        <v>1084</v>
      </c>
      <c r="H232" s="591" t="s">
        <v>460</v>
      </c>
      <c r="I232" s="592" t="s">
        <v>519</v>
      </c>
      <c r="J232" s="603"/>
    </row>
    <row r="233" spans="1:10" ht="14.25" customHeight="1">
      <c r="A233" s="588" t="s">
        <v>368</v>
      </c>
      <c r="B233" s="589" t="s">
        <v>1229</v>
      </c>
      <c r="C233" s="605" t="s">
        <v>20</v>
      </c>
      <c r="D233" s="589" t="s">
        <v>7</v>
      </c>
      <c r="E233" s="590" t="s">
        <v>65</v>
      </c>
      <c r="F233" s="589" t="s">
        <v>1053</v>
      </c>
      <c r="G233" s="591" t="s">
        <v>1247</v>
      </c>
      <c r="H233" s="591" t="s">
        <v>167</v>
      </c>
      <c r="I233" s="592" t="s">
        <v>519</v>
      </c>
      <c r="J233" s="603"/>
    </row>
    <row r="234" spans="1:10" ht="14.25" customHeight="1">
      <c r="A234" s="588" t="s">
        <v>368</v>
      </c>
      <c r="B234" s="589" t="s">
        <v>1232</v>
      </c>
      <c r="C234" s="605" t="s">
        <v>20</v>
      </c>
      <c r="D234" s="589" t="s">
        <v>7</v>
      </c>
      <c r="E234" s="602" t="s">
        <v>1253</v>
      </c>
      <c r="F234" s="589" t="s">
        <v>1064</v>
      </c>
      <c r="G234" s="591" t="s">
        <v>1325</v>
      </c>
      <c r="H234" s="591" t="s">
        <v>1326</v>
      </c>
      <c r="I234" s="592" t="s">
        <v>519</v>
      </c>
      <c r="J234" s="603"/>
    </row>
    <row r="235" spans="1:10" ht="14.25" customHeight="1">
      <c r="A235" s="588" t="s">
        <v>368</v>
      </c>
      <c r="B235" s="589" t="s">
        <v>1327</v>
      </c>
      <c r="C235" s="605" t="s">
        <v>20</v>
      </c>
      <c r="D235" s="589" t="s">
        <v>7</v>
      </c>
      <c r="E235" s="602" t="s">
        <v>1328</v>
      </c>
      <c r="F235" s="589" t="s">
        <v>1064</v>
      </c>
      <c r="G235" s="591" t="s">
        <v>1329</v>
      </c>
      <c r="H235" s="591" t="s">
        <v>1058</v>
      </c>
      <c r="I235" s="592" t="s">
        <v>519</v>
      </c>
      <c r="J235" s="603"/>
    </row>
    <row r="236" spans="1:10" ht="14.25" customHeight="1">
      <c r="A236" s="588" t="s">
        <v>368</v>
      </c>
      <c r="B236" s="589" t="s">
        <v>1330</v>
      </c>
      <c r="C236" s="605" t="s">
        <v>20</v>
      </c>
      <c r="D236" s="589" t="s">
        <v>7</v>
      </c>
      <c r="E236" s="590" t="s">
        <v>110</v>
      </c>
      <c r="F236" s="589" t="s">
        <v>1064</v>
      </c>
      <c r="G236" s="591" t="s">
        <v>1291</v>
      </c>
      <c r="H236" s="591" t="s">
        <v>1079</v>
      </c>
      <c r="I236" s="592" t="s">
        <v>519</v>
      </c>
      <c r="J236" s="603"/>
    </row>
    <row r="237" spans="1:10" ht="14.25" customHeight="1">
      <c r="A237" s="595" t="s">
        <v>368</v>
      </c>
      <c r="B237" s="596" t="s">
        <v>1331</v>
      </c>
      <c r="C237" s="538" t="s">
        <v>20</v>
      </c>
      <c r="D237" s="596" t="s">
        <v>7</v>
      </c>
      <c r="E237" s="546" t="s">
        <v>1246</v>
      </c>
      <c r="F237" s="596" t="s">
        <v>1064</v>
      </c>
      <c r="G237" s="599" t="s">
        <v>1332</v>
      </c>
      <c r="H237" s="599" t="s">
        <v>1333</v>
      </c>
      <c r="I237" s="600" t="s">
        <v>66</v>
      </c>
      <c r="J237" s="603"/>
    </row>
    <row r="238" spans="1:10" ht="14.25" customHeight="1" thickBot="1">
      <c r="A238" s="620" t="s">
        <v>368</v>
      </c>
      <c r="B238" s="621" t="s">
        <v>1235</v>
      </c>
      <c r="C238" s="622" t="s">
        <v>20</v>
      </c>
      <c r="D238" s="621" t="s">
        <v>7</v>
      </c>
      <c r="E238" s="623" t="s">
        <v>65</v>
      </c>
      <c r="F238" s="621" t="s">
        <v>1064</v>
      </c>
      <c r="G238" s="624" t="s">
        <v>1057</v>
      </c>
      <c r="H238" s="624" t="s">
        <v>1058</v>
      </c>
      <c r="I238" s="625" t="s">
        <v>519</v>
      </c>
      <c r="J238" s="626"/>
    </row>
    <row r="239" spans="1:10" ht="14.25" customHeight="1"/>
    <row r="240" spans="1:10" ht="14.25" customHeight="1">
      <c r="A240" s="627" t="s">
        <v>1334</v>
      </c>
    </row>
    <row r="241" spans="1:1" ht="14.25" customHeight="1">
      <c r="A241" s="627" t="s">
        <v>1335</v>
      </c>
    </row>
    <row r="242" spans="1:1" ht="14.25" customHeight="1">
      <c r="A242" s="627" t="s">
        <v>1336</v>
      </c>
    </row>
    <row r="243" spans="1:1" ht="14.25" customHeight="1">
      <c r="A243" s="627" t="s">
        <v>1337</v>
      </c>
    </row>
    <row r="244" spans="1:1" ht="14.25" customHeight="1">
      <c r="A244" s="627" t="s">
        <v>1338</v>
      </c>
    </row>
    <row r="245" spans="1:1" ht="14.25" customHeight="1">
      <c r="A245" s="627" t="s">
        <v>1339</v>
      </c>
    </row>
    <row r="246" spans="1:1" ht="14.25" customHeight="1">
      <c r="A246" s="627" t="s">
        <v>1340</v>
      </c>
    </row>
    <row r="247" spans="1:1" ht="14.25" customHeight="1">
      <c r="A247" s="628" t="s">
        <v>1341</v>
      </c>
    </row>
    <row r="248" spans="1:1" ht="14.25" customHeight="1">
      <c r="A248" s="629" t="s">
        <v>1342</v>
      </c>
    </row>
    <row r="249" spans="1:1" ht="14.25" customHeight="1">
      <c r="A249" s="629" t="s">
        <v>1343</v>
      </c>
    </row>
    <row r="250" spans="1:1" ht="14.25" customHeight="1"/>
    <row r="251" spans="1:1" ht="14.25" customHeight="1"/>
    <row r="252" spans="1:1" ht="14.25" customHeight="1"/>
    <row r="253" spans="1:1" ht="14.25" customHeight="1"/>
    <row r="254" spans="1:1" ht="14.25" customHeight="1"/>
    <row r="255" spans="1:1" ht="14.25" customHeight="1"/>
    <row r="256" spans="1:1"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sheetData>
  <dataValidations count="1">
    <dataValidation type="textLength" showInputMessage="1" showErrorMessage="1" sqref="J4:J18">
      <formula1>0</formula1>
      <formula2>150</formula2>
    </dataValidation>
  </dataValidations>
  <pageMargins left="0.78749999999999998" right="0.78749999999999998" top="1.0631944444444446" bottom="1.0631944444444446" header="0.51180555555555551" footer="0.51180555555555551"/>
  <pageSetup paperSize="9" scale="55"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zoomScale="85" zoomScaleNormal="85" zoomScaleSheetLayoutView="100" zoomScalePageLayoutView="85" workbookViewId="0">
      <selection activeCell="E39" sqref="E39"/>
    </sheetView>
  </sheetViews>
  <sheetFormatPr defaultColWidth="5.7109375" defaultRowHeight="20.100000000000001" customHeight="1"/>
  <cols>
    <col min="1" max="1" width="10.7109375" style="302" customWidth="1"/>
    <col min="2" max="2" width="29.140625" style="321" customWidth="1"/>
    <col min="3" max="3" width="30" style="301" customWidth="1"/>
    <col min="4" max="4" width="13.28515625" style="321" bestFit="1" customWidth="1"/>
    <col min="5" max="5" width="11.85546875" style="323" customWidth="1"/>
    <col min="6" max="6" width="8.7109375" style="323" customWidth="1"/>
    <col min="7" max="36" width="4.7109375" style="323" customWidth="1"/>
    <col min="37" max="37" width="11.42578125" style="321" bestFit="1" customWidth="1"/>
    <col min="38" max="16384" width="5.7109375" style="321"/>
  </cols>
  <sheetData>
    <row r="1" spans="1:37" ht="22.35" customHeight="1" thickBot="1">
      <c r="A1" s="318" t="s">
        <v>104</v>
      </c>
      <c r="B1" s="319"/>
      <c r="C1" s="319"/>
      <c r="D1" s="319"/>
      <c r="E1" s="319"/>
      <c r="F1" s="319"/>
      <c r="G1" s="319"/>
      <c r="H1" s="319"/>
      <c r="I1" s="319"/>
      <c r="J1" s="319"/>
      <c r="K1" s="319"/>
      <c r="L1" s="319"/>
      <c r="M1" s="319"/>
      <c r="N1" s="319"/>
      <c r="O1" s="319"/>
      <c r="P1" s="319"/>
      <c r="Q1" s="319"/>
      <c r="R1" s="319"/>
      <c r="S1" s="319"/>
      <c r="T1" s="319"/>
      <c r="U1" s="319"/>
      <c r="V1" s="319"/>
      <c r="W1" s="319"/>
      <c r="X1" s="320"/>
      <c r="Y1" s="975" t="s">
        <v>105</v>
      </c>
      <c r="Z1" s="975"/>
      <c r="AA1" s="975"/>
      <c r="AB1" s="975"/>
      <c r="AC1" s="975"/>
      <c r="AD1" s="975"/>
      <c r="AE1" s="976" t="s">
        <v>542</v>
      </c>
      <c r="AF1" s="976"/>
      <c r="AG1" s="976"/>
      <c r="AH1" s="976"/>
      <c r="AI1" s="976"/>
      <c r="AJ1" s="976"/>
    </row>
    <row r="2" spans="1:37" ht="20.100000000000001" customHeight="1" thickBot="1">
      <c r="A2" s="319"/>
      <c r="B2" s="319"/>
      <c r="C2" s="319"/>
      <c r="D2" s="319"/>
      <c r="E2" s="319"/>
      <c r="F2" s="319"/>
      <c r="G2" s="319"/>
      <c r="H2" s="319"/>
      <c r="I2" s="319"/>
      <c r="J2" s="319"/>
      <c r="K2" s="319"/>
      <c r="L2" s="319"/>
      <c r="M2" s="319"/>
      <c r="N2" s="319"/>
      <c r="O2" s="319"/>
      <c r="P2" s="319"/>
      <c r="Q2" s="319"/>
      <c r="R2" s="319"/>
      <c r="S2" s="319"/>
      <c r="T2" s="319"/>
      <c r="U2" s="319"/>
      <c r="V2" s="319"/>
      <c r="W2" s="319"/>
      <c r="X2" s="320"/>
      <c r="Y2" s="977"/>
      <c r="Z2" s="977"/>
      <c r="AA2" s="977"/>
      <c r="AB2" s="977"/>
      <c r="AC2" s="977"/>
      <c r="AD2" s="977"/>
      <c r="AE2" s="978"/>
      <c r="AF2" s="978"/>
      <c r="AG2" s="978"/>
      <c r="AH2" s="978"/>
      <c r="AI2" s="978"/>
      <c r="AJ2" s="978"/>
    </row>
    <row r="3" spans="1:37" ht="32.450000000000003" customHeight="1" thickBot="1">
      <c r="A3" s="653" t="s">
        <v>1</v>
      </c>
      <c r="B3" s="659" t="s">
        <v>78</v>
      </c>
      <c r="C3" s="664" t="s">
        <v>9</v>
      </c>
      <c r="D3" s="637" t="s">
        <v>349</v>
      </c>
      <c r="E3" s="638" t="s">
        <v>91</v>
      </c>
      <c r="F3" s="669" t="s">
        <v>79</v>
      </c>
      <c r="G3" s="964" t="s">
        <v>86</v>
      </c>
      <c r="H3" s="965"/>
      <c r="I3" s="965"/>
      <c r="J3" s="965"/>
      <c r="K3" s="965"/>
      <c r="L3" s="966"/>
      <c r="M3" s="967" t="s">
        <v>106</v>
      </c>
      <c r="N3" s="968"/>
      <c r="O3" s="968"/>
      <c r="P3" s="968"/>
      <c r="Q3" s="968"/>
      <c r="R3" s="969"/>
      <c r="S3" s="970" t="s">
        <v>107</v>
      </c>
      <c r="T3" s="968"/>
      <c r="U3" s="968"/>
      <c r="V3" s="968"/>
      <c r="W3" s="968"/>
      <c r="X3" s="971"/>
      <c r="Y3" s="967" t="s">
        <v>108</v>
      </c>
      <c r="Z3" s="968"/>
      <c r="AA3" s="968"/>
      <c r="AB3" s="968"/>
      <c r="AC3" s="968"/>
      <c r="AD3" s="968"/>
      <c r="AE3" s="972" t="s">
        <v>109</v>
      </c>
      <c r="AF3" s="972"/>
      <c r="AG3" s="972"/>
      <c r="AH3" s="972"/>
      <c r="AI3" s="972"/>
      <c r="AJ3" s="972"/>
      <c r="AK3" s="639" t="s">
        <v>352</v>
      </c>
    </row>
    <row r="4" spans="1:37" ht="35.1" customHeight="1" thickBot="1">
      <c r="A4" s="654"/>
      <c r="B4" s="660"/>
      <c r="C4" s="665"/>
      <c r="D4" s="663"/>
      <c r="E4" s="640"/>
      <c r="F4" s="670"/>
      <c r="G4" s="680">
        <v>2011</v>
      </c>
      <c r="H4" s="642">
        <v>2012</v>
      </c>
      <c r="I4" s="642">
        <v>2013</v>
      </c>
      <c r="J4" s="642">
        <v>2014</v>
      </c>
      <c r="K4" s="642">
        <v>2015</v>
      </c>
      <c r="L4" s="681">
        <v>2016</v>
      </c>
      <c r="M4" s="675">
        <v>2011</v>
      </c>
      <c r="N4" s="642">
        <v>2012</v>
      </c>
      <c r="O4" s="642">
        <v>2013</v>
      </c>
      <c r="P4" s="642">
        <v>2014</v>
      </c>
      <c r="Q4" s="642">
        <v>2015</v>
      </c>
      <c r="R4" s="692">
        <v>2016</v>
      </c>
      <c r="S4" s="680">
        <v>2011</v>
      </c>
      <c r="T4" s="642">
        <v>2012</v>
      </c>
      <c r="U4" s="642">
        <v>2013</v>
      </c>
      <c r="V4" s="642">
        <v>2014</v>
      </c>
      <c r="W4" s="642">
        <v>2015</v>
      </c>
      <c r="X4" s="681">
        <v>2016</v>
      </c>
      <c r="Y4" s="675">
        <v>2011</v>
      </c>
      <c r="Z4" s="642">
        <v>2012</v>
      </c>
      <c r="AA4" s="642">
        <v>2013</v>
      </c>
      <c r="AB4" s="642">
        <v>2014</v>
      </c>
      <c r="AC4" s="642">
        <v>2015</v>
      </c>
      <c r="AD4" s="643">
        <v>2016</v>
      </c>
      <c r="AE4" s="641">
        <v>2011</v>
      </c>
      <c r="AF4" s="642">
        <v>2012</v>
      </c>
      <c r="AG4" s="642">
        <v>2013</v>
      </c>
      <c r="AH4" s="642">
        <v>2014</v>
      </c>
      <c r="AI4" s="642">
        <v>2015</v>
      </c>
      <c r="AJ4" s="643">
        <v>2016</v>
      </c>
      <c r="AK4" s="644"/>
    </row>
    <row r="5" spans="1:37" s="322" customFormat="1" ht="13.35" customHeight="1">
      <c r="A5" s="655" t="s">
        <v>368</v>
      </c>
      <c r="B5" s="661" t="s">
        <v>1051</v>
      </c>
      <c r="C5" s="661" t="s">
        <v>18</v>
      </c>
      <c r="D5" s="645" t="s">
        <v>7</v>
      </c>
      <c r="E5" s="583" t="s">
        <v>1052</v>
      </c>
      <c r="F5" s="671" t="s">
        <v>1053</v>
      </c>
      <c r="G5" s="682" t="s">
        <v>5</v>
      </c>
      <c r="H5" s="584" t="s">
        <v>5</v>
      </c>
      <c r="I5" s="584" t="s">
        <v>5</v>
      </c>
      <c r="J5" s="584" t="s">
        <v>5</v>
      </c>
      <c r="K5" s="584" t="s">
        <v>5</v>
      </c>
      <c r="L5" s="683" t="s">
        <v>5</v>
      </c>
      <c r="M5" s="676" t="s">
        <v>5</v>
      </c>
      <c r="N5" s="585" t="s">
        <v>5</v>
      </c>
      <c r="O5" s="585" t="s">
        <v>5</v>
      </c>
      <c r="P5" s="585" t="s">
        <v>5</v>
      </c>
      <c r="Q5" s="585" t="s">
        <v>5</v>
      </c>
      <c r="R5" s="586" t="s">
        <v>5</v>
      </c>
      <c r="S5" s="694" t="s">
        <v>5</v>
      </c>
      <c r="T5" s="585" t="s">
        <v>5</v>
      </c>
      <c r="U5" s="585" t="s">
        <v>5</v>
      </c>
      <c r="V5" s="585" t="s">
        <v>5</v>
      </c>
      <c r="W5" s="585" t="s">
        <v>5</v>
      </c>
      <c r="X5" s="695" t="s">
        <v>5</v>
      </c>
      <c r="Y5" s="676" t="s">
        <v>5</v>
      </c>
      <c r="Z5" s="585" t="s">
        <v>5</v>
      </c>
      <c r="AA5" s="585" t="s">
        <v>5</v>
      </c>
      <c r="AB5" s="585" t="s">
        <v>5</v>
      </c>
      <c r="AC5" s="585" t="s">
        <v>5</v>
      </c>
      <c r="AD5" s="586" t="s">
        <v>5</v>
      </c>
      <c r="AE5" s="973" t="s">
        <v>111</v>
      </c>
      <c r="AF5" s="974"/>
      <c r="AG5" s="974"/>
      <c r="AH5" s="974"/>
      <c r="AI5" s="974"/>
      <c r="AJ5" s="974"/>
      <c r="AK5" s="700"/>
    </row>
    <row r="6" spans="1:37" s="322" customFormat="1" ht="13.35" customHeight="1">
      <c r="A6" s="656" t="s">
        <v>368</v>
      </c>
      <c r="B6" s="650" t="s">
        <v>1055</v>
      </c>
      <c r="C6" s="650" t="s">
        <v>18</v>
      </c>
      <c r="D6" s="646" t="s">
        <v>7</v>
      </c>
      <c r="E6" s="546" t="s">
        <v>1060</v>
      </c>
      <c r="F6" s="614" t="s">
        <v>1053</v>
      </c>
      <c r="G6" s="595" t="s">
        <v>5</v>
      </c>
      <c r="H6" s="596" t="s">
        <v>5</v>
      </c>
      <c r="I6" s="596" t="s">
        <v>5</v>
      </c>
      <c r="J6" s="596" t="s">
        <v>5</v>
      </c>
      <c r="K6" s="596" t="s">
        <v>5</v>
      </c>
      <c r="L6" s="636" t="s">
        <v>5</v>
      </c>
      <c r="M6" s="646" t="s">
        <v>5</v>
      </c>
      <c r="N6" s="596" t="s">
        <v>5</v>
      </c>
      <c r="O6" s="596" t="s">
        <v>5</v>
      </c>
      <c r="P6" s="596" t="s">
        <v>5</v>
      </c>
      <c r="Q6" s="596" t="s">
        <v>5</v>
      </c>
      <c r="R6" s="614" t="s">
        <v>5</v>
      </c>
      <c r="S6" s="595" t="s">
        <v>5</v>
      </c>
      <c r="T6" s="596" t="s">
        <v>5</v>
      </c>
      <c r="U6" s="596" t="s">
        <v>5</v>
      </c>
      <c r="V6" s="596" t="s">
        <v>5</v>
      </c>
      <c r="W6" s="596" t="s">
        <v>5</v>
      </c>
      <c r="X6" s="636" t="s">
        <v>5</v>
      </c>
      <c r="Y6" s="646" t="s">
        <v>5</v>
      </c>
      <c r="Z6" s="596" t="s">
        <v>5</v>
      </c>
      <c r="AA6" s="596" t="s">
        <v>5</v>
      </c>
      <c r="AB6" s="596" t="s">
        <v>5</v>
      </c>
      <c r="AC6" s="596" t="s">
        <v>5</v>
      </c>
      <c r="AD6" s="614" t="s">
        <v>5</v>
      </c>
      <c r="AE6" s="979" t="s">
        <v>111</v>
      </c>
      <c r="AF6" s="980"/>
      <c r="AG6" s="980"/>
      <c r="AH6" s="980"/>
      <c r="AI6" s="980"/>
      <c r="AJ6" s="980"/>
      <c r="AK6" s="701"/>
    </row>
    <row r="7" spans="1:37" ht="13.35" customHeight="1">
      <c r="A7" s="656" t="s">
        <v>368</v>
      </c>
      <c r="B7" s="650" t="s">
        <v>95</v>
      </c>
      <c r="C7" s="650" t="s">
        <v>18</v>
      </c>
      <c r="D7" s="646" t="s">
        <v>7</v>
      </c>
      <c r="E7" s="546" t="s">
        <v>1067</v>
      </c>
      <c r="F7" s="614" t="s">
        <v>1053</v>
      </c>
      <c r="G7" s="595" t="s">
        <v>5</v>
      </c>
      <c r="H7" s="596" t="s">
        <v>5</v>
      </c>
      <c r="I7" s="596" t="s">
        <v>5</v>
      </c>
      <c r="J7" s="596" t="s">
        <v>5</v>
      </c>
      <c r="K7" s="596" t="s">
        <v>5</v>
      </c>
      <c r="L7" s="636" t="s">
        <v>5</v>
      </c>
      <c r="M7" s="646" t="s">
        <v>5</v>
      </c>
      <c r="N7" s="596" t="s">
        <v>5</v>
      </c>
      <c r="O7" s="596" t="s">
        <v>5</v>
      </c>
      <c r="P7" s="596" t="s">
        <v>5</v>
      </c>
      <c r="Q7" s="596" t="s">
        <v>5</v>
      </c>
      <c r="R7" s="614" t="s">
        <v>5</v>
      </c>
      <c r="S7" s="595" t="s">
        <v>5</v>
      </c>
      <c r="T7" s="596" t="s">
        <v>5</v>
      </c>
      <c r="U7" s="596" t="s">
        <v>5</v>
      </c>
      <c r="V7" s="596" t="s">
        <v>5</v>
      </c>
      <c r="W7" s="596" t="s">
        <v>5</v>
      </c>
      <c r="X7" s="636" t="s">
        <v>5</v>
      </c>
      <c r="Y7" s="646" t="s">
        <v>5</v>
      </c>
      <c r="Z7" s="596" t="s">
        <v>5</v>
      </c>
      <c r="AA7" s="596" t="s">
        <v>5</v>
      </c>
      <c r="AB7" s="596" t="s">
        <v>5</v>
      </c>
      <c r="AC7" s="596" t="s">
        <v>5</v>
      </c>
      <c r="AD7" s="614" t="s">
        <v>5</v>
      </c>
      <c r="AE7" s="979" t="s">
        <v>111</v>
      </c>
      <c r="AF7" s="980"/>
      <c r="AG7" s="980"/>
      <c r="AH7" s="980"/>
      <c r="AI7" s="980"/>
      <c r="AJ7" s="980"/>
      <c r="AK7" s="702"/>
    </row>
    <row r="8" spans="1:37" ht="13.35" customHeight="1">
      <c r="A8" s="656" t="s">
        <v>368</v>
      </c>
      <c r="B8" s="650" t="s">
        <v>95</v>
      </c>
      <c r="C8" s="650" t="s">
        <v>18</v>
      </c>
      <c r="D8" s="646" t="s">
        <v>7</v>
      </c>
      <c r="E8" s="546" t="s">
        <v>1069</v>
      </c>
      <c r="F8" s="614" t="s">
        <v>1053</v>
      </c>
      <c r="G8" s="595" t="s">
        <v>5</v>
      </c>
      <c r="H8" s="596" t="s">
        <v>5</v>
      </c>
      <c r="I8" s="596" t="s">
        <v>5</v>
      </c>
      <c r="J8" s="596" t="s">
        <v>5</v>
      </c>
      <c r="K8" s="596" t="s">
        <v>5</v>
      </c>
      <c r="L8" s="636" t="s">
        <v>5</v>
      </c>
      <c r="M8" s="646" t="s">
        <v>5</v>
      </c>
      <c r="N8" s="596" t="s">
        <v>5</v>
      </c>
      <c r="O8" s="596" t="s">
        <v>5</v>
      </c>
      <c r="P8" s="596" t="s">
        <v>5</v>
      </c>
      <c r="Q8" s="596" t="s">
        <v>5</v>
      </c>
      <c r="R8" s="614" t="s">
        <v>5</v>
      </c>
      <c r="S8" s="595" t="s">
        <v>5</v>
      </c>
      <c r="T8" s="596" t="s">
        <v>5</v>
      </c>
      <c r="U8" s="596" t="s">
        <v>5</v>
      </c>
      <c r="V8" s="596" t="s">
        <v>5</v>
      </c>
      <c r="W8" s="596" t="s">
        <v>5</v>
      </c>
      <c r="X8" s="636" t="s">
        <v>5</v>
      </c>
      <c r="Y8" s="646" t="s">
        <v>5</v>
      </c>
      <c r="Z8" s="596" t="s">
        <v>5</v>
      </c>
      <c r="AA8" s="596" t="s">
        <v>5</v>
      </c>
      <c r="AB8" s="596" t="s">
        <v>5</v>
      </c>
      <c r="AC8" s="596" t="s">
        <v>5</v>
      </c>
      <c r="AD8" s="614" t="s">
        <v>5</v>
      </c>
      <c r="AE8" s="979" t="s">
        <v>111</v>
      </c>
      <c r="AF8" s="980"/>
      <c r="AG8" s="980"/>
      <c r="AH8" s="980"/>
      <c r="AI8" s="980"/>
      <c r="AJ8" s="980"/>
      <c r="AK8" s="702"/>
    </row>
    <row r="9" spans="1:37" ht="13.35" customHeight="1">
      <c r="A9" s="656" t="s">
        <v>368</v>
      </c>
      <c r="B9" s="650" t="s">
        <v>893</v>
      </c>
      <c r="C9" s="650" t="s">
        <v>18</v>
      </c>
      <c r="D9" s="646" t="s">
        <v>7</v>
      </c>
      <c r="E9" s="546" t="s">
        <v>1052</v>
      </c>
      <c r="F9" s="614" t="s">
        <v>1064</v>
      </c>
      <c r="G9" s="684" t="s">
        <v>5</v>
      </c>
      <c r="H9" s="598" t="s">
        <v>5</v>
      </c>
      <c r="I9" s="598" t="s">
        <v>5</v>
      </c>
      <c r="J9" s="598" t="s">
        <v>5</v>
      </c>
      <c r="K9" s="598" t="s">
        <v>5</v>
      </c>
      <c r="L9" s="685" t="s">
        <v>5</v>
      </c>
      <c r="M9" s="677" t="s">
        <v>5</v>
      </c>
      <c r="N9" s="599" t="s">
        <v>5</v>
      </c>
      <c r="O9" s="599" t="s">
        <v>5</v>
      </c>
      <c r="P9" s="599" t="s">
        <v>5</v>
      </c>
      <c r="Q9" s="599" t="s">
        <v>5</v>
      </c>
      <c r="R9" s="600" t="s">
        <v>5</v>
      </c>
      <c r="S9" s="686" t="s">
        <v>5</v>
      </c>
      <c r="T9" s="599" t="s">
        <v>5</v>
      </c>
      <c r="U9" s="599" t="s">
        <v>5</v>
      </c>
      <c r="V9" s="599" t="s">
        <v>5</v>
      </c>
      <c r="W9" s="599" t="s">
        <v>5</v>
      </c>
      <c r="X9" s="687" t="s">
        <v>5</v>
      </c>
      <c r="Y9" s="677" t="s">
        <v>5</v>
      </c>
      <c r="Z9" s="599" t="s">
        <v>5</v>
      </c>
      <c r="AA9" s="599" t="s">
        <v>5</v>
      </c>
      <c r="AB9" s="599" t="s">
        <v>5</v>
      </c>
      <c r="AC9" s="599" t="s">
        <v>5</v>
      </c>
      <c r="AD9" s="600" t="s">
        <v>5</v>
      </c>
      <c r="AE9" s="979" t="s">
        <v>111</v>
      </c>
      <c r="AF9" s="980"/>
      <c r="AG9" s="980"/>
      <c r="AH9" s="980"/>
      <c r="AI9" s="980"/>
      <c r="AJ9" s="980"/>
      <c r="AK9" s="702"/>
    </row>
    <row r="10" spans="1:37" ht="13.35" customHeight="1">
      <c r="A10" s="656" t="s">
        <v>368</v>
      </c>
      <c r="B10" s="650" t="s">
        <v>1075</v>
      </c>
      <c r="C10" s="650" t="s">
        <v>18</v>
      </c>
      <c r="D10" s="646" t="s">
        <v>7</v>
      </c>
      <c r="E10" s="546" t="s">
        <v>1052</v>
      </c>
      <c r="F10" s="614" t="s">
        <v>1064</v>
      </c>
      <c r="G10" s="684" t="s">
        <v>5</v>
      </c>
      <c r="H10" s="598" t="s">
        <v>5</v>
      </c>
      <c r="I10" s="598" t="s">
        <v>5</v>
      </c>
      <c r="J10" s="598" t="s">
        <v>5</v>
      </c>
      <c r="K10" s="598" t="s">
        <v>5</v>
      </c>
      <c r="L10" s="685" t="s">
        <v>5</v>
      </c>
      <c r="M10" s="677" t="s">
        <v>5</v>
      </c>
      <c r="N10" s="599" t="s">
        <v>5</v>
      </c>
      <c r="O10" s="599" t="s">
        <v>5</v>
      </c>
      <c r="P10" s="599" t="s">
        <v>5</v>
      </c>
      <c r="Q10" s="599" t="s">
        <v>5</v>
      </c>
      <c r="R10" s="600" t="s">
        <v>5</v>
      </c>
      <c r="S10" s="686" t="s">
        <v>5</v>
      </c>
      <c r="T10" s="599" t="s">
        <v>5</v>
      </c>
      <c r="U10" s="599" t="s">
        <v>5</v>
      </c>
      <c r="V10" s="599" t="s">
        <v>5</v>
      </c>
      <c r="W10" s="599" t="s">
        <v>5</v>
      </c>
      <c r="X10" s="687" t="s">
        <v>5</v>
      </c>
      <c r="Y10" s="677" t="s">
        <v>5</v>
      </c>
      <c r="Z10" s="599" t="s">
        <v>5</v>
      </c>
      <c r="AA10" s="599" t="s">
        <v>5</v>
      </c>
      <c r="AB10" s="599" t="s">
        <v>5</v>
      </c>
      <c r="AC10" s="599" t="s">
        <v>5</v>
      </c>
      <c r="AD10" s="600" t="s">
        <v>5</v>
      </c>
      <c r="AE10" s="979" t="s">
        <v>111</v>
      </c>
      <c r="AF10" s="980"/>
      <c r="AG10" s="980"/>
      <c r="AH10" s="980"/>
      <c r="AI10" s="980"/>
      <c r="AJ10" s="980"/>
      <c r="AK10" s="702"/>
    </row>
    <row r="11" spans="1:37" ht="13.35" customHeight="1">
      <c r="A11" s="656" t="s">
        <v>368</v>
      </c>
      <c r="B11" s="650" t="s">
        <v>901</v>
      </c>
      <c r="C11" s="650" t="s">
        <v>18</v>
      </c>
      <c r="D11" s="646" t="s">
        <v>7</v>
      </c>
      <c r="E11" s="546" t="s">
        <v>1078</v>
      </c>
      <c r="F11" s="614" t="s">
        <v>1053</v>
      </c>
      <c r="G11" s="595" t="s">
        <v>5</v>
      </c>
      <c r="H11" s="596" t="s">
        <v>5</v>
      </c>
      <c r="I11" s="596" t="s">
        <v>5</v>
      </c>
      <c r="J11" s="596" t="s">
        <v>5</v>
      </c>
      <c r="K11" s="596" t="s">
        <v>5</v>
      </c>
      <c r="L11" s="636" t="s">
        <v>5</v>
      </c>
      <c r="M11" s="646" t="s">
        <v>5</v>
      </c>
      <c r="N11" s="596" t="s">
        <v>5</v>
      </c>
      <c r="O11" s="596" t="s">
        <v>5</v>
      </c>
      <c r="P11" s="596" t="s">
        <v>5</v>
      </c>
      <c r="Q11" s="596" t="s">
        <v>5</v>
      </c>
      <c r="R11" s="614" t="s">
        <v>5</v>
      </c>
      <c r="S11" s="595" t="s">
        <v>5</v>
      </c>
      <c r="T11" s="596" t="s">
        <v>5</v>
      </c>
      <c r="U11" s="596" t="s">
        <v>5</v>
      </c>
      <c r="V11" s="596" t="s">
        <v>5</v>
      </c>
      <c r="W11" s="596" t="s">
        <v>5</v>
      </c>
      <c r="X11" s="636" t="s">
        <v>5</v>
      </c>
      <c r="Y11" s="646" t="s">
        <v>5</v>
      </c>
      <c r="Z11" s="596" t="s">
        <v>5</v>
      </c>
      <c r="AA11" s="596" t="s">
        <v>5</v>
      </c>
      <c r="AB11" s="596" t="s">
        <v>5</v>
      </c>
      <c r="AC11" s="596" t="s">
        <v>5</v>
      </c>
      <c r="AD11" s="614" t="s">
        <v>5</v>
      </c>
      <c r="AE11" s="979" t="s">
        <v>111</v>
      </c>
      <c r="AF11" s="980"/>
      <c r="AG11" s="980"/>
      <c r="AH11" s="980"/>
      <c r="AI11" s="980"/>
      <c r="AJ11" s="980"/>
      <c r="AK11" s="702"/>
    </row>
    <row r="12" spans="1:37" ht="13.35" customHeight="1">
      <c r="A12" s="656" t="s">
        <v>368</v>
      </c>
      <c r="B12" s="650" t="s">
        <v>83</v>
      </c>
      <c r="C12" s="650" t="s">
        <v>18</v>
      </c>
      <c r="D12" s="646" t="s">
        <v>7</v>
      </c>
      <c r="E12" s="546" t="s">
        <v>1086</v>
      </c>
      <c r="F12" s="614" t="s">
        <v>1053</v>
      </c>
      <c r="G12" s="595" t="s">
        <v>5</v>
      </c>
      <c r="H12" s="596" t="s">
        <v>5</v>
      </c>
      <c r="I12" s="596" t="s">
        <v>5</v>
      </c>
      <c r="J12" s="596" t="s">
        <v>5</v>
      </c>
      <c r="K12" s="596" t="s">
        <v>5</v>
      </c>
      <c r="L12" s="636" t="s">
        <v>5</v>
      </c>
      <c r="M12" s="646" t="s">
        <v>5</v>
      </c>
      <c r="N12" s="596" t="s">
        <v>5</v>
      </c>
      <c r="O12" s="596" t="s">
        <v>5</v>
      </c>
      <c r="P12" s="596" t="s">
        <v>5</v>
      </c>
      <c r="Q12" s="596" t="s">
        <v>5</v>
      </c>
      <c r="R12" s="614" t="s">
        <v>5</v>
      </c>
      <c r="S12" s="595" t="s">
        <v>5</v>
      </c>
      <c r="T12" s="596" t="s">
        <v>5</v>
      </c>
      <c r="U12" s="596" t="s">
        <v>5</v>
      </c>
      <c r="V12" s="596" t="s">
        <v>5</v>
      </c>
      <c r="W12" s="596" t="s">
        <v>5</v>
      </c>
      <c r="X12" s="636" t="s">
        <v>5</v>
      </c>
      <c r="Y12" s="646" t="s">
        <v>5</v>
      </c>
      <c r="Z12" s="596" t="s">
        <v>5</v>
      </c>
      <c r="AA12" s="596" t="s">
        <v>5</v>
      </c>
      <c r="AB12" s="596" t="s">
        <v>5</v>
      </c>
      <c r="AC12" s="596" t="s">
        <v>5</v>
      </c>
      <c r="AD12" s="614" t="s">
        <v>5</v>
      </c>
      <c r="AE12" s="979" t="s">
        <v>111</v>
      </c>
      <c r="AF12" s="980"/>
      <c r="AG12" s="980"/>
      <c r="AH12" s="980"/>
      <c r="AI12" s="980"/>
      <c r="AJ12" s="980"/>
      <c r="AK12" s="702"/>
    </row>
    <row r="13" spans="1:37" ht="12.75">
      <c r="A13" s="656" t="s">
        <v>368</v>
      </c>
      <c r="B13" s="650" t="s">
        <v>1088</v>
      </c>
      <c r="C13" s="650" t="s">
        <v>18</v>
      </c>
      <c r="D13" s="646" t="s">
        <v>7</v>
      </c>
      <c r="E13" s="546" t="s">
        <v>1052</v>
      </c>
      <c r="F13" s="614" t="s">
        <v>1064</v>
      </c>
      <c r="G13" s="595" t="s">
        <v>5</v>
      </c>
      <c r="H13" s="596" t="s">
        <v>5</v>
      </c>
      <c r="I13" s="596" t="s">
        <v>5</v>
      </c>
      <c r="J13" s="596" t="s">
        <v>5</v>
      </c>
      <c r="K13" s="596" t="s">
        <v>5</v>
      </c>
      <c r="L13" s="636" t="s">
        <v>5</v>
      </c>
      <c r="M13" s="646" t="s">
        <v>5</v>
      </c>
      <c r="N13" s="596" t="s">
        <v>5</v>
      </c>
      <c r="O13" s="596" t="s">
        <v>5</v>
      </c>
      <c r="P13" s="596" t="s">
        <v>5</v>
      </c>
      <c r="Q13" s="596" t="s">
        <v>5</v>
      </c>
      <c r="R13" s="614" t="s">
        <v>5</v>
      </c>
      <c r="S13" s="595" t="s">
        <v>5</v>
      </c>
      <c r="T13" s="596" t="s">
        <v>5</v>
      </c>
      <c r="U13" s="596" t="s">
        <v>5</v>
      </c>
      <c r="V13" s="596" t="s">
        <v>5</v>
      </c>
      <c r="W13" s="596" t="s">
        <v>5</v>
      </c>
      <c r="X13" s="636" t="s">
        <v>5</v>
      </c>
      <c r="Y13" s="646" t="s">
        <v>5</v>
      </c>
      <c r="Z13" s="596" t="s">
        <v>5</v>
      </c>
      <c r="AA13" s="596" t="s">
        <v>5</v>
      </c>
      <c r="AB13" s="596" t="s">
        <v>5</v>
      </c>
      <c r="AC13" s="596" t="s">
        <v>5</v>
      </c>
      <c r="AD13" s="614" t="s">
        <v>5</v>
      </c>
      <c r="AE13" s="979" t="s">
        <v>111</v>
      </c>
      <c r="AF13" s="980"/>
      <c r="AG13" s="980"/>
      <c r="AH13" s="980"/>
      <c r="AI13" s="980"/>
      <c r="AJ13" s="980"/>
      <c r="AK13" s="702"/>
    </row>
    <row r="14" spans="1:37" ht="13.35" customHeight="1">
      <c r="A14" s="656" t="s">
        <v>368</v>
      </c>
      <c r="B14" s="662" t="s">
        <v>1165</v>
      </c>
      <c r="C14" s="666" t="s">
        <v>22</v>
      </c>
      <c r="D14" s="647" t="s">
        <v>7</v>
      </c>
      <c r="E14" s="608" t="s">
        <v>1166</v>
      </c>
      <c r="F14" s="672" t="s">
        <v>1053</v>
      </c>
      <c r="G14" s="595" t="s">
        <v>5</v>
      </c>
      <c r="H14" s="596" t="s">
        <v>5</v>
      </c>
      <c r="I14" s="596" t="s">
        <v>5</v>
      </c>
      <c r="J14" s="596" t="s">
        <v>5</v>
      </c>
      <c r="K14" s="596" t="s">
        <v>5</v>
      </c>
      <c r="L14" s="636" t="s">
        <v>5</v>
      </c>
      <c r="M14" s="646" t="s">
        <v>5</v>
      </c>
      <c r="N14" s="596" t="s">
        <v>5</v>
      </c>
      <c r="O14" s="596" t="s">
        <v>5</v>
      </c>
      <c r="P14" s="596" t="s">
        <v>5</v>
      </c>
      <c r="Q14" s="596" t="s">
        <v>5</v>
      </c>
      <c r="R14" s="614" t="s">
        <v>5</v>
      </c>
      <c r="S14" s="595" t="s">
        <v>5</v>
      </c>
      <c r="T14" s="596" t="s">
        <v>5</v>
      </c>
      <c r="U14" s="596" t="s">
        <v>5</v>
      </c>
      <c r="V14" s="596" t="s">
        <v>5</v>
      </c>
      <c r="W14" s="596" t="s">
        <v>5</v>
      </c>
      <c r="X14" s="636" t="s">
        <v>5</v>
      </c>
      <c r="Y14" s="646" t="s">
        <v>5</v>
      </c>
      <c r="Z14" s="596" t="s">
        <v>5</v>
      </c>
      <c r="AA14" s="596" t="s">
        <v>5</v>
      </c>
      <c r="AB14" s="596" t="s">
        <v>5</v>
      </c>
      <c r="AC14" s="596" t="s">
        <v>5</v>
      </c>
      <c r="AD14" s="614" t="s">
        <v>5</v>
      </c>
      <c r="AE14" s="979" t="s">
        <v>111</v>
      </c>
      <c r="AF14" s="980"/>
      <c r="AG14" s="980"/>
      <c r="AH14" s="980"/>
      <c r="AI14" s="980"/>
      <c r="AJ14" s="981"/>
      <c r="AK14" s="702"/>
    </row>
    <row r="15" spans="1:37" ht="13.35" customHeight="1">
      <c r="A15" s="656" t="s">
        <v>368</v>
      </c>
      <c r="B15" s="650" t="s">
        <v>1092</v>
      </c>
      <c r="C15" s="666" t="s">
        <v>20</v>
      </c>
      <c r="D15" s="646" t="s">
        <v>7</v>
      </c>
      <c r="E15" s="546" t="s">
        <v>110</v>
      </c>
      <c r="F15" s="614" t="s">
        <v>1064</v>
      </c>
      <c r="G15" s="686" t="s">
        <v>5</v>
      </c>
      <c r="H15" s="599" t="s">
        <v>5</v>
      </c>
      <c r="I15" s="599" t="s">
        <v>5</v>
      </c>
      <c r="J15" s="599" t="s">
        <v>5</v>
      </c>
      <c r="K15" s="599" t="s">
        <v>5</v>
      </c>
      <c r="L15" s="687" t="s">
        <v>5</v>
      </c>
      <c r="M15" s="677" t="s">
        <v>5</v>
      </c>
      <c r="N15" s="599" t="s">
        <v>5</v>
      </c>
      <c r="O15" s="599" t="s">
        <v>5</v>
      </c>
      <c r="P15" s="599" t="s">
        <v>5</v>
      </c>
      <c r="Q15" s="599" t="s">
        <v>5</v>
      </c>
      <c r="R15" s="600" t="s">
        <v>5</v>
      </c>
      <c r="S15" s="686" t="s">
        <v>5</v>
      </c>
      <c r="T15" s="599" t="s">
        <v>5</v>
      </c>
      <c r="U15" s="599" t="s">
        <v>5</v>
      </c>
      <c r="V15" s="599" t="s">
        <v>5</v>
      </c>
      <c r="W15" s="599" t="s">
        <v>5</v>
      </c>
      <c r="X15" s="687" t="s">
        <v>5</v>
      </c>
      <c r="Y15" s="677" t="s">
        <v>5</v>
      </c>
      <c r="Z15" s="599" t="s">
        <v>5</v>
      </c>
      <c r="AA15" s="599" t="s">
        <v>5</v>
      </c>
      <c r="AB15" s="599" t="s">
        <v>5</v>
      </c>
      <c r="AC15" s="599" t="s">
        <v>5</v>
      </c>
      <c r="AD15" s="600" t="s">
        <v>5</v>
      </c>
      <c r="AE15" s="979" t="s">
        <v>111</v>
      </c>
      <c r="AF15" s="980"/>
      <c r="AG15" s="980"/>
      <c r="AH15" s="980"/>
      <c r="AI15" s="980"/>
      <c r="AJ15" s="981"/>
      <c r="AK15" s="702"/>
    </row>
    <row r="16" spans="1:37" ht="12" customHeight="1">
      <c r="A16" s="656" t="s">
        <v>368</v>
      </c>
      <c r="B16" s="650" t="s">
        <v>1092</v>
      </c>
      <c r="C16" s="666" t="s">
        <v>20</v>
      </c>
      <c r="D16" s="646" t="s">
        <v>7</v>
      </c>
      <c r="E16" s="546" t="s">
        <v>514</v>
      </c>
      <c r="F16" s="614" t="s">
        <v>1064</v>
      </c>
      <c r="G16" s="686" t="s">
        <v>5</v>
      </c>
      <c r="H16" s="599" t="s">
        <v>5</v>
      </c>
      <c r="I16" s="599" t="s">
        <v>5</v>
      </c>
      <c r="J16" s="599" t="s">
        <v>5</v>
      </c>
      <c r="K16" s="599" t="s">
        <v>5</v>
      </c>
      <c r="L16" s="687" t="s">
        <v>5</v>
      </c>
      <c r="M16" s="677" t="s">
        <v>5</v>
      </c>
      <c r="N16" s="599" t="s">
        <v>5</v>
      </c>
      <c r="O16" s="599" t="s">
        <v>5</v>
      </c>
      <c r="P16" s="599" t="s">
        <v>5</v>
      </c>
      <c r="Q16" s="599" t="s">
        <v>5</v>
      </c>
      <c r="R16" s="600" t="s">
        <v>5</v>
      </c>
      <c r="S16" s="686" t="s">
        <v>5</v>
      </c>
      <c r="T16" s="599" t="s">
        <v>5</v>
      </c>
      <c r="U16" s="599" t="s">
        <v>5</v>
      </c>
      <c r="V16" s="599" t="s">
        <v>5</v>
      </c>
      <c r="W16" s="599" t="s">
        <v>5</v>
      </c>
      <c r="X16" s="687" t="s">
        <v>5</v>
      </c>
      <c r="Y16" s="677" t="s">
        <v>5</v>
      </c>
      <c r="Z16" s="599" t="s">
        <v>5</v>
      </c>
      <c r="AA16" s="599" t="s">
        <v>5</v>
      </c>
      <c r="AB16" s="599" t="s">
        <v>5</v>
      </c>
      <c r="AC16" s="599" t="s">
        <v>5</v>
      </c>
      <c r="AD16" s="600" t="s">
        <v>5</v>
      </c>
      <c r="AE16" s="979" t="s">
        <v>111</v>
      </c>
      <c r="AF16" s="980"/>
      <c r="AG16" s="980"/>
      <c r="AH16" s="980"/>
      <c r="AI16" s="980"/>
      <c r="AJ16" s="981"/>
      <c r="AK16" s="702"/>
    </row>
    <row r="17" spans="1:37" ht="12" customHeight="1">
      <c r="A17" s="656" t="s">
        <v>368</v>
      </c>
      <c r="B17" s="650" t="s">
        <v>1107</v>
      </c>
      <c r="C17" s="666" t="s">
        <v>20</v>
      </c>
      <c r="D17" s="646" t="s">
        <v>7</v>
      </c>
      <c r="E17" s="546" t="s">
        <v>1248</v>
      </c>
      <c r="F17" s="614" t="s">
        <v>1053</v>
      </c>
      <c r="G17" s="595" t="s">
        <v>5</v>
      </c>
      <c r="H17" s="596" t="s">
        <v>5</v>
      </c>
      <c r="I17" s="596" t="s">
        <v>5</v>
      </c>
      <c r="J17" s="596" t="s">
        <v>5</v>
      </c>
      <c r="K17" s="596" t="s">
        <v>5</v>
      </c>
      <c r="L17" s="636" t="s">
        <v>5</v>
      </c>
      <c r="M17" s="646" t="s">
        <v>5</v>
      </c>
      <c r="N17" s="596" t="s">
        <v>5</v>
      </c>
      <c r="O17" s="596" t="s">
        <v>5</v>
      </c>
      <c r="P17" s="596" t="s">
        <v>5</v>
      </c>
      <c r="Q17" s="596" t="s">
        <v>5</v>
      </c>
      <c r="R17" s="614" t="s">
        <v>5</v>
      </c>
      <c r="S17" s="595" t="s">
        <v>5</v>
      </c>
      <c r="T17" s="596" t="s">
        <v>5</v>
      </c>
      <c r="U17" s="596" t="s">
        <v>5</v>
      </c>
      <c r="V17" s="596" t="s">
        <v>5</v>
      </c>
      <c r="W17" s="596" t="s">
        <v>5</v>
      </c>
      <c r="X17" s="636" t="s">
        <v>5</v>
      </c>
      <c r="Y17" s="646" t="s">
        <v>5</v>
      </c>
      <c r="Z17" s="596" t="s">
        <v>5</v>
      </c>
      <c r="AA17" s="596" t="s">
        <v>5</v>
      </c>
      <c r="AB17" s="596" t="s">
        <v>5</v>
      </c>
      <c r="AC17" s="596" t="s">
        <v>5</v>
      </c>
      <c r="AD17" s="614" t="s">
        <v>5</v>
      </c>
      <c r="AE17" s="979" t="s">
        <v>111</v>
      </c>
      <c r="AF17" s="980"/>
      <c r="AG17" s="980"/>
      <c r="AH17" s="980"/>
      <c r="AI17" s="980"/>
      <c r="AJ17" s="981"/>
      <c r="AK17" s="703"/>
    </row>
    <row r="18" spans="1:37" ht="12" customHeight="1">
      <c r="A18" s="656" t="s">
        <v>368</v>
      </c>
      <c r="B18" s="650" t="s">
        <v>1107</v>
      </c>
      <c r="C18" s="666" t="s">
        <v>20</v>
      </c>
      <c r="D18" s="646" t="s">
        <v>7</v>
      </c>
      <c r="E18" s="546" t="s">
        <v>1251</v>
      </c>
      <c r="F18" s="614" t="s">
        <v>1053</v>
      </c>
      <c r="G18" s="595" t="s">
        <v>5</v>
      </c>
      <c r="H18" s="596" t="s">
        <v>5</v>
      </c>
      <c r="I18" s="596" t="s">
        <v>5</v>
      </c>
      <c r="J18" s="596" t="s">
        <v>5</v>
      </c>
      <c r="K18" s="596" t="s">
        <v>5</v>
      </c>
      <c r="L18" s="636" t="s">
        <v>5</v>
      </c>
      <c r="M18" s="646" t="s">
        <v>5</v>
      </c>
      <c r="N18" s="596" t="s">
        <v>5</v>
      </c>
      <c r="O18" s="596" t="s">
        <v>5</v>
      </c>
      <c r="P18" s="596" t="s">
        <v>5</v>
      </c>
      <c r="Q18" s="596" t="s">
        <v>5</v>
      </c>
      <c r="R18" s="614" t="s">
        <v>5</v>
      </c>
      <c r="S18" s="595" t="s">
        <v>5</v>
      </c>
      <c r="T18" s="596" t="s">
        <v>5</v>
      </c>
      <c r="U18" s="596" t="s">
        <v>5</v>
      </c>
      <c r="V18" s="596" t="s">
        <v>5</v>
      </c>
      <c r="W18" s="596" t="s">
        <v>5</v>
      </c>
      <c r="X18" s="636" t="s">
        <v>5</v>
      </c>
      <c r="Y18" s="646" t="s">
        <v>5</v>
      </c>
      <c r="Z18" s="596" t="s">
        <v>5</v>
      </c>
      <c r="AA18" s="596" t="s">
        <v>5</v>
      </c>
      <c r="AB18" s="596" t="s">
        <v>5</v>
      </c>
      <c r="AC18" s="596" t="s">
        <v>5</v>
      </c>
      <c r="AD18" s="614" t="s">
        <v>5</v>
      </c>
      <c r="AE18" s="979" t="s">
        <v>111</v>
      </c>
      <c r="AF18" s="980"/>
      <c r="AG18" s="980"/>
      <c r="AH18" s="980"/>
      <c r="AI18" s="980"/>
      <c r="AJ18" s="981"/>
      <c r="AK18" s="703"/>
    </row>
    <row r="19" spans="1:37" ht="12" customHeight="1">
      <c r="A19" s="656" t="s">
        <v>368</v>
      </c>
      <c r="B19" s="650" t="s">
        <v>1107</v>
      </c>
      <c r="C19" s="666" t="s">
        <v>20</v>
      </c>
      <c r="D19" s="646" t="s">
        <v>7</v>
      </c>
      <c r="E19" s="546" t="s">
        <v>1253</v>
      </c>
      <c r="F19" s="614" t="s">
        <v>1053</v>
      </c>
      <c r="G19" s="595" t="s">
        <v>5</v>
      </c>
      <c r="H19" s="596" t="s">
        <v>5</v>
      </c>
      <c r="I19" s="596" t="s">
        <v>5</v>
      </c>
      <c r="J19" s="596" t="s">
        <v>5</v>
      </c>
      <c r="K19" s="596" t="s">
        <v>5</v>
      </c>
      <c r="L19" s="636" t="s">
        <v>5</v>
      </c>
      <c r="M19" s="646" t="s">
        <v>5</v>
      </c>
      <c r="N19" s="596" t="s">
        <v>5</v>
      </c>
      <c r="O19" s="596" t="s">
        <v>5</v>
      </c>
      <c r="P19" s="596" t="s">
        <v>5</v>
      </c>
      <c r="Q19" s="596" t="s">
        <v>5</v>
      </c>
      <c r="R19" s="614" t="s">
        <v>5</v>
      </c>
      <c r="S19" s="595" t="s">
        <v>5</v>
      </c>
      <c r="T19" s="596" t="s">
        <v>5</v>
      </c>
      <c r="U19" s="596" t="s">
        <v>5</v>
      </c>
      <c r="V19" s="596" t="s">
        <v>5</v>
      </c>
      <c r="W19" s="596" t="s">
        <v>5</v>
      </c>
      <c r="X19" s="636" t="s">
        <v>5</v>
      </c>
      <c r="Y19" s="646" t="s">
        <v>5</v>
      </c>
      <c r="Z19" s="596" t="s">
        <v>5</v>
      </c>
      <c r="AA19" s="596" t="s">
        <v>5</v>
      </c>
      <c r="AB19" s="596" t="s">
        <v>5</v>
      </c>
      <c r="AC19" s="596" t="s">
        <v>5</v>
      </c>
      <c r="AD19" s="614" t="s">
        <v>5</v>
      </c>
      <c r="AE19" s="979" t="s">
        <v>111</v>
      </c>
      <c r="AF19" s="980"/>
      <c r="AG19" s="980"/>
      <c r="AH19" s="980"/>
      <c r="AI19" s="980"/>
      <c r="AJ19" s="981"/>
      <c r="AK19" s="703"/>
    </row>
    <row r="20" spans="1:37" ht="12" customHeight="1">
      <c r="A20" s="656" t="s">
        <v>368</v>
      </c>
      <c r="B20" s="650" t="s">
        <v>1255</v>
      </c>
      <c r="C20" s="666" t="s">
        <v>20</v>
      </c>
      <c r="D20" s="646" t="s">
        <v>7</v>
      </c>
      <c r="E20" s="546" t="s">
        <v>65</v>
      </c>
      <c r="F20" s="614" t="s">
        <v>1064</v>
      </c>
      <c r="G20" s="686" t="s">
        <v>492</v>
      </c>
      <c r="H20" s="599" t="s">
        <v>492</v>
      </c>
      <c r="I20" s="599" t="s">
        <v>492</v>
      </c>
      <c r="J20" s="599" t="s">
        <v>492</v>
      </c>
      <c r="K20" s="599" t="s">
        <v>492</v>
      </c>
      <c r="L20" s="687" t="s">
        <v>492</v>
      </c>
      <c r="M20" s="677" t="s">
        <v>5</v>
      </c>
      <c r="N20" s="599" t="s">
        <v>5</v>
      </c>
      <c r="O20" s="599" t="s">
        <v>5</v>
      </c>
      <c r="P20" s="599" t="s">
        <v>5</v>
      </c>
      <c r="Q20" s="599" t="s">
        <v>5</v>
      </c>
      <c r="R20" s="600" t="s">
        <v>5</v>
      </c>
      <c r="S20" s="686" t="s">
        <v>5</v>
      </c>
      <c r="T20" s="599" t="s">
        <v>5</v>
      </c>
      <c r="U20" s="599" t="s">
        <v>5</v>
      </c>
      <c r="V20" s="599" t="s">
        <v>5</v>
      </c>
      <c r="W20" s="599" t="s">
        <v>5</v>
      </c>
      <c r="X20" s="687" t="s">
        <v>5</v>
      </c>
      <c r="Y20" s="677" t="s">
        <v>5</v>
      </c>
      <c r="Z20" s="599" t="s">
        <v>5</v>
      </c>
      <c r="AA20" s="599" t="s">
        <v>5</v>
      </c>
      <c r="AB20" s="599" t="s">
        <v>5</v>
      </c>
      <c r="AC20" s="599" t="s">
        <v>5</v>
      </c>
      <c r="AD20" s="600" t="s">
        <v>5</v>
      </c>
      <c r="AE20" s="979" t="s">
        <v>111</v>
      </c>
      <c r="AF20" s="980"/>
      <c r="AG20" s="980"/>
      <c r="AH20" s="980"/>
      <c r="AI20" s="980"/>
      <c r="AJ20" s="981"/>
      <c r="AK20" s="703"/>
    </row>
    <row r="21" spans="1:37" ht="12" customHeight="1">
      <c r="A21" s="656" t="s">
        <v>368</v>
      </c>
      <c r="B21" s="650" t="s">
        <v>1125</v>
      </c>
      <c r="C21" s="666" t="s">
        <v>20</v>
      </c>
      <c r="D21" s="646" t="s">
        <v>7</v>
      </c>
      <c r="E21" s="546" t="s">
        <v>1260</v>
      </c>
      <c r="F21" s="614" t="s">
        <v>1053</v>
      </c>
      <c r="G21" s="595" t="s">
        <v>5</v>
      </c>
      <c r="H21" s="596" t="s">
        <v>5</v>
      </c>
      <c r="I21" s="596" t="s">
        <v>5</v>
      </c>
      <c r="J21" s="596" t="s">
        <v>5</v>
      </c>
      <c r="K21" s="596" t="s">
        <v>5</v>
      </c>
      <c r="L21" s="636" t="s">
        <v>5</v>
      </c>
      <c r="M21" s="646" t="s">
        <v>5</v>
      </c>
      <c r="N21" s="596" t="s">
        <v>5</v>
      </c>
      <c r="O21" s="596" t="s">
        <v>5</v>
      </c>
      <c r="P21" s="596" t="s">
        <v>5</v>
      </c>
      <c r="Q21" s="596" t="s">
        <v>5</v>
      </c>
      <c r="R21" s="614" t="s">
        <v>5</v>
      </c>
      <c r="S21" s="595" t="s">
        <v>5</v>
      </c>
      <c r="T21" s="596" t="s">
        <v>5</v>
      </c>
      <c r="U21" s="596" t="s">
        <v>5</v>
      </c>
      <c r="V21" s="596" t="s">
        <v>5</v>
      </c>
      <c r="W21" s="596" t="s">
        <v>5</v>
      </c>
      <c r="X21" s="636" t="s">
        <v>5</v>
      </c>
      <c r="Y21" s="646" t="s">
        <v>5</v>
      </c>
      <c r="Z21" s="596" t="s">
        <v>5</v>
      </c>
      <c r="AA21" s="596" t="s">
        <v>5</v>
      </c>
      <c r="AB21" s="596" t="s">
        <v>5</v>
      </c>
      <c r="AC21" s="596" t="s">
        <v>5</v>
      </c>
      <c r="AD21" s="614" t="s">
        <v>5</v>
      </c>
      <c r="AE21" s="979" t="s">
        <v>111</v>
      </c>
      <c r="AF21" s="980"/>
      <c r="AG21" s="980"/>
      <c r="AH21" s="980"/>
      <c r="AI21" s="980"/>
      <c r="AJ21" s="981"/>
      <c r="AK21" s="703"/>
    </row>
    <row r="22" spans="1:37" ht="12" customHeight="1">
      <c r="A22" s="656" t="s">
        <v>368</v>
      </c>
      <c r="B22" s="650" t="s">
        <v>1125</v>
      </c>
      <c r="C22" s="666" t="s">
        <v>20</v>
      </c>
      <c r="D22" s="646" t="s">
        <v>7</v>
      </c>
      <c r="E22" s="546" t="s">
        <v>1263</v>
      </c>
      <c r="F22" s="614" t="s">
        <v>1053</v>
      </c>
      <c r="G22" s="595" t="s">
        <v>5</v>
      </c>
      <c r="H22" s="596" t="s">
        <v>5</v>
      </c>
      <c r="I22" s="596" t="s">
        <v>5</v>
      </c>
      <c r="J22" s="596" t="s">
        <v>5</v>
      </c>
      <c r="K22" s="596" t="s">
        <v>5</v>
      </c>
      <c r="L22" s="636" t="s">
        <v>5</v>
      </c>
      <c r="M22" s="646" t="s">
        <v>5</v>
      </c>
      <c r="N22" s="596" t="s">
        <v>5</v>
      </c>
      <c r="O22" s="596" t="s">
        <v>5</v>
      </c>
      <c r="P22" s="596" t="s">
        <v>5</v>
      </c>
      <c r="Q22" s="596" t="s">
        <v>5</v>
      </c>
      <c r="R22" s="614" t="s">
        <v>5</v>
      </c>
      <c r="S22" s="595" t="s">
        <v>5</v>
      </c>
      <c r="T22" s="596" t="s">
        <v>5</v>
      </c>
      <c r="U22" s="596" t="s">
        <v>5</v>
      </c>
      <c r="V22" s="596" t="s">
        <v>5</v>
      </c>
      <c r="W22" s="596" t="s">
        <v>5</v>
      </c>
      <c r="X22" s="636" t="s">
        <v>5</v>
      </c>
      <c r="Y22" s="646" t="s">
        <v>5</v>
      </c>
      <c r="Z22" s="596" t="s">
        <v>5</v>
      </c>
      <c r="AA22" s="596" t="s">
        <v>5</v>
      </c>
      <c r="AB22" s="596" t="s">
        <v>5</v>
      </c>
      <c r="AC22" s="596" t="s">
        <v>5</v>
      </c>
      <c r="AD22" s="614" t="s">
        <v>5</v>
      </c>
      <c r="AE22" s="979" t="s">
        <v>111</v>
      </c>
      <c r="AF22" s="980"/>
      <c r="AG22" s="980"/>
      <c r="AH22" s="980"/>
      <c r="AI22" s="980"/>
      <c r="AJ22" s="981"/>
      <c r="AK22" s="703"/>
    </row>
    <row r="23" spans="1:37" ht="12" customHeight="1">
      <c r="A23" s="656" t="s">
        <v>368</v>
      </c>
      <c r="B23" s="650" t="s">
        <v>1125</v>
      </c>
      <c r="C23" s="666" t="s">
        <v>20</v>
      </c>
      <c r="D23" s="646" t="s">
        <v>7</v>
      </c>
      <c r="E23" s="546" t="s">
        <v>1266</v>
      </c>
      <c r="F23" s="614" t="s">
        <v>1053</v>
      </c>
      <c r="G23" s="595" t="s">
        <v>5</v>
      </c>
      <c r="H23" s="596" t="s">
        <v>5</v>
      </c>
      <c r="I23" s="596" t="s">
        <v>5</v>
      </c>
      <c r="J23" s="596" t="s">
        <v>5</v>
      </c>
      <c r="K23" s="596" t="s">
        <v>5</v>
      </c>
      <c r="L23" s="636" t="s">
        <v>5</v>
      </c>
      <c r="M23" s="646" t="s">
        <v>5</v>
      </c>
      <c r="N23" s="596" t="s">
        <v>5</v>
      </c>
      <c r="O23" s="596" t="s">
        <v>5</v>
      </c>
      <c r="P23" s="596" t="s">
        <v>5</v>
      </c>
      <c r="Q23" s="596" t="s">
        <v>5</v>
      </c>
      <c r="R23" s="614" t="s">
        <v>5</v>
      </c>
      <c r="S23" s="595" t="s">
        <v>5</v>
      </c>
      <c r="T23" s="596" t="s">
        <v>5</v>
      </c>
      <c r="U23" s="596" t="s">
        <v>5</v>
      </c>
      <c r="V23" s="596" t="s">
        <v>5</v>
      </c>
      <c r="W23" s="596" t="s">
        <v>5</v>
      </c>
      <c r="X23" s="636" t="s">
        <v>5</v>
      </c>
      <c r="Y23" s="646" t="s">
        <v>5</v>
      </c>
      <c r="Z23" s="596" t="s">
        <v>5</v>
      </c>
      <c r="AA23" s="596" t="s">
        <v>5</v>
      </c>
      <c r="AB23" s="596" t="s">
        <v>5</v>
      </c>
      <c r="AC23" s="596" t="s">
        <v>5</v>
      </c>
      <c r="AD23" s="614" t="s">
        <v>5</v>
      </c>
      <c r="AE23" s="979" t="s">
        <v>111</v>
      </c>
      <c r="AF23" s="980"/>
      <c r="AG23" s="980"/>
      <c r="AH23" s="980"/>
      <c r="AI23" s="980"/>
      <c r="AJ23" s="981"/>
      <c r="AK23" s="703"/>
    </row>
    <row r="24" spans="1:37" ht="12" customHeight="1">
      <c r="A24" s="656" t="s">
        <v>368</v>
      </c>
      <c r="B24" s="650" t="s">
        <v>1133</v>
      </c>
      <c r="C24" s="666" t="s">
        <v>20</v>
      </c>
      <c r="D24" s="646" t="s">
        <v>7</v>
      </c>
      <c r="E24" s="596" t="s">
        <v>110</v>
      </c>
      <c r="F24" s="614" t="s">
        <v>1064</v>
      </c>
      <c r="G24" s="684" t="s">
        <v>5</v>
      </c>
      <c r="H24" s="598" t="s">
        <v>5</v>
      </c>
      <c r="I24" s="598" t="s">
        <v>5</v>
      </c>
      <c r="J24" s="598" t="s">
        <v>5</v>
      </c>
      <c r="K24" s="598" t="s">
        <v>5</v>
      </c>
      <c r="L24" s="685" t="s">
        <v>5</v>
      </c>
      <c r="M24" s="677" t="s">
        <v>5</v>
      </c>
      <c r="N24" s="599" t="s">
        <v>5</v>
      </c>
      <c r="O24" s="599" t="s">
        <v>5</v>
      </c>
      <c r="P24" s="599" t="s">
        <v>5</v>
      </c>
      <c r="Q24" s="599" t="s">
        <v>5</v>
      </c>
      <c r="R24" s="600" t="s">
        <v>5</v>
      </c>
      <c r="S24" s="686" t="s">
        <v>5</v>
      </c>
      <c r="T24" s="599" t="s">
        <v>5</v>
      </c>
      <c r="U24" s="599" t="s">
        <v>5</v>
      </c>
      <c r="V24" s="599" t="s">
        <v>5</v>
      </c>
      <c r="W24" s="599" t="s">
        <v>5</v>
      </c>
      <c r="X24" s="687" t="s">
        <v>5</v>
      </c>
      <c r="Y24" s="677" t="s">
        <v>5</v>
      </c>
      <c r="Z24" s="599" t="s">
        <v>5</v>
      </c>
      <c r="AA24" s="599" t="s">
        <v>5</v>
      </c>
      <c r="AB24" s="599" t="s">
        <v>5</v>
      </c>
      <c r="AC24" s="599" t="s">
        <v>5</v>
      </c>
      <c r="AD24" s="600" t="s">
        <v>5</v>
      </c>
      <c r="AE24" s="979" t="s">
        <v>111</v>
      </c>
      <c r="AF24" s="980"/>
      <c r="AG24" s="980"/>
      <c r="AH24" s="980"/>
      <c r="AI24" s="980"/>
      <c r="AJ24" s="981"/>
      <c r="AK24" s="703"/>
    </row>
    <row r="25" spans="1:37" ht="12" customHeight="1">
      <c r="A25" s="656" t="s">
        <v>368</v>
      </c>
      <c r="B25" s="650" t="s">
        <v>1167</v>
      </c>
      <c r="C25" s="666" t="s">
        <v>20</v>
      </c>
      <c r="D25" s="646" t="s">
        <v>7</v>
      </c>
      <c r="E25" s="596" t="s">
        <v>110</v>
      </c>
      <c r="F25" s="614" t="s">
        <v>1064</v>
      </c>
      <c r="G25" s="684" t="s">
        <v>5</v>
      </c>
      <c r="H25" s="598" t="s">
        <v>5</v>
      </c>
      <c r="I25" s="598" t="s">
        <v>5</v>
      </c>
      <c r="J25" s="598" t="s">
        <v>5</v>
      </c>
      <c r="K25" s="598" t="s">
        <v>5</v>
      </c>
      <c r="L25" s="685" t="s">
        <v>5</v>
      </c>
      <c r="M25" s="677" t="s">
        <v>5</v>
      </c>
      <c r="N25" s="599" t="s">
        <v>5</v>
      </c>
      <c r="O25" s="599" t="s">
        <v>5</v>
      </c>
      <c r="P25" s="599" t="s">
        <v>5</v>
      </c>
      <c r="Q25" s="599" t="s">
        <v>5</v>
      </c>
      <c r="R25" s="600" t="s">
        <v>5</v>
      </c>
      <c r="S25" s="686" t="s">
        <v>5</v>
      </c>
      <c r="T25" s="599" t="s">
        <v>5</v>
      </c>
      <c r="U25" s="599" t="s">
        <v>5</v>
      </c>
      <c r="V25" s="599" t="s">
        <v>5</v>
      </c>
      <c r="W25" s="599" t="s">
        <v>5</v>
      </c>
      <c r="X25" s="687" t="s">
        <v>5</v>
      </c>
      <c r="Y25" s="677" t="s">
        <v>5</v>
      </c>
      <c r="Z25" s="599" t="s">
        <v>5</v>
      </c>
      <c r="AA25" s="599" t="s">
        <v>5</v>
      </c>
      <c r="AB25" s="599" t="s">
        <v>5</v>
      </c>
      <c r="AC25" s="599" t="s">
        <v>5</v>
      </c>
      <c r="AD25" s="600" t="s">
        <v>5</v>
      </c>
      <c r="AE25" s="979" t="s">
        <v>111</v>
      </c>
      <c r="AF25" s="980"/>
      <c r="AG25" s="980"/>
      <c r="AH25" s="980"/>
      <c r="AI25" s="980"/>
      <c r="AJ25" s="981"/>
      <c r="AK25" s="703"/>
    </row>
    <row r="26" spans="1:37" ht="12" customHeight="1">
      <c r="A26" s="656" t="s">
        <v>368</v>
      </c>
      <c r="B26" s="650" t="s">
        <v>1270</v>
      </c>
      <c r="C26" s="666" t="s">
        <v>20</v>
      </c>
      <c r="D26" s="646" t="s">
        <v>7</v>
      </c>
      <c r="E26" s="596" t="s">
        <v>110</v>
      </c>
      <c r="F26" s="614" t="s">
        <v>1064</v>
      </c>
      <c r="G26" s="684" t="s">
        <v>5</v>
      </c>
      <c r="H26" s="598" t="s">
        <v>5</v>
      </c>
      <c r="I26" s="598" t="s">
        <v>5</v>
      </c>
      <c r="J26" s="598" t="s">
        <v>5</v>
      </c>
      <c r="K26" s="598" t="s">
        <v>5</v>
      </c>
      <c r="L26" s="685" t="s">
        <v>5</v>
      </c>
      <c r="M26" s="677" t="s">
        <v>5</v>
      </c>
      <c r="N26" s="599" t="s">
        <v>5</v>
      </c>
      <c r="O26" s="599" t="s">
        <v>5</v>
      </c>
      <c r="P26" s="599" t="s">
        <v>5</v>
      </c>
      <c r="Q26" s="599" t="s">
        <v>5</v>
      </c>
      <c r="R26" s="600" t="s">
        <v>5</v>
      </c>
      <c r="S26" s="686" t="s">
        <v>5</v>
      </c>
      <c r="T26" s="599" t="s">
        <v>5</v>
      </c>
      <c r="U26" s="599" t="s">
        <v>5</v>
      </c>
      <c r="V26" s="599" t="s">
        <v>5</v>
      </c>
      <c r="W26" s="599" t="s">
        <v>5</v>
      </c>
      <c r="X26" s="687" t="s">
        <v>5</v>
      </c>
      <c r="Y26" s="677" t="s">
        <v>5</v>
      </c>
      <c r="Z26" s="599" t="s">
        <v>5</v>
      </c>
      <c r="AA26" s="599" t="s">
        <v>5</v>
      </c>
      <c r="AB26" s="599" t="s">
        <v>5</v>
      </c>
      <c r="AC26" s="599" t="s">
        <v>5</v>
      </c>
      <c r="AD26" s="600" t="s">
        <v>5</v>
      </c>
      <c r="AE26" s="979" t="s">
        <v>111</v>
      </c>
      <c r="AF26" s="980"/>
      <c r="AG26" s="980"/>
      <c r="AH26" s="980"/>
      <c r="AI26" s="980"/>
      <c r="AJ26" s="981"/>
      <c r="AK26" s="703"/>
    </row>
    <row r="27" spans="1:37" ht="12" customHeight="1">
      <c r="A27" s="656" t="s">
        <v>368</v>
      </c>
      <c r="B27" s="650" t="s">
        <v>1276</v>
      </c>
      <c r="C27" s="666" t="s">
        <v>20</v>
      </c>
      <c r="D27" s="646" t="s">
        <v>7</v>
      </c>
      <c r="E27" s="597" t="s">
        <v>1277</v>
      </c>
      <c r="F27" s="614" t="s">
        <v>1053</v>
      </c>
      <c r="G27" s="595" t="s">
        <v>5</v>
      </c>
      <c r="H27" s="596" t="s">
        <v>5</v>
      </c>
      <c r="I27" s="596" t="s">
        <v>5</v>
      </c>
      <c r="J27" s="596" t="s">
        <v>5</v>
      </c>
      <c r="K27" s="596" t="s">
        <v>5</v>
      </c>
      <c r="L27" s="636" t="s">
        <v>5</v>
      </c>
      <c r="M27" s="646" t="s">
        <v>5</v>
      </c>
      <c r="N27" s="596" t="s">
        <v>5</v>
      </c>
      <c r="O27" s="596" t="s">
        <v>5</v>
      </c>
      <c r="P27" s="596" t="s">
        <v>5</v>
      </c>
      <c r="Q27" s="596" t="s">
        <v>5</v>
      </c>
      <c r="R27" s="614" t="s">
        <v>5</v>
      </c>
      <c r="S27" s="595" t="s">
        <v>5</v>
      </c>
      <c r="T27" s="596" t="s">
        <v>5</v>
      </c>
      <c r="U27" s="596" t="s">
        <v>5</v>
      </c>
      <c r="V27" s="596" t="s">
        <v>5</v>
      </c>
      <c r="W27" s="596" t="s">
        <v>5</v>
      </c>
      <c r="X27" s="636" t="s">
        <v>5</v>
      </c>
      <c r="Y27" s="646" t="s">
        <v>5</v>
      </c>
      <c r="Z27" s="596" t="s">
        <v>5</v>
      </c>
      <c r="AA27" s="596" t="s">
        <v>5</v>
      </c>
      <c r="AB27" s="596" t="s">
        <v>5</v>
      </c>
      <c r="AC27" s="596" t="s">
        <v>5</v>
      </c>
      <c r="AD27" s="614" t="s">
        <v>5</v>
      </c>
      <c r="AE27" s="979" t="s">
        <v>111</v>
      </c>
      <c r="AF27" s="980"/>
      <c r="AG27" s="980"/>
      <c r="AH27" s="980"/>
      <c r="AI27" s="980"/>
      <c r="AJ27" s="981"/>
      <c r="AK27" s="703"/>
    </row>
    <row r="28" spans="1:37" ht="12" customHeight="1">
      <c r="A28" s="657" t="s">
        <v>368</v>
      </c>
      <c r="B28" s="651" t="s">
        <v>1156</v>
      </c>
      <c r="C28" s="667" t="s">
        <v>20</v>
      </c>
      <c r="D28" s="648" t="s">
        <v>7</v>
      </c>
      <c r="E28" s="617" t="s">
        <v>1253</v>
      </c>
      <c r="F28" s="673" t="s">
        <v>1053</v>
      </c>
      <c r="G28" s="595" t="s">
        <v>5</v>
      </c>
      <c r="H28" s="596" t="s">
        <v>5</v>
      </c>
      <c r="I28" s="596" t="s">
        <v>5</v>
      </c>
      <c r="J28" s="596" t="s">
        <v>5</v>
      </c>
      <c r="K28" s="596" t="s">
        <v>5</v>
      </c>
      <c r="L28" s="636" t="s">
        <v>5</v>
      </c>
      <c r="M28" s="646" t="s">
        <v>5</v>
      </c>
      <c r="N28" s="596" t="s">
        <v>5</v>
      </c>
      <c r="O28" s="596" t="s">
        <v>5</v>
      </c>
      <c r="P28" s="596" t="s">
        <v>5</v>
      </c>
      <c r="Q28" s="596" t="s">
        <v>5</v>
      </c>
      <c r="R28" s="614" t="s">
        <v>5</v>
      </c>
      <c r="S28" s="595" t="s">
        <v>5</v>
      </c>
      <c r="T28" s="596" t="s">
        <v>5</v>
      </c>
      <c r="U28" s="596" t="s">
        <v>5</v>
      </c>
      <c r="V28" s="596" t="s">
        <v>5</v>
      </c>
      <c r="W28" s="596" t="s">
        <v>5</v>
      </c>
      <c r="X28" s="636" t="s">
        <v>5</v>
      </c>
      <c r="Y28" s="646" t="s">
        <v>5</v>
      </c>
      <c r="Z28" s="596" t="s">
        <v>5</v>
      </c>
      <c r="AA28" s="596" t="s">
        <v>5</v>
      </c>
      <c r="AB28" s="596" t="s">
        <v>5</v>
      </c>
      <c r="AC28" s="596" t="s">
        <v>5</v>
      </c>
      <c r="AD28" s="614" t="s">
        <v>5</v>
      </c>
      <c r="AE28" s="979" t="s">
        <v>111</v>
      </c>
      <c r="AF28" s="980"/>
      <c r="AG28" s="980"/>
      <c r="AH28" s="980"/>
      <c r="AI28" s="980"/>
      <c r="AJ28" s="981"/>
      <c r="AK28" s="703"/>
    </row>
    <row r="29" spans="1:37" ht="12" customHeight="1">
      <c r="A29" s="656" t="s">
        <v>368</v>
      </c>
      <c r="B29" s="650" t="s">
        <v>1159</v>
      </c>
      <c r="C29" s="666" t="s">
        <v>20</v>
      </c>
      <c r="D29" s="646" t="s">
        <v>7</v>
      </c>
      <c r="E29" s="546" t="s">
        <v>514</v>
      </c>
      <c r="F29" s="614" t="s">
        <v>1064</v>
      </c>
      <c r="G29" s="684" t="s">
        <v>5</v>
      </c>
      <c r="H29" s="598" t="s">
        <v>5</v>
      </c>
      <c r="I29" s="598" t="s">
        <v>5</v>
      </c>
      <c r="J29" s="598" t="s">
        <v>5</v>
      </c>
      <c r="K29" s="598" t="s">
        <v>5</v>
      </c>
      <c r="L29" s="685" t="s">
        <v>5</v>
      </c>
      <c r="M29" s="677" t="s">
        <v>5</v>
      </c>
      <c r="N29" s="599" t="s">
        <v>5</v>
      </c>
      <c r="O29" s="599" t="s">
        <v>5</v>
      </c>
      <c r="P29" s="599" t="s">
        <v>5</v>
      </c>
      <c r="Q29" s="599" t="s">
        <v>5</v>
      </c>
      <c r="R29" s="600" t="s">
        <v>5</v>
      </c>
      <c r="S29" s="686" t="s">
        <v>5</v>
      </c>
      <c r="T29" s="599" t="s">
        <v>5</v>
      </c>
      <c r="U29" s="599" t="s">
        <v>5</v>
      </c>
      <c r="V29" s="599" t="s">
        <v>5</v>
      </c>
      <c r="W29" s="599" t="s">
        <v>5</v>
      </c>
      <c r="X29" s="687" t="s">
        <v>5</v>
      </c>
      <c r="Y29" s="677" t="s">
        <v>5</v>
      </c>
      <c r="Z29" s="599" t="s">
        <v>5</v>
      </c>
      <c r="AA29" s="599" t="s">
        <v>5</v>
      </c>
      <c r="AB29" s="599" t="s">
        <v>5</v>
      </c>
      <c r="AC29" s="599" t="s">
        <v>5</v>
      </c>
      <c r="AD29" s="600" t="s">
        <v>5</v>
      </c>
      <c r="AE29" s="979" t="s">
        <v>111</v>
      </c>
      <c r="AF29" s="980"/>
      <c r="AG29" s="980"/>
      <c r="AH29" s="980"/>
      <c r="AI29" s="980"/>
      <c r="AJ29" s="981"/>
      <c r="AK29" s="703"/>
    </row>
    <row r="30" spans="1:37" ht="12" customHeight="1">
      <c r="A30" s="656" t="s">
        <v>368</v>
      </c>
      <c r="B30" s="650" t="s">
        <v>1162</v>
      </c>
      <c r="C30" s="666" t="s">
        <v>20</v>
      </c>
      <c r="D30" s="646" t="s">
        <v>7</v>
      </c>
      <c r="E30" s="546" t="s">
        <v>1287</v>
      </c>
      <c r="F30" s="614" t="s">
        <v>1053</v>
      </c>
      <c r="G30" s="595" t="s">
        <v>5</v>
      </c>
      <c r="H30" s="596" t="s">
        <v>5</v>
      </c>
      <c r="I30" s="596" t="s">
        <v>5</v>
      </c>
      <c r="J30" s="596" t="s">
        <v>5</v>
      </c>
      <c r="K30" s="596" t="s">
        <v>5</v>
      </c>
      <c r="L30" s="636" t="s">
        <v>5</v>
      </c>
      <c r="M30" s="646" t="s">
        <v>5</v>
      </c>
      <c r="N30" s="596" t="s">
        <v>5</v>
      </c>
      <c r="O30" s="596" t="s">
        <v>5</v>
      </c>
      <c r="P30" s="596" t="s">
        <v>5</v>
      </c>
      <c r="Q30" s="596" t="s">
        <v>5</v>
      </c>
      <c r="R30" s="614" t="s">
        <v>5</v>
      </c>
      <c r="S30" s="595" t="s">
        <v>5</v>
      </c>
      <c r="T30" s="596" t="s">
        <v>5</v>
      </c>
      <c r="U30" s="596" t="s">
        <v>5</v>
      </c>
      <c r="V30" s="596" t="s">
        <v>5</v>
      </c>
      <c r="W30" s="596" t="s">
        <v>5</v>
      </c>
      <c r="X30" s="636" t="s">
        <v>5</v>
      </c>
      <c r="Y30" s="646" t="s">
        <v>5</v>
      </c>
      <c r="Z30" s="596" t="s">
        <v>5</v>
      </c>
      <c r="AA30" s="596" t="s">
        <v>5</v>
      </c>
      <c r="AB30" s="596" t="s">
        <v>5</v>
      </c>
      <c r="AC30" s="596" t="s">
        <v>5</v>
      </c>
      <c r="AD30" s="614" t="s">
        <v>5</v>
      </c>
      <c r="AE30" s="979" t="s">
        <v>111</v>
      </c>
      <c r="AF30" s="980"/>
      <c r="AG30" s="980"/>
      <c r="AH30" s="980"/>
      <c r="AI30" s="980"/>
      <c r="AJ30" s="981"/>
      <c r="AK30" s="703"/>
    </row>
    <row r="31" spans="1:37" ht="12" customHeight="1">
      <c r="A31" s="656" t="s">
        <v>368</v>
      </c>
      <c r="B31" s="650" t="s">
        <v>1165</v>
      </c>
      <c r="C31" s="666" t="s">
        <v>20</v>
      </c>
      <c r="D31" s="646" t="s">
        <v>7</v>
      </c>
      <c r="E31" s="546" t="s">
        <v>1166</v>
      </c>
      <c r="F31" s="614" t="s">
        <v>1053</v>
      </c>
      <c r="G31" s="595" t="s">
        <v>5</v>
      </c>
      <c r="H31" s="596" t="s">
        <v>5</v>
      </c>
      <c r="I31" s="596" t="s">
        <v>5</v>
      </c>
      <c r="J31" s="596" t="s">
        <v>5</v>
      </c>
      <c r="K31" s="596" t="s">
        <v>5</v>
      </c>
      <c r="L31" s="636" t="s">
        <v>5</v>
      </c>
      <c r="M31" s="646" t="s">
        <v>5</v>
      </c>
      <c r="N31" s="596" t="s">
        <v>5</v>
      </c>
      <c r="O31" s="596" t="s">
        <v>5</v>
      </c>
      <c r="P31" s="596" t="s">
        <v>5</v>
      </c>
      <c r="Q31" s="596" t="s">
        <v>5</v>
      </c>
      <c r="R31" s="614" t="s">
        <v>5</v>
      </c>
      <c r="S31" s="595" t="s">
        <v>5</v>
      </c>
      <c r="T31" s="596" t="s">
        <v>5</v>
      </c>
      <c r="U31" s="596" t="s">
        <v>5</v>
      </c>
      <c r="V31" s="596" t="s">
        <v>5</v>
      </c>
      <c r="W31" s="596" t="s">
        <v>5</v>
      </c>
      <c r="X31" s="636" t="s">
        <v>5</v>
      </c>
      <c r="Y31" s="646" t="s">
        <v>5</v>
      </c>
      <c r="Z31" s="596" t="s">
        <v>5</v>
      </c>
      <c r="AA31" s="596" t="s">
        <v>5</v>
      </c>
      <c r="AB31" s="596" t="s">
        <v>5</v>
      </c>
      <c r="AC31" s="596" t="s">
        <v>5</v>
      </c>
      <c r="AD31" s="614" t="s">
        <v>5</v>
      </c>
      <c r="AE31" s="979" t="s">
        <v>111</v>
      </c>
      <c r="AF31" s="980"/>
      <c r="AG31" s="980"/>
      <c r="AH31" s="980"/>
      <c r="AI31" s="980"/>
      <c r="AJ31" s="981"/>
      <c r="AK31" s="703"/>
    </row>
    <row r="32" spans="1:37" ht="12" customHeight="1">
      <c r="A32" s="656" t="s">
        <v>368</v>
      </c>
      <c r="B32" s="650" t="s">
        <v>1169</v>
      </c>
      <c r="C32" s="666" t="s">
        <v>20</v>
      </c>
      <c r="D32" s="646" t="s">
        <v>7</v>
      </c>
      <c r="E32" s="546" t="s">
        <v>1246</v>
      </c>
      <c r="F32" s="614" t="s">
        <v>1064</v>
      </c>
      <c r="G32" s="684" t="s">
        <v>5</v>
      </c>
      <c r="H32" s="598" t="s">
        <v>5</v>
      </c>
      <c r="I32" s="598" t="s">
        <v>5</v>
      </c>
      <c r="J32" s="598" t="s">
        <v>5</v>
      </c>
      <c r="K32" s="598" t="s">
        <v>5</v>
      </c>
      <c r="L32" s="685" t="s">
        <v>5</v>
      </c>
      <c r="M32" s="677" t="s">
        <v>5</v>
      </c>
      <c r="N32" s="599" t="s">
        <v>5</v>
      </c>
      <c r="O32" s="599" t="s">
        <v>5</v>
      </c>
      <c r="P32" s="599" t="s">
        <v>5</v>
      </c>
      <c r="Q32" s="599" t="s">
        <v>5</v>
      </c>
      <c r="R32" s="600" t="s">
        <v>5</v>
      </c>
      <c r="S32" s="686" t="s">
        <v>5</v>
      </c>
      <c r="T32" s="599" t="s">
        <v>5</v>
      </c>
      <c r="U32" s="599" t="s">
        <v>5</v>
      </c>
      <c r="V32" s="599" t="s">
        <v>5</v>
      </c>
      <c r="W32" s="599" t="s">
        <v>5</v>
      </c>
      <c r="X32" s="687" t="s">
        <v>5</v>
      </c>
      <c r="Y32" s="677" t="s">
        <v>5</v>
      </c>
      <c r="Z32" s="599" t="s">
        <v>5</v>
      </c>
      <c r="AA32" s="599" t="s">
        <v>5</v>
      </c>
      <c r="AB32" s="599" t="s">
        <v>5</v>
      </c>
      <c r="AC32" s="599" t="s">
        <v>5</v>
      </c>
      <c r="AD32" s="600" t="s">
        <v>5</v>
      </c>
      <c r="AE32" s="979" t="s">
        <v>111</v>
      </c>
      <c r="AF32" s="980"/>
      <c r="AG32" s="980"/>
      <c r="AH32" s="980"/>
      <c r="AI32" s="980"/>
      <c r="AJ32" s="981"/>
      <c r="AK32" s="703"/>
    </row>
    <row r="33" spans="1:37" ht="12" customHeight="1">
      <c r="A33" s="656" t="s">
        <v>368</v>
      </c>
      <c r="B33" s="650" t="s">
        <v>1171</v>
      </c>
      <c r="C33" s="666" t="s">
        <v>20</v>
      </c>
      <c r="D33" s="646" t="s">
        <v>7</v>
      </c>
      <c r="E33" s="597" t="s">
        <v>514</v>
      </c>
      <c r="F33" s="614" t="s">
        <v>1053</v>
      </c>
      <c r="G33" s="686" t="s">
        <v>492</v>
      </c>
      <c r="H33" s="599" t="s">
        <v>492</v>
      </c>
      <c r="I33" s="599" t="s">
        <v>492</v>
      </c>
      <c r="J33" s="599" t="s">
        <v>492</v>
      </c>
      <c r="K33" s="599" t="s">
        <v>492</v>
      </c>
      <c r="L33" s="687" t="s">
        <v>492</v>
      </c>
      <c r="M33" s="646" t="s">
        <v>5</v>
      </c>
      <c r="N33" s="596" t="s">
        <v>5</v>
      </c>
      <c r="O33" s="596" t="s">
        <v>5</v>
      </c>
      <c r="P33" s="596" t="s">
        <v>5</v>
      </c>
      <c r="Q33" s="596" t="s">
        <v>5</v>
      </c>
      <c r="R33" s="614" t="s">
        <v>5</v>
      </c>
      <c r="S33" s="595" t="s">
        <v>5</v>
      </c>
      <c r="T33" s="596" t="s">
        <v>5</v>
      </c>
      <c r="U33" s="596" t="s">
        <v>5</v>
      </c>
      <c r="V33" s="596" t="s">
        <v>5</v>
      </c>
      <c r="W33" s="596" t="s">
        <v>5</v>
      </c>
      <c r="X33" s="636" t="s">
        <v>5</v>
      </c>
      <c r="Y33" s="646" t="s">
        <v>5</v>
      </c>
      <c r="Z33" s="596" t="s">
        <v>5</v>
      </c>
      <c r="AA33" s="596" t="s">
        <v>5</v>
      </c>
      <c r="AB33" s="596" t="s">
        <v>5</v>
      </c>
      <c r="AC33" s="596" t="s">
        <v>5</v>
      </c>
      <c r="AD33" s="614" t="s">
        <v>5</v>
      </c>
      <c r="AE33" s="979" t="s">
        <v>111</v>
      </c>
      <c r="AF33" s="980"/>
      <c r="AG33" s="980"/>
      <c r="AH33" s="980"/>
      <c r="AI33" s="980"/>
      <c r="AJ33" s="981"/>
      <c r="AK33" s="703"/>
    </row>
    <row r="34" spans="1:37" ht="12" customHeight="1">
      <c r="A34" s="656" t="s">
        <v>368</v>
      </c>
      <c r="B34" s="650" t="s">
        <v>1171</v>
      </c>
      <c r="C34" s="666" t="s">
        <v>20</v>
      </c>
      <c r="D34" s="646" t="s">
        <v>7</v>
      </c>
      <c r="E34" s="597" t="s">
        <v>1277</v>
      </c>
      <c r="F34" s="614" t="s">
        <v>1053</v>
      </c>
      <c r="G34" s="686" t="s">
        <v>492</v>
      </c>
      <c r="H34" s="599" t="s">
        <v>492</v>
      </c>
      <c r="I34" s="599" t="s">
        <v>492</v>
      </c>
      <c r="J34" s="599" t="s">
        <v>492</v>
      </c>
      <c r="K34" s="599" t="s">
        <v>492</v>
      </c>
      <c r="L34" s="687" t="s">
        <v>492</v>
      </c>
      <c r="M34" s="646" t="s">
        <v>5</v>
      </c>
      <c r="N34" s="596" t="s">
        <v>5</v>
      </c>
      <c r="O34" s="596" t="s">
        <v>5</v>
      </c>
      <c r="P34" s="596" t="s">
        <v>5</v>
      </c>
      <c r="Q34" s="596" t="s">
        <v>5</v>
      </c>
      <c r="R34" s="614" t="s">
        <v>5</v>
      </c>
      <c r="S34" s="595" t="s">
        <v>5</v>
      </c>
      <c r="T34" s="596" t="s">
        <v>5</v>
      </c>
      <c r="U34" s="596" t="s">
        <v>5</v>
      </c>
      <c r="V34" s="596" t="s">
        <v>5</v>
      </c>
      <c r="W34" s="596" t="s">
        <v>5</v>
      </c>
      <c r="X34" s="636" t="s">
        <v>5</v>
      </c>
      <c r="Y34" s="646" t="s">
        <v>5</v>
      </c>
      <c r="Z34" s="596" t="s">
        <v>5</v>
      </c>
      <c r="AA34" s="596" t="s">
        <v>5</v>
      </c>
      <c r="AB34" s="596" t="s">
        <v>5</v>
      </c>
      <c r="AC34" s="596" t="s">
        <v>5</v>
      </c>
      <c r="AD34" s="614" t="s">
        <v>5</v>
      </c>
      <c r="AE34" s="979" t="s">
        <v>111</v>
      </c>
      <c r="AF34" s="980"/>
      <c r="AG34" s="980"/>
      <c r="AH34" s="980"/>
      <c r="AI34" s="980"/>
      <c r="AJ34" s="981"/>
      <c r="AK34" s="703"/>
    </row>
    <row r="35" spans="1:37" ht="12" customHeight="1">
      <c r="A35" s="656" t="s">
        <v>368</v>
      </c>
      <c r="B35" s="650" t="s">
        <v>1296</v>
      </c>
      <c r="C35" s="666" t="s">
        <v>20</v>
      </c>
      <c r="D35" s="646" t="s">
        <v>7</v>
      </c>
      <c r="E35" s="546" t="s">
        <v>1253</v>
      </c>
      <c r="F35" s="614" t="s">
        <v>1053</v>
      </c>
      <c r="G35" s="686" t="s">
        <v>492</v>
      </c>
      <c r="H35" s="599" t="s">
        <v>492</v>
      </c>
      <c r="I35" s="599" t="s">
        <v>492</v>
      </c>
      <c r="J35" s="599" t="s">
        <v>492</v>
      </c>
      <c r="K35" s="599" t="s">
        <v>492</v>
      </c>
      <c r="L35" s="687" t="s">
        <v>492</v>
      </c>
      <c r="M35" s="646" t="s">
        <v>5</v>
      </c>
      <c r="N35" s="596" t="s">
        <v>5</v>
      </c>
      <c r="O35" s="596" t="s">
        <v>5</v>
      </c>
      <c r="P35" s="596" t="s">
        <v>5</v>
      </c>
      <c r="Q35" s="596" t="s">
        <v>5</v>
      </c>
      <c r="R35" s="614" t="s">
        <v>5</v>
      </c>
      <c r="S35" s="595" t="s">
        <v>5</v>
      </c>
      <c r="T35" s="596" t="s">
        <v>5</v>
      </c>
      <c r="U35" s="596" t="s">
        <v>5</v>
      </c>
      <c r="V35" s="596" t="s">
        <v>5</v>
      </c>
      <c r="W35" s="596" t="s">
        <v>5</v>
      </c>
      <c r="X35" s="636" t="s">
        <v>5</v>
      </c>
      <c r="Y35" s="646" t="s">
        <v>5</v>
      </c>
      <c r="Z35" s="596" t="s">
        <v>5</v>
      </c>
      <c r="AA35" s="596" t="s">
        <v>5</v>
      </c>
      <c r="AB35" s="596" t="s">
        <v>5</v>
      </c>
      <c r="AC35" s="596" t="s">
        <v>5</v>
      </c>
      <c r="AD35" s="614" t="s">
        <v>5</v>
      </c>
      <c r="AE35" s="979" t="s">
        <v>111</v>
      </c>
      <c r="AF35" s="980"/>
      <c r="AG35" s="980"/>
      <c r="AH35" s="980"/>
      <c r="AI35" s="980"/>
      <c r="AJ35" s="981"/>
      <c r="AK35" s="703"/>
    </row>
    <row r="36" spans="1:37" ht="12" customHeight="1">
      <c r="A36" s="656" t="s">
        <v>368</v>
      </c>
      <c r="B36" s="650" t="s">
        <v>1184</v>
      </c>
      <c r="C36" s="666" t="s">
        <v>20</v>
      </c>
      <c r="D36" s="646" t="s">
        <v>7</v>
      </c>
      <c r="E36" s="546" t="s">
        <v>110</v>
      </c>
      <c r="F36" s="614" t="s">
        <v>1053</v>
      </c>
      <c r="G36" s="595" t="s">
        <v>5</v>
      </c>
      <c r="H36" s="596" t="s">
        <v>5</v>
      </c>
      <c r="I36" s="596" t="s">
        <v>5</v>
      </c>
      <c r="J36" s="596" t="s">
        <v>5</v>
      </c>
      <c r="K36" s="596" t="s">
        <v>5</v>
      </c>
      <c r="L36" s="636" t="s">
        <v>5</v>
      </c>
      <c r="M36" s="646" t="s">
        <v>5</v>
      </c>
      <c r="N36" s="596" t="s">
        <v>5</v>
      </c>
      <c r="O36" s="596" t="s">
        <v>5</v>
      </c>
      <c r="P36" s="596" t="s">
        <v>5</v>
      </c>
      <c r="Q36" s="596" t="s">
        <v>5</v>
      </c>
      <c r="R36" s="614" t="s">
        <v>5</v>
      </c>
      <c r="S36" s="595" t="s">
        <v>5</v>
      </c>
      <c r="T36" s="596" t="s">
        <v>5</v>
      </c>
      <c r="U36" s="596" t="s">
        <v>5</v>
      </c>
      <c r="V36" s="596" t="s">
        <v>5</v>
      </c>
      <c r="W36" s="596" t="s">
        <v>5</v>
      </c>
      <c r="X36" s="636" t="s">
        <v>5</v>
      </c>
      <c r="Y36" s="646" t="s">
        <v>5</v>
      </c>
      <c r="Z36" s="596" t="s">
        <v>5</v>
      </c>
      <c r="AA36" s="596" t="s">
        <v>5</v>
      </c>
      <c r="AB36" s="596" t="s">
        <v>5</v>
      </c>
      <c r="AC36" s="596" t="s">
        <v>5</v>
      </c>
      <c r="AD36" s="614" t="s">
        <v>5</v>
      </c>
      <c r="AE36" s="979" t="s">
        <v>111</v>
      </c>
      <c r="AF36" s="980"/>
      <c r="AG36" s="980"/>
      <c r="AH36" s="980"/>
      <c r="AI36" s="980"/>
      <c r="AJ36" s="981"/>
      <c r="AK36" s="703"/>
    </row>
    <row r="37" spans="1:37" ht="12" customHeight="1">
      <c r="A37" s="656" t="s">
        <v>368</v>
      </c>
      <c r="B37" s="650" t="s">
        <v>1184</v>
      </c>
      <c r="C37" s="666" t="s">
        <v>20</v>
      </c>
      <c r="D37" s="646" t="s">
        <v>7</v>
      </c>
      <c r="E37" s="546" t="s">
        <v>514</v>
      </c>
      <c r="F37" s="614" t="s">
        <v>1053</v>
      </c>
      <c r="G37" s="595" t="s">
        <v>5</v>
      </c>
      <c r="H37" s="596" t="s">
        <v>5</v>
      </c>
      <c r="I37" s="596" t="s">
        <v>5</v>
      </c>
      <c r="J37" s="596" t="s">
        <v>5</v>
      </c>
      <c r="K37" s="596" t="s">
        <v>5</v>
      </c>
      <c r="L37" s="636" t="s">
        <v>5</v>
      </c>
      <c r="M37" s="646" t="s">
        <v>5</v>
      </c>
      <c r="N37" s="596" t="s">
        <v>5</v>
      </c>
      <c r="O37" s="596" t="s">
        <v>5</v>
      </c>
      <c r="P37" s="596" t="s">
        <v>5</v>
      </c>
      <c r="Q37" s="596" t="s">
        <v>5</v>
      </c>
      <c r="R37" s="614" t="s">
        <v>5</v>
      </c>
      <c r="S37" s="595" t="s">
        <v>5</v>
      </c>
      <c r="T37" s="596" t="s">
        <v>5</v>
      </c>
      <c r="U37" s="596" t="s">
        <v>5</v>
      </c>
      <c r="V37" s="596" t="s">
        <v>5</v>
      </c>
      <c r="W37" s="596" t="s">
        <v>5</v>
      </c>
      <c r="X37" s="636" t="s">
        <v>5</v>
      </c>
      <c r="Y37" s="646" t="s">
        <v>5</v>
      </c>
      <c r="Z37" s="596" t="s">
        <v>5</v>
      </c>
      <c r="AA37" s="596" t="s">
        <v>5</v>
      </c>
      <c r="AB37" s="596" t="s">
        <v>5</v>
      </c>
      <c r="AC37" s="596" t="s">
        <v>5</v>
      </c>
      <c r="AD37" s="614" t="s">
        <v>5</v>
      </c>
      <c r="AE37" s="979" t="s">
        <v>111</v>
      </c>
      <c r="AF37" s="980"/>
      <c r="AG37" s="980"/>
      <c r="AH37" s="980"/>
      <c r="AI37" s="980"/>
      <c r="AJ37" s="981"/>
      <c r="AK37" s="703"/>
    </row>
    <row r="38" spans="1:37" ht="12" customHeight="1">
      <c r="A38" s="656" t="s">
        <v>368</v>
      </c>
      <c r="B38" s="650" t="s">
        <v>1189</v>
      </c>
      <c r="C38" s="666" t="s">
        <v>20</v>
      </c>
      <c r="D38" s="646" t="s">
        <v>7</v>
      </c>
      <c r="E38" s="546" t="s">
        <v>1192</v>
      </c>
      <c r="F38" s="614" t="s">
        <v>1053</v>
      </c>
      <c r="G38" s="595" t="s">
        <v>5</v>
      </c>
      <c r="H38" s="596" t="s">
        <v>5</v>
      </c>
      <c r="I38" s="596" t="s">
        <v>5</v>
      </c>
      <c r="J38" s="596" t="s">
        <v>5</v>
      </c>
      <c r="K38" s="596" t="s">
        <v>5</v>
      </c>
      <c r="L38" s="636" t="s">
        <v>5</v>
      </c>
      <c r="M38" s="646" t="s">
        <v>5</v>
      </c>
      <c r="N38" s="596" t="s">
        <v>5</v>
      </c>
      <c r="O38" s="596" t="s">
        <v>5</v>
      </c>
      <c r="P38" s="596" t="s">
        <v>5</v>
      </c>
      <c r="Q38" s="596" t="s">
        <v>5</v>
      </c>
      <c r="R38" s="614" t="s">
        <v>5</v>
      </c>
      <c r="S38" s="595" t="s">
        <v>5</v>
      </c>
      <c r="T38" s="596" t="s">
        <v>5</v>
      </c>
      <c r="U38" s="596" t="s">
        <v>5</v>
      </c>
      <c r="V38" s="596" t="s">
        <v>5</v>
      </c>
      <c r="W38" s="596" t="s">
        <v>5</v>
      </c>
      <c r="X38" s="636" t="s">
        <v>5</v>
      </c>
      <c r="Y38" s="646" t="s">
        <v>5</v>
      </c>
      <c r="Z38" s="596" t="s">
        <v>5</v>
      </c>
      <c r="AA38" s="596" t="s">
        <v>5</v>
      </c>
      <c r="AB38" s="596" t="s">
        <v>5</v>
      </c>
      <c r="AC38" s="596" t="s">
        <v>5</v>
      </c>
      <c r="AD38" s="614" t="s">
        <v>5</v>
      </c>
      <c r="AE38" s="979" t="s">
        <v>111</v>
      </c>
      <c r="AF38" s="980"/>
      <c r="AG38" s="980"/>
      <c r="AH38" s="980"/>
      <c r="AI38" s="980"/>
      <c r="AJ38" s="981"/>
      <c r="AK38" s="703"/>
    </row>
    <row r="39" spans="1:37" ht="12" customHeight="1">
      <c r="A39" s="656" t="s">
        <v>368</v>
      </c>
      <c r="B39" s="650" t="s">
        <v>1307</v>
      </c>
      <c r="C39" s="666" t="s">
        <v>20</v>
      </c>
      <c r="D39" s="646" t="s">
        <v>7</v>
      </c>
      <c r="E39" s="546" t="s">
        <v>65</v>
      </c>
      <c r="F39" s="614" t="s">
        <v>1064</v>
      </c>
      <c r="G39" s="684" t="s">
        <v>5</v>
      </c>
      <c r="H39" s="598" t="s">
        <v>5</v>
      </c>
      <c r="I39" s="598" t="s">
        <v>5</v>
      </c>
      <c r="J39" s="598" t="s">
        <v>5</v>
      </c>
      <c r="K39" s="598" t="s">
        <v>5</v>
      </c>
      <c r="L39" s="685" t="s">
        <v>5</v>
      </c>
      <c r="M39" s="677" t="s">
        <v>5</v>
      </c>
      <c r="N39" s="599" t="s">
        <v>5</v>
      </c>
      <c r="O39" s="599" t="s">
        <v>5</v>
      </c>
      <c r="P39" s="599" t="s">
        <v>5</v>
      </c>
      <c r="Q39" s="599" t="s">
        <v>5</v>
      </c>
      <c r="R39" s="600" t="s">
        <v>5</v>
      </c>
      <c r="S39" s="686" t="s">
        <v>5</v>
      </c>
      <c r="T39" s="599" t="s">
        <v>5</v>
      </c>
      <c r="U39" s="599" t="s">
        <v>5</v>
      </c>
      <c r="V39" s="599" t="s">
        <v>5</v>
      </c>
      <c r="W39" s="599" t="s">
        <v>5</v>
      </c>
      <c r="X39" s="687" t="s">
        <v>5</v>
      </c>
      <c r="Y39" s="677" t="s">
        <v>5</v>
      </c>
      <c r="Z39" s="599" t="s">
        <v>5</v>
      </c>
      <c r="AA39" s="599" t="s">
        <v>5</v>
      </c>
      <c r="AB39" s="599" t="s">
        <v>5</v>
      </c>
      <c r="AC39" s="599" t="s">
        <v>5</v>
      </c>
      <c r="AD39" s="600" t="s">
        <v>5</v>
      </c>
      <c r="AE39" s="979" t="s">
        <v>111</v>
      </c>
      <c r="AF39" s="980"/>
      <c r="AG39" s="980"/>
      <c r="AH39" s="980"/>
      <c r="AI39" s="980"/>
      <c r="AJ39" s="981"/>
      <c r="AK39" s="703"/>
    </row>
    <row r="40" spans="1:37" ht="12" customHeight="1">
      <c r="A40" s="656" t="s">
        <v>368</v>
      </c>
      <c r="B40" s="650" t="s">
        <v>1211</v>
      </c>
      <c r="C40" s="666" t="s">
        <v>20</v>
      </c>
      <c r="D40" s="646" t="s">
        <v>7</v>
      </c>
      <c r="E40" s="546" t="s">
        <v>1212</v>
      </c>
      <c r="F40" s="614" t="s">
        <v>1053</v>
      </c>
      <c r="G40" s="595" t="s">
        <v>5</v>
      </c>
      <c r="H40" s="596" t="s">
        <v>5</v>
      </c>
      <c r="I40" s="596" t="s">
        <v>5</v>
      </c>
      <c r="J40" s="596" t="s">
        <v>5</v>
      </c>
      <c r="K40" s="596" t="s">
        <v>5</v>
      </c>
      <c r="L40" s="636" t="s">
        <v>5</v>
      </c>
      <c r="M40" s="646" t="s">
        <v>5</v>
      </c>
      <c r="N40" s="596" t="s">
        <v>5</v>
      </c>
      <c r="O40" s="596" t="s">
        <v>5</v>
      </c>
      <c r="P40" s="596" t="s">
        <v>5</v>
      </c>
      <c r="Q40" s="596" t="s">
        <v>5</v>
      </c>
      <c r="R40" s="614" t="s">
        <v>5</v>
      </c>
      <c r="S40" s="595" t="s">
        <v>5</v>
      </c>
      <c r="T40" s="596" t="s">
        <v>5</v>
      </c>
      <c r="U40" s="596" t="s">
        <v>5</v>
      </c>
      <c r="V40" s="596" t="s">
        <v>5</v>
      </c>
      <c r="W40" s="596" t="s">
        <v>5</v>
      </c>
      <c r="X40" s="636" t="s">
        <v>5</v>
      </c>
      <c r="Y40" s="646" t="s">
        <v>5</v>
      </c>
      <c r="Z40" s="596" t="s">
        <v>5</v>
      </c>
      <c r="AA40" s="596" t="s">
        <v>5</v>
      </c>
      <c r="AB40" s="596" t="s">
        <v>5</v>
      </c>
      <c r="AC40" s="596" t="s">
        <v>5</v>
      </c>
      <c r="AD40" s="614" t="s">
        <v>5</v>
      </c>
      <c r="AE40" s="979" t="s">
        <v>111</v>
      </c>
      <c r="AF40" s="980"/>
      <c r="AG40" s="980"/>
      <c r="AH40" s="980"/>
      <c r="AI40" s="980"/>
      <c r="AJ40" s="981"/>
      <c r="AK40" s="703"/>
    </row>
    <row r="41" spans="1:37" ht="12" customHeight="1">
      <c r="A41" s="656" t="s">
        <v>368</v>
      </c>
      <c r="B41" s="650" t="s">
        <v>1224</v>
      </c>
      <c r="C41" s="666" t="s">
        <v>20</v>
      </c>
      <c r="D41" s="646" t="s">
        <v>7</v>
      </c>
      <c r="E41" s="546" t="s">
        <v>1253</v>
      </c>
      <c r="F41" s="614" t="s">
        <v>1053</v>
      </c>
      <c r="G41" s="595" t="s">
        <v>5</v>
      </c>
      <c r="H41" s="596" t="s">
        <v>5</v>
      </c>
      <c r="I41" s="596" t="s">
        <v>5</v>
      </c>
      <c r="J41" s="596" t="s">
        <v>5</v>
      </c>
      <c r="K41" s="596" t="s">
        <v>5</v>
      </c>
      <c r="L41" s="636" t="s">
        <v>5</v>
      </c>
      <c r="M41" s="646" t="s">
        <v>5</v>
      </c>
      <c r="N41" s="596" t="s">
        <v>5</v>
      </c>
      <c r="O41" s="596" t="s">
        <v>5</v>
      </c>
      <c r="P41" s="596" t="s">
        <v>5</v>
      </c>
      <c r="Q41" s="596" t="s">
        <v>5</v>
      </c>
      <c r="R41" s="614" t="s">
        <v>5</v>
      </c>
      <c r="S41" s="595" t="s">
        <v>5</v>
      </c>
      <c r="T41" s="596" t="s">
        <v>5</v>
      </c>
      <c r="U41" s="596" t="s">
        <v>5</v>
      </c>
      <c r="V41" s="596" t="s">
        <v>5</v>
      </c>
      <c r="W41" s="596" t="s">
        <v>5</v>
      </c>
      <c r="X41" s="636" t="s">
        <v>5</v>
      </c>
      <c r="Y41" s="646" t="s">
        <v>5</v>
      </c>
      <c r="Z41" s="596" t="s">
        <v>5</v>
      </c>
      <c r="AA41" s="596" t="s">
        <v>5</v>
      </c>
      <c r="AB41" s="596" t="s">
        <v>5</v>
      </c>
      <c r="AC41" s="596" t="s">
        <v>5</v>
      </c>
      <c r="AD41" s="614" t="s">
        <v>5</v>
      </c>
      <c r="AE41" s="979" t="s">
        <v>111</v>
      </c>
      <c r="AF41" s="980"/>
      <c r="AG41" s="980"/>
      <c r="AH41" s="980"/>
      <c r="AI41" s="980"/>
      <c r="AJ41" s="981"/>
      <c r="AK41" s="703"/>
    </row>
    <row r="42" spans="1:37" ht="12" customHeight="1">
      <c r="A42" s="657" t="s">
        <v>368</v>
      </c>
      <c r="B42" s="651" t="s">
        <v>1319</v>
      </c>
      <c r="C42" s="667" t="s">
        <v>20</v>
      </c>
      <c r="D42" s="648" t="s">
        <v>7</v>
      </c>
      <c r="E42" s="630" t="s">
        <v>110</v>
      </c>
      <c r="F42" s="673" t="s">
        <v>1053</v>
      </c>
      <c r="G42" s="688" t="s">
        <v>5</v>
      </c>
      <c r="H42" s="631" t="s">
        <v>5</v>
      </c>
      <c r="I42" s="631" t="s">
        <v>5</v>
      </c>
      <c r="J42" s="631" t="s">
        <v>5</v>
      </c>
      <c r="K42" s="631" t="s">
        <v>5</v>
      </c>
      <c r="L42" s="689" t="s">
        <v>5</v>
      </c>
      <c r="M42" s="678" t="s">
        <v>5</v>
      </c>
      <c r="N42" s="618" t="s">
        <v>5</v>
      </c>
      <c r="O42" s="618" t="s">
        <v>5</v>
      </c>
      <c r="P42" s="618" t="s">
        <v>5</v>
      </c>
      <c r="Q42" s="618" t="s">
        <v>5</v>
      </c>
      <c r="R42" s="619" t="s">
        <v>5</v>
      </c>
      <c r="S42" s="696" t="s">
        <v>5</v>
      </c>
      <c r="T42" s="618" t="s">
        <v>5</v>
      </c>
      <c r="U42" s="618" t="s">
        <v>5</v>
      </c>
      <c r="V42" s="618" t="s">
        <v>5</v>
      </c>
      <c r="W42" s="618" t="s">
        <v>5</v>
      </c>
      <c r="X42" s="697" t="s">
        <v>5</v>
      </c>
      <c r="Y42" s="678" t="s">
        <v>5</v>
      </c>
      <c r="Z42" s="618" t="s">
        <v>5</v>
      </c>
      <c r="AA42" s="618" t="s">
        <v>5</v>
      </c>
      <c r="AB42" s="618" t="s">
        <v>5</v>
      </c>
      <c r="AC42" s="618" t="s">
        <v>5</v>
      </c>
      <c r="AD42" s="619" t="s">
        <v>5</v>
      </c>
      <c r="AE42" s="979" t="s">
        <v>111</v>
      </c>
      <c r="AF42" s="980"/>
      <c r="AG42" s="980"/>
      <c r="AH42" s="980"/>
      <c r="AI42" s="980"/>
      <c r="AJ42" s="981"/>
      <c r="AK42" s="703"/>
    </row>
    <row r="43" spans="1:37" ht="12" customHeight="1">
      <c r="A43" s="657" t="s">
        <v>368</v>
      </c>
      <c r="B43" s="651" t="s">
        <v>1319</v>
      </c>
      <c r="C43" s="667" t="s">
        <v>20</v>
      </c>
      <c r="D43" s="648" t="s">
        <v>7</v>
      </c>
      <c r="E43" s="630" t="s">
        <v>514</v>
      </c>
      <c r="F43" s="673" t="s">
        <v>1053</v>
      </c>
      <c r="G43" s="615" t="s">
        <v>5</v>
      </c>
      <c r="H43" s="616" t="s">
        <v>5</v>
      </c>
      <c r="I43" s="616" t="s">
        <v>5</v>
      </c>
      <c r="J43" s="616" t="s">
        <v>5</v>
      </c>
      <c r="K43" s="616" t="s">
        <v>5</v>
      </c>
      <c r="L43" s="690" t="s">
        <v>5</v>
      </c>
      <c r="M43" s="648" t="s">
        <v>5</v>
      </c>
      <c r="N43" s="616" t="s">
        <v>5</v>
      </c>
      <c r="O43" s="616" t="s">
        <v>5</v>
      </c>
      <c r="P43" s="616" t="s">
        <v>5</v>
      </c>
      <c r="Q43" s="616" t="s">
        <v>5</v>
      </c>
      <c r="R43" s="673" t="s">
        <v>5</v>
      </c>
      <c r="S43" s="615" t="s">
        <v>5</v>
      </c>
      <c r="T43" s="616" t="s">
        <v>5</v>
      </c>
      <c r="U43" s="616" t="s">
        <v>5</v>
      </c>
      <c r="V43" s="616" t="s">
        <v>5</v>
      </c>
      <c r="W43" s="616" t="s">
        <v>5</v>
      </c>
      <c r="X43" s="690" t="s">
        <v>5</v>
      </c>
      <c r="Y43" s="648" t="s">
        <v>5</v>
      </c>
      <c r="Z43" s="616" t="s">
        <v>5</v>
      </c>
      <c r="AA43" s="616" t="s">
        <v>5</v>
      </c>
      <c r="AB43" s="616" t="s">
        <v>5</v>
      </c>
      <c r="AC43" s="616" t="s">
        <v>5</v>
      </c>
      <c r="AD43" s="673" t="s">
        <v>5</v>
      </c>
      <c r="AE43" s="979" t="s">
        <v>111</v>
      </c>
      <c r="AF43" s="980"/>
      <c r="AG43" s="980"/>
      <c r="AH43" s="980"/>
      <c r="AI43" s="980"/>
      <c r="AJ43" s="981"/>
      <c r="AK43" s="703"/>
    </row>
    <row r="44" spans="1:37" ht="12" customHeight="1" thickBot="1">
      <c r="A44" s="658" t="s">
        <v>368</v>
      </c>
      <c r="B44" s="652" t="s">
        <v>1331</v>
      </c>
      <c r="C44" s="668" t="s">
        <v>20</v>
      </c>
      <c r="D44" s="649" t="s">
        <v>7</v>
      </c>
      <c r="E44" s="634" t="s">
        <v>1246</v>
      </c>
      <c r="F44" s="674" t="s">
        <v>1064</v>
      </c>
      <c r="G44" s="632" t="s">
        <v>5</v>
      </c>
      <c r="H44" s="633" t="s">
        <v>5</v>
      </c>
      <c r="I44" s="633" t="s">
        <v>5</v>
      </c>
      <c r="J44" s="633" t="s">
        <v>5</v>
      </c>
      <c r="K44" s="633" t="s">
        <v>5</v>
      </c>
      <c r="L44" s="691" t="s">
        <v>5</v>
      </c>
      <c r="M44" s="679" t="s">
        <v>5</v>
      </c>
      <c r="N44" s="635" t="s">
        <v>5</v>
      </c>
      <c r="O44" s="635" t="s">
        <v>5</v>
      </c>
      <c r="P44" s="635" t="s">
        <v>5</v>
      </c>
      <c r="Q44" s="635" t="s">
        <v>5</v>
      </c>
      <c r="R44" s="693" t="s">
        <v>5</v>
      </c>
      <c r="S44" s="698" t="s">
        <v>5</v>
      </c>
      <c r="T44" s="635" t="s">
        <v>5</v>
      </c>
      <c r="U44" s="635" t="s">
        <v>5</v>
      </c>
      <c r="V44" s="635" t="s">
        <v>5</v>
      </c>
      <c r="W44" s="635" t="s">
        <v>5</v>
      </c>
      <c r="X44" s="699" t="s">
        <v>5</v>
      </c>
      <c r="Y44" s="679" t="s">
        <v>5</v>
      </c>
      <c r="Z44" s="635" t="s">
        <v>5</v>
      </c>
      <c r="AA44" s="635" t="s">
        <v>5</v>
      </c>
      <c r="AB44" s="635" t="s">
        <v>5</v>
      </c>
      <c r="AC44" s="635" t="s">
        <v>5</v>
      </c>
      <c r="AD44" s="693" t="s">
        <v>5</v>
      </c>
      <c r="AE44" s="982" t="s">
        <v>111</v>
      </c>
      <c r="AF44" s="983"/>
      <c r="AG44" s="983"/>
      <c r="AH44" s="983"/>
      <c r="AI44" s="983"/>
      <c r="AJ44" s="984"/>
      <c r="AK44" s="704"/>
    </row>
  </sheetData>
  <mergeCells count="49">
    <mergeCell ref="AE41:AJ41"/>
    <mergeCell ref="AE42:AJ42"/>
    <mergeCell ref="AE43:AJ43"/>
    <mergeCell ref="AE44:AJ44"/>
    <mergeCell ref="AE36:AJ36"/>
    <mergeCell ref="AE37:AJ37"/>
    <mergeCell ref="AE38:AJ38"/>
    <mergeCell ref="AE39:AJ39"/>
    <mergeCell ref="AE40:AJ40"/>
    <mergeCell ref="AE31:AJ31"/>
    <mergeCell ref="AE32:AJ32"/>
    <mergeCell ref="AE33:AJ33"/>
    <mergeCell ref="AE34:AJ34"/>
    <mergeCell ref="AE35:AJ35"/>
    <mergeCell ref="AE26:AJ26"/>
    <mergeCell ref="AE27:AJ27"/>
    <mergeCell ref="AE28:AJ28"/>
    <mergeCell ref="AE29:AJ29"/>
    <mergeCell ref="AE30:AJ30"/>
    <mergeCell ref="AE21:AJ21"/>
    <mergeCell ref="AE22:AJ22"/>
    <mergeCell ref="AE23:AJ23"/>
    <mergeCell ref="AE24:AJ24"/>
    <mergeCell ref="AE25:AJ25"/>
    <mergeCell ref="AE16:AJ16"/>
    <mergeCell ref="AE17:AJ17"/>
    <mergeCell ref="AE18:AJ18"/>
    <mergeCell ref="AE19:AJ19"/>
    <mergeCell ref="AE20:AJ20"/>
    <mergeCell ref="AE11:AJ11"/>
    <mergeCell ref="AE12:AJ12"/>
    <mergeCell ref="AE13:AJ13"/>
    <mergeCell ref="AE14:AJ14"/>
    <mergeCell ref="AE15:AJ15"/>
    <mergeCell ref="AE6:AJ6"/>
    <mergeCell ref="AE7:AJ7"/>
    <mergeCell ref="AE8:AJ8"/>
    <mergeCell ref="AE9:AJ9"/>
    <mergeCell ref="AE10:AJ10"/>
    <mergeCell ref="AE5:AJ5"/>
    <mergeCell ref="Y1:AD1"/>
    <mergeCell ref="AE1:AJ1"/>
    <mergeCell ref="Y2:AD2"/>
    <mergeCell ref="AE2:AJ2"/>
    <mergeCell ref="G3:L3"/>
    <mergeCell ref="M3:R3"/>
    <mergeCell ref="S3:X3"/>
    <mergeCell ref="Y3:AD3"/>
    <mergeCell ref="AE3:AJ3"/>
  </mergeCells>
  <dataValidations count="1">
    <dataValidation type="textLength" showInputMessage="1" showErrorMessage="1" sqref="AK4:AK16">
      <formula1>0</formula1>
      <formula2>150</formula2>
    </dataValidation>
  </dataValidations>
  <pageMargins left="0.78749999999999998" right="0.78749999999999998" top="1.0631944444444446" bottom="1.0631944444444446" header="0.51180555555555551" footer="0.51180555555555551"/>
  <pageSetup paperSize="9" scale="57"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pageSetUpPr fitToPage="1"/>
  </sheetPr>
  <dimension ref="A1:P223"/>
  <sheetViews>
    <sheetView topLeftCell="B1" zoomScaleNormal="100" zoomScaleSheetLayoutView="90" zoomScalePageLayoutView="120" workbookViewId="0">
      <selection activeCell="B2" sqref="B2"/>
    </sheetView>
  </sheetViews>
  <sheetFormatPr defaultColWidth="8.85546875" defaultRowHeight="12.75"/>
  <cols>
    <col min="1" max="1" width="12" style="729" customWidth="1"/>
    <col min="2" max="2" width="12.85546875" style="729" customWidth="1"/>
    <col min="3" max="3" width="12.140625" style="729" customWidth="1"/>
    <col min="4" max="4" width="19.85546875" style="729" customWidth="1"/>
    <col min="5" max="5" width="8.7109375" style="40" customWidth="1"/>
    <col min="6" max="6" width="25.42578125" style="40" customWidth="1"/>
    <col min="7" max="7" width="12.140625" style="729" customWidth="1"/>
    <col min="8" max="11" width="16.42578125" style="729" customWidth="1"/>
    <col min="12" max="12" width="20.28515625" style="728" customWidth="1"/>
    <col min="13" max="13" width="23.42578125" style="45" customWidth="1"/>
    <col min="14" max="15" width="24.140625" style="728" customWidth="1"/>
    <col min="16" max="243" width="8.85546875" style="728" customWidth="1"/>
    <col min="244" max="16384" width="8.85546875" style="728"/>
  </cols>
  <sheetData>
    <row r="1" spans="1:16" ht="58.5" customHeight="1" thickBot="1">
      <c r="A1" s="33" t="s">
        <v>112</v>
      </c>
      <c r="B1" s="33"/>
      <c r="C1" s="33"/>
      <c r="D1" s="33"/>
      <c r="E1" s="33"/>
      <c r="F1" s="33"/>
      <c r="G1" s="33"/>
      <c r="H1" s="204" t="s">
        <v>451</v>
      </c>
      <c r="I1" s="33"/>
      <c r="J1" s="33"/>
      <c r="K1" s="33"/>
      <c r="L1" s="33"/>
      <c r="M1" s="100"/>
      <c r="N1" s="896" t="s">
        <v>105</v>
      </c>
      <c r="O1" s="897" t="s">
        <v>542</v>
      </c>
    </row>
    <row r="2" spans="1:16" ht="72.75" customHeight="1" thickBot="1">
      <c r="A2" s="33"/>
      <c r="B2" s="33"/>
      <c r="C2" s="33"/>
      <c r="D2" s="33"/>
      <c r="E2" s="33"/>
      <c r="F2" s="33"/>
      <c r="G2" s="33"/>
      <c r="H2" s="204" t="s">
        <v>450</v>
      </c>
      <c r="I2" s="33"/>
      <c r="J2" s="33"/>
      <c r="K2" s="33"/>
      <c r="M2" s="100"/>
      <c r="N2" s="898" t="s">
        <v>299</v>
      </c>
      <c r="O2" s="899">
        <v>2014</v>
      </c>
    </row>
    <row r="3" spans="1:16" s="38" customFormat="1" ht="56.1" customHeight="1" thickBot="1">
      <c r="A3" s="900" t="s">
        <v>1</v>
      </c>
      <c r="B3" s="484" t="s">
        <v>77</v>
      </c>
      <c r="C3" s="484" t="s">
        <v>67</v>
      </c>
      <c r="D3" s="817" t="s">
        <v>78</v>
      </c>
      <c r="E3" s="484" t="s">
        <v>79</v>
      </c>
      <c r="F3" s="817" t="s">
        <v>9</v>
      </c>
      <c r="G3" s="900" t="s">
        <v>2</v>
      </c>
      <c r="H3" s="901" t="s">
        <v>91</v>
      </c>
      <c r="I3" s="817" t="s">
        <v>113</v>
      </c>
      <c r="J3" s="817" t="s">
        <v>56</v>
      </c>
      <c r="K3" s="484" t="s">
        <v>114</v>
      </c>
      <c r="L3" s="875" t="s">
        <v>444</v>
      </c>
      <c r="M3" s="875" t="s">
        <v>340</v>
      </c>
      <c r="N3" s="902" t="s">
        <v>449</v>
      </c>
      <c r="O3" s="875" t="s">
        <v>352</v>
      </c>
      <c r="P3" s="148"/>
    </row>
    <row r="4" spans="1:16" s="86" customFormat="1" ht="24.95" customHeight="1">
      <c r="A4" s="705" t="s">
        <v>368</v>
      </c>
      <c r="B4" s="705"/>
      <c r="C4" s="705">
        <v>2014</v>
      </c>
      <c r="D4" s="706" t="s">
        <v>1344</v>
      </c>
      <c r="E4" s="706" t="s">
        <v>1053</v>
      </c>
      <c r="F4" s="707" t="s">
        <v>20</v>
      </c>
      <c r="G4" s="708" t="s">
        <v>7</v>
      </c>
      <c r="H4" s="706" t="s">
        <v>514</v>
      </c>
      <c r="I4" s="706" t="s">
        <v>123</v>
      </c>
      <c r="J4" s="709" t="s">
        <v>1345</v>
      </c>
      <c r="K4" s="710">
        <v>2.5000000000000001E-2</v>
      </c>
      <c r="L4" s="705" t="s">
        <v>492</v>
      </c>
      <c r="M4" s="903">
        <v>482</v>
      </c>
      <c r="N4" s="904" t="s">
        <v>492</v>
      </c>
      <c r="O4" s="711"/>
    </row>
    <row r="5" spans="1:16" s="86" customFormat="1" ht="24.95" customHeight="1">
      <c r="A5" s="905" t="s">
        <v>368</v>
      </c>
      <c r="B5" s="905"/>
      <c r="C5" s="905">
        <v>2014</v>
      </c>
      <c r="D5" s="906" t="s">
        <v>1344</v>
      </c>
      <c r="E5" s="906" t="s">
        <v>1053</v>
      </c>
      <c r="F5" s="907" t="s">
        <v>20</v>
      </c>
      <c r="G5" s="908" t="s">
        <v>7</v>
      </c>
      <c r="H5" s="906" t="s">
        <v>110</v>
      </c>
      <c r="I5" s="906" t="s">
        <v>123</v>
      </c>
      <c r="J5" s="909" t="s">
        <v>1345</v>
      </c>
      <c r="K5" s="910">
        <v>2.5000000000000001E-2</v>
      </c>
      <c r="L5" s="905" t="s">
        <v>492</v>
      </c>
      <c r="M5" s="911">
        <v>3022</v>
      </c>
      <c r="N5" s="912" t="s">
        <v>492</v>
      </c>
      <c r="O5" s="913"/>
    </row>
    <row r="6" spans="1:16" s="88" customFormat="1" ht="24.95" customHeight="1">
      <c r="A6" s="905" t="s">
        <v>368</v>
      </c>
      <c r="B6" s="905"/>
      <c r="C6" s="705">
        <v>2014</v>
      </c>
      <c r="D6" s="906" t="s">
        <v>1344</v>
      </c>
      <c r="E6" s="906" t="s">
        <v>1053</v>
      </c>
      <c r="F6" s="907" t="s">
        <v>20</v>
      </c>
      <c r="G6" s="908" t="s">
        <v>7</v>
      </c>
      <c r="H6" s="906" t="s">
        <v>110</v>
      </c>
      <c r="I6" s="906" t="s">
        <v>123</v>
      </c>
      <c r="J6" s="909" t="s">
        <v>1345</v>
      </c>
      <c r="K6" s="910">
        <v>2.5000000000000001E-2</v>
      </c>
      <c r="L6" s="905" t="s">
        <v>492</v>
      </c>
      <c r="M6" s="911">
        <v>3022</v>
      </c>
      <c r="N6" s="912" t="s">
        <v>492</v>
      </c>
      <c r="O6" s="913"/>
      <c r="P6" s="86"/>
    </row>
    <row r="7" spans="1:16" s="88" customFormat="1" ht="24.95" customHeight="1">
      <c r="A7" s="905" t="s">
        <v>368</v>
      </c>
      <c r="B7" s="905"/>
      <c r="C7" s="905">
        <v>2014</v>
      </c>
      <c r="D7" s="906" t="s">
        <v>1092</v>
      </c>
      <c r="E7" s="906" t="s">
        <v>1064</v>
      </c>
      <c r="F7" s="907" t="s">
        <v>20</v>
      </c>
      <c r="G7" s="908" t="s">
        <v>7</v>
      </c>
      <c r="H7" s="906" t="s">
        <v>514</v>
      </c>
      <c r="I7" s="906" t="s">
        <v>115</v>
      </c>
      <c r="J7" s="909" t="s">
        <v>1346</v>
      </c>
      <c r="K7" s="910">
        <v>2.5000000000000001E-2</v>
      </c>
      <c r="L7" s="905">
        <v>1000</v>
      </c>
      <c r="M7" s="911">
        <v>1709</v>
      </c>
      <c r="N7" s="912">
        <f t="shared" ref="N7:N70" si="0">M7/L7</f>
        <v>1.7090000000000001</v>
      </c>
      <c r="O7" s="913"/>
      <c r="P7" s="86"/>
    </row>
    <row r="8" spans="1:16" s="88" customFormat="1" ht="24.95" customHeight="1">
      <c r="A8" s="905" t="s">
        <v>368</v>
      </c>
      <c r="B8" s="905"/>
      <c r="C8" s="705">
        <v>2014</v>
      </c>
      <c r="D8" s="906" t="s">
        <v>1092</v>
      </c>
      <c r="E8" s="906" t="s">
        <v>1064</v>
      </c>
      <c r="F8" s="907" t="s">
        <v>20</v>
      </c>
      <c r="G8" s="908" t="s">
        <v>7</v>
      </c>
      <c r="H8" s="906" t="s">
        <v>514</v>
      </c>
      <c r="I8" s="906" t="s">
        <v>116</v>
      </c>
      <c r="J8" s="909" t="s">
        <v>1346</v>
      </c>
      <c r="K8" s="910">
        <v>2.5000000000000001E-2</v>
      </c>
      <c r="L8" s="905">
        <v>1000</v>
      </c>
      <c r="M8" s="911">
        <v>1709</v>
      </c>
      <c r="N8" s="912">
        <f t="shared" si="0"/>
        <v>1.7090000000000001</v>
      </c>
      <c r="O8" s="913"/>
      <c r="P8" s="86"/>
    </row>
    <row r="9" spans="1:16" s="88" customFormat="1" ht="24.95" customHeight="1">
      <c r="A9" s="905" t="s">
        <v>368</v>
      </c>
      <c r="B9" s="905"/>
      <c r="C9" s="905">
        <v>2014</v>
      </c>
      <c r="D9" s="906" t="s">
        <v>1092</v>
      </c>
      <c r="E9" s="906" t="s">
        <v>1064</v>
      </c>
      <c r="F9" s="907" t="s">
        <v>20</v>
      </c>
      <c r="G9" s="908" t="s">
        <v>7</v>
      </c>
      <c r="H9" s="906" t="s">
        <v>514</v>
      </c>
      <c r="I9" s="906" t="s">
        <v>118</v>
      </c>
      <c r="J9" s="909" t="s">
        <v>119</v>
      </c>
      <c r="K9" s="910">
        <v>2.5000000000000001E-2</v>
      </c>
      <c r="L9" s="905">
        <v>100</v>
      </c>
      <c r="M9" s="911">
        <v>194</v>
      </c>
      <c r="N9" s="912">
        <f t="shared" si="0"/>
        <v>1.94</v>
      </c>
      <c r="O9" s="913"/>
      <c r="P9" s="86"/>
    </row>
    <row r="10" spans="1:16" s="88" customFormat="1" ht="24.95" customHeight="1">
      <c r="A10" s="905" t="s">
        <v>368</v>
      </c>
      <c r="B10" s="905"/>
      <c r="C10" s="705">
        <v>2014</v>
      </c>
      <c r="D10" s="906" t="s">
        <v>1092</v>
      </c>
      <c r="E10" s="906" t="s">
        <v>1064</v>
      </c>
      <c r="F10" s="907" t="s">
        <v>20</v>
      </c>
      <c r="G10" s="908" t="s">
        <v>7</v>
      </c>
      <c r="H10" s="906" t="s">
        <v>110</v>
      </c>
      <c r="I10" s="906" t="s">
        <v>118</v>
      </c>
      <c r="J10" s="909" t="s">
        <v>119</v>
      </c>
      <c r="K10" s="910">
        <v>2.5000000000000001E-2</v>
      </c>
      <c r="L10" s="712">
        <v>2000</v>
      </c>
      <c r="M10" s="914">
        <v>3779</v>
      </c>
      <c r="N10" s="915">
        <f t="shared" si="0"/>
        <v>1.8895</v>
      </c>
      <c r="O10" s="713"/>
      <c r="P10" s="86"/>
    </row>
    <row r="11" spans="1:16" s="88" customFormat="1" ht="24.95" customHeight="1">
      <c r="A11" s="905" t="s">
        <v>368</v>
      </c>
      <c r="B11" s="905"/>
      <c r="C11" s="705">
        <v>2014</v>
      </c>
      <c r="D11" s="906" t="s">
        <v>1092</v>
      </c>
      <c r="E11" s="906" t="s">
        <v>1064</v>
      </c>
      <c r="F11" s="907" t="s">
        <v>20</v>
      </c>
      <c r="G11" s="908" t="s">
        <v>7</v>
      </c>
      <c r="H11" s="906" t="s">
        <v>514</v>
      </c>
      <c r="I11" s="906" t="s">
        <v>117</v>
      </c>
      <c r="J11" s="909"/>
      <c r="K11" s="910">
        <v>2.5000000000000001E-2</v>
      </c>
      <c r="L11" s="905">
        <v>100</v>
      </c>
      <c r="M11" s="911">
        <v>194</v>
      </c>
      <c r="N11" s="916">
        <f t="shared" si="0"/>
        <v>1.94</v>
      </c>
      <c r="O11" s="913"/>
      <c r="P11" s="86"/>
    </row>
    <row r="12" spans="1:16" s="88" customFormat="1" ht="24.95" customHeight="1">
      <c r="A12" s="905" t="s">
        <v>368</v>
      </c>
      <c r="B12" s="905"/>
      <c r="C12" s="905">
        <v>2014</v>
      </c>
      <c r="D12" s="906" t="s">
        <v>1092</v>
      </c>
      <c r="E12" s="906" t="s">
        <v>1064</v>
      </c>
      <c r="F12" s="907" t="s">
        <v>20</v>
      </c>
      <c r="G12" s="908" t="s">
        <v>7</v>
      </c>
      <c r="H12" s="906" t="s">
        <v>110</v>
      </c>
      <c r="I12" s="906" t="s">
        <v>117</v>
      </c>
      <c r="J12" s="909" t="s">
        <v>119</v>
      </c>
      <c r="K12" s="910">
        <v>2.5000000000000001E-2</v>
      </c>
      <c r="L12" s="905">
        <v>2000</v>
      </c>
      <c r="M12" s="914">
        <v>3779</v>
      </c>
      <c r="N12" s="916">
        <f t="shared" si="0"/>
        <v>1.8895</v>
      </c>
      <c r="O12" s="913"/>
      <c r="P12" s="86"/>
    </row>
    <row r="13" spans="1:16" s="88" customFormat="1" ht="24.95" customHeight="1">
      <c r="A13" s="905" t="s">
        <v>368</v>
      </c>
      <c r="B13" s="905"/>
      <c r="C13" s="705">
        <v>2014</v>
      </c>
      <c r="D13" s="906" t="s">
        <v>1092</v>
      </c>
      <c r="E13" s="906" t="s">
        <v>1064</v>
      </c>
      <c r="F13" s="907" t="s">
        <v>20</v>
      </c>
      <c r="G13" s="908" t="s">
        <v>7</v>
      </c>
      <c r="H13" s="906" t="s">
        <v>110</v>
      </c>
      <c r="I13" s="906" t="s">
        <v>115</v>
      </c>
      <c r="J13" s="909" t="s">
        <v>1347</v>
      </c>
      <c r="K13" s="910">
        <v>2.5000000000000001E-2</v>
      </c>
      <c r="L13" s="905">
        <v>10000</v>
      </c>
      <c r="M13" s="908">
        <v>11962</v>
      </c>
      <c r="N13" s="916">
        <f t="shared" si="0"/>
        <v>1.1961999999999999</v>
      </c>
      <c r="O13" s="913"/>
      <c r="P13" s="86"/>
    </row>
    <row r="14" spans="1:16" s="88" customFormat="1" ht="24.95" customHeight="1">
      <c r="A14" s="905" t="s">
        <v>368</v>
      </c>
      <c r="B14" s="905"/>
      <c r="C14" s="905">
        <v>2014</v>
      </c>
      <c r="D14" s="906" t="s">
        <v>1092</v>
      </c>
      <c r="E14" s="906" t="s">
        <v>1064</v>
      </c>
      <c r="F14" s="907" t="s">
        <v>20</v>
      </c>
      <c r="G14" s="908" t="s">
        <v>7</v>
      </c>
      <c r="H14" s="906" t="s">
        <v>110</v>
      </c>
      <c r="I14" s="906" t="s">
        <v>116</v>
      </c>
      <c r="J14" s="909" t="s">
        <v>1347</v>
      </c>
      <c r="K14" s="910">
        <v>2.5000000000000001E-2</v>
      </c>
      <c r="L14" s="905">
        <v>10000</v>
      </c>
      <c r="M14" s="908">
        <v>11962</v>
      </c>
      <c r="N14" s="916">
        <f t="shared" si="0"/>
        <v>1.1961999999999999</v>
      </c>
      <c r="O14" s="913"/>
      <c r="P14" s="86"/>
    </row>
    <row r="15" spans="1:16" s="919" customFormat="1" ht="24.95" customHeight="1">
      <c r="A15" s="905" t="s">
        <v>368</v>
      </c>
      <c r="B15" s="905"/>
      <c r="C15" s="705">
        <v>2014</v>
      </c>
      <c r="D15" s="906" t="s">
        <v>1051</v>
      </c>
      <c r="E15" s="906" t="s">
        <v>1053</v>
      </c>
      <c r="F15" s="908" t="s">
        <v>18</v>
      </c>
      <c r="G15" s="908" t="s">
        <v>7</v>
      </c>
      <c r="H15" s="906" t="s">
        <v>1052</v>
      </c>
      <c r="I15" s="906" t="s">
        <v>115</v>
      </c>
      <c r="J15" s="909" t="s">
        <v>1348</v>
      </c>
      <c r="K15" s="910">
        <v>2.5000000000000001E-2</v>
      </c>
      <c r="L15" s="905">
        <v>200</v>
      </c>
      <c r="M15" s="908"/>
      <c r="N15" s="917">
        <f t="shared" si="0"/>
        <v>0</v>
      </c>
      <c r="O15" s="918"/>
      <c r="P15" s="536"/>
    </row>
    <row r="16" spans="1:16" s="729" customFormat="1" ht="24.95" customHeight="1">
      <c r="A16" s="905" t="s">
        <v>368</v>
      </c>
      <c r="B16" s="905"/>
      <c r="C16" s="905">
        <v>2014</v>
      </c>
      <c r="D16" s="906" t="s">
        <v>1051</v>
      </c>
      <c r="E16" s="906" t="s">
        <v>1053</v>
      </c>
      <c r="F16" s="908" t="s">
        <v>18</v>
      </c>
      <c r="G16" s="908" t="s">
        <v>7</v>
      </c>
      <c r="H16" s="906" t="s">
        <v>1052</v>
      </c>
      <c r="I16" s="906" t="s">
        <v>118</v>
      </c>
      <c r="J16" s="909" t="s">
        <v>1349</v>
      </c>
      <c r="K16" s="910">
        <v>2.5000000000000001E-2</v>
      </c>
      <c r="L16" s="905">
        <v>0</v>
      </c>
      <c r="M16" s="908">
        <v>0</v>
      </c>
      <c r="N16" s="917" t="e">
        <f t="shared" si="0"/>
        <v>#DIV/0!</v>
      </c>
      <c r="O16" s="918"/>
      <c r="P16" s="45"/>
    </row>
    <row r="17" spans="1:15" s="729" customFormat="1" ht="24.95" customHeight="1">
      <c r="A17" s="905" t="s">
        <v>368</v>
      </c>
      <c r="B17" s="905"/>
      <c r="C17" s="705">
        <v>2014</v>
      </c>
      <c r="D17" s="906" t="s">
        <v>1051</v>
      </c>
      <c r="E17" s="906" t="s">
        <v>1053</v>
      </c>
      <c r="F17" s="908" t="s">
        <v>18</v>
      </c>
      <c r="G17" s="908" t="s">
        <v>7</v>
      </c>
      <c r="H17" s="906" t="s">
        <v>1052</v>
      </c>
      <c r="I17" s="906" t="s">
        <v>117</v>
      </c>
      <c r="J17" s="909" t="s">
        <v>1349</v>
      </c>
      <c r="K17" s="910">
        <v>2.5000000000000001E-2</v>
      </c>
      <c r="L17" s="905">
        <v>0</v>
      </c>
      <c r="M17" s="908">
        <v>324</v>
      </c>
      <c r="N17" s="917" t="e">
        <f t="shared" si="0"/>
        <v>#DIV/0!</v>
      </c>
      <c r="O17" s="918"/>
    </row>
    <row r="18" spans="1:15" s="729" customFormat="1" ht="24.95" customHeight="1">
      <c r="A18" s="905" t="s">
        <v>368</v>
      </c>
      <c r="B18" s="905"/>
      <c r="C18" s="705">
        <v>2014</v>
      </c>
      <c r="D18" s="906" t="s">
        <v>1051</v>
      </c>
      <c r="E18" s="906" t="s">
        <v>1053</v>
      </c>
      <c r="F18" s="908" t="s">
        <v>18</v>
      </c>
      <c r="G18" s="908" t="s">
        <v>7</v>
      </c>
      <c r="H18" s="906" t="s">
        <v>1052</v>
      </c>
      <c r="I18" s="906" t="s">
        <v>121</v>
      </c>
      <c r="J18" s="909" t="s">
        <v>1348</v>
      </c>
      <c r="K18" s="910">
        <v>2.5000000000000001E-2</v>
      </c>
      <c r="L18" s="905">
        <v>200</v>
      </c>
      <c r="M18" s="908">
        <v>302</v>
      </c>
      <c r="N18" s="917">
        <f t="shared" si="0"/>
        <v>1.51</v>
      </c>
      <c r="O18" s="918"/>
    </row>
    <row r="19" spans="1:15" ht="24.95" customHeight="1">
      <c r="A19" s="905" t="s">
        <v>368</v>
      </c>
      <c r="B19" s="905"/>
      <c r="C19" s="905">
        <v>2014</v>
      </c>
      <c r="D19" s="906" t="s">
        <v>1350</v>
      </c>
      <c r="E19" s="920" t="s">
        <v>1064</v>
      </c>
      <c r="F19" s="921" t="s">
        <v>22</v>
      </c>
      <c r="G19" s="908" t="s">
        <v>7</v>
      </c>
      <c r="H19" s="922" t="s">
        <v>1166</v>
      </c>
      <c r="I19" s="906" t="s">
        <v>118</v>
      </c>
      <c r="J19" s="909" t="s">
        <v>1348</v>
      </c>
      <c r="K19" s="910">
        <v>2.5000000000000001E-2</v>
      </c>
      <c r="L19" s="905" t="s">
        <v>492</v>
      </c>
      <c r="M19" s="908">
        <v>887</v>
      </c>
      <c r="N19" s="916" t="s">
        <v>492</v>
      </c>
      <c r="O19" s="913"/>
    </row>
    <row r="20" spans="1:15" ht="24.95" customHeight="1">
      <c r="A20" s="905" t="s">
        <v>368</v>
      </c>
      <c r="B20" s="905"/>
      <c r="C20" s="905">
        <v>2014</v>
      </c>
      <c r="D20" s="906" t="s">
        <v>1350</v>
      </c>
      <c r="E20" s="920" t="s">
        <v>1064</v>
      </c>
      <c r="F20" s="921" t="s">
        <v>22</v>
      </c>
      <c r="G20" s="908" t="s">
        <v>7</v>
      </c>
      <c r="H20" s="922" t="s">
        <v>1166</v>
      </c>
      <c r="I20" s="906" t="s">
        <v>117</v>
      </c>
      <c r="J20" s="909" t="s">
        <v>1348</v>
      </c>
      <c r="K20" s="910">
        <v>2.5000000000000001E-2</v>
      </c>
      <c r="L20" s="905" t="s">
        <v>492</v>
      </c>
      <c r="M20" s="908">
        <v>887</v>
      </c>
      <c r="N20" s="916" t="s">
        <v>492</v>
      </c>
      <c r="O20" s="913"/>
    </row>
    <row r="21" spans="1:15" ht="24.95" customHeight="1">
      <c r="A21" s="905" t="s">
        <v>368</v>
      </c>
      <c r="B21" s="905"/>
      <c r="C21" s="905">
        <v>2014</v>
      </c>
      <c r="D21" s="906" t="s">
        <v>1350</v>
      </c>
      <c r="E21" s="920" t="s">
        <v>1064</v>
      </c>
      <c r="F21" s="921" t="s">
        <v>22</v>
      </c>
      <c r="G21" s="908" t="s">
        <v>7</v>
      </c>
      <c r="H21" s="922" t="s">
        <v>1166</v>
      </c>
      <c r="I21" s="906" t="s">
        <v>115</v>
      </c>
      <c r="J21" s="909" t="s">
        <v>1351</v>
      </c>
      <c r="K21" s="910">
        <v>2.5000000000000001E-2</v>
      </c>
      <c r="L21" s="905" t="s">
        <v>492</v>
      </c>
      <c r="M21" s="908">
        <v>887</v>
      </c>
      <c r="N21" s="916" t="s">
        <v>492</v>
      </c>
      <c r="O21" s="913"/>
    </row>
    <row r="22" spans="1:15" ht="24.95" customHeight="1">
      <c r="A22" s="905" t="s">
        <v>368</v>
      </c>
      <c r="B22" s="905"/>
      <c r="C22" s="705">
        <v>2014</v>
      </c>
      <c r="D22" s="906" t="s">
        <v>1350</v>
      </c>
      <c r="E22" s="920" t="s">
        <v>1064</v>
      </c>
      <c r="F22" s="921" t="s">
        <v>22</v>
      </c>
      <c r="G22" s="908" t="s">
        <v>7</v>
      </c>
      <c r="H22" s="922" t="s">
        <v>1166</v>
      </c>
      <c r="I22" s="906" t="s">
        <v>116</v>
      </c>
      <c r="J22" s="909" t="s">
        <v>1351</v>
      </c>
      <c r="K22" s="910">
        <v>2.5000000000000001E-2</v>
      </c>
      <c r="L22" s="905" t="s">
        <v>492</v>
      </c>
      <c r="M22" s="908">
        <v>887</v>
      </c>
      <c r="N22" s="916" t="s">
        <v>492</v>
      </c>
      <c r="O22" s="913"/>
    </row>
    <row r="23" spans="1:15" ht="24.95" customHeight="1">
      <c r="A23" s="905" t="s">
        <v>368</v>
      </c>
      <c r="B23" s="905"/>
      <c r="C23" s="905">
        <v>2014</v>
      </c>
      <c r="D23" s="906" t="s">
        <v>1055</v>
      </c>
      <c r="E23" s="906" t="s">
        <v>1053</v>
      </c>
      <c r="F23" s="908" t="s">
        <v>18</v>
      </c>
      <c r="G23" s="908" t="s">
        <v>7</v>
      </c>
      <c r="H23" s="906" t="s">
        <v>1352</v>
      </c>
      <c r="I23" s="906" t="s">
        <v>115</v>
      </c>
      <c r="J23" s="909" t="s">
        <v>1348</v>
      </c>
      <c r="K23" s="910">
        <v>2.5000000000000001E-2</v>
      </c>
      <c r="L23" s="905">
        <v>2000</v>
      </c>
      <c r="M23" s="908">
        <v>701</v>
      </c>
      <c r="N23" s="916">
        <f t="shared" si="0"/>
        <v>0.35049999999999998</v>
      </c>
      <c r="O23" s="923"/>
    </row>
    <row r="24" spans="1:15" ht="24.95" customHeight="1">
      <c r="A24" s="905" t="s">
        <v>368</v>
      </c>
      <c r="B24" s="905"/>
      <c r="C24" s="705">
        <v>2014</v>
      </c>
      <c r="D24" s="906" t="s">
        <v>1055</v>
      </c>
      <c r="E24" s="906" t="s">
        <v>1053</v>
      </c>
      <c r="F24" s="908" t="s">
        <v>18</v>
      </c>
      <c r="G24" s="908" t="s">
        <v>7</v>
      </c>
      <c r="H24" s="906" t="s">
        <v>1352</v>
      </c>
      <c r="I24" s="906" t="s">
        <v>118</v>
      </c>
      <c r="J24" s="909" t="s">
        <v>119</v>
      </c>
      <c r="K24" s="910">
        <v>2.5000000000000001E-2</v>
      </c>
      <c r="L24" s="905">
        <v>1000</v>
      </c>
      <c r="M24" s="908">
        <v>440</v>
      </c>
      <c r="N24" s="916">
        <f t="shared" si="0"/>
        <v>0.44</v>
      </c>
      <c r="O24" s="923"/>
    </row>
    <row r="25" spans="1:15" ht="24.95" customHeight="1">
      <c r="A25" s="905" t="s">
        <v>368</v>
      </c>
      <c r="B25" s="905"/>
      <c r="C25" s="905">
        <v>2014</v>
      </c>
      <c r="D25" s="906" t="s">
        <v>1055</v>
      </c>
      <c r="E25" s="906" t="s">
        <v>1053</v>
      </c>
      <c r="F25" s="908" t="s">
        <v>18</v>
      </c>
      <c r="G25" s="908" t="s">
        <v>7</v>
      </c>
      <c r="H25" s="906" t="s">
        <v>1352</v>
      </c>
      <c r="I25" s="906" t="s">
        <v>117</v>
      </c>
      <c r="J25" s="909" t="s">
        <v>119</v>
      </c>
      <c r="K25" s="910">
        <v>2.5000000000000001E-2</v>
      </c>
      <c r="L25" s="905">
        <v>1000</v>
      </c>
      <c r="M25" s="908">
        <v>413</v>
      </c>
      <c r="N25" s="916">
        <f t="shared" si="0"/>
        <v>0.41299999999999998</v>
      </c>
      <c r="O25" s="923"/>
    </row>
    <row r="26" spans="1:15" ht="24.95" customHeight="1">
      <c r="A26" s="905" t="s">
        <v>368</v>
      </c>
      <c r="B26" s="905"/>
      <c r="C26" s="705">
        <v>2014</v>
      </c>
      <c r="D26" s="906" t="s">
        <v>1055</v>
      </c>
      <c r="E26" s="906" t="s">
        <v>1053</v>
      </c>
      <c r="F26" s="908" t="s">
        <v>18</v>
      </c>
      <c r="G26" s="908" t="s">
        <v>7</v>
      </c>
      <c r="H26" s="906" t="s">
        <v>1352</v>
      </c>
      <c r="I26" s="906" t="s">
        <v>116</v>
      </c>
      <c r="J26" s="909" t="s">
        <v>1348</v>
      </c>
      <c r="K26" s="910">
        <v>2.5000000000000001E-2</v>
      </c>
      <c r="L26" s="905">
        <v>2000</v>
      </c>
      <c r="M26" s="908">
        <v>701</v>
      </c>
      <c r="N26" s="916">
        <f t="shared" si="0"/>
        <v>0.35049999999999998</v>
      </c>
      <c r="O26" s="923"/>
    </row>
    <row r="27" spans="1:15" ht="24.95" customHeight="1">
      <c r="A27" s="905" t="s">
        <v>368</v>
      </c>
      <c r="B27" s="905"/>
      <c r="C27" s="705">
        <v>2014</v>
      </c>
      <c r="D27" s="906" t="s">
        <v>1055</v>
      </c>
      <c r="E27" s="906" t="s">
        <v>1053</v>
      </c>
      <c r="F27" s="908" t="s">
        <v>18</v>
      </c>
      <c r="G27" s="908" t="s">
        <v>7</v>
      </c>
      <c r="H27" s="906" t="s">
        <v>1353</v>
      </c>
      <c r="I27" s="906" t="s">
        <v>115</v>
      </c>
      <c r="J27" s="909" t="s">
        <v>1348</v>
      </c>
      <c r="K27" s="910">
        <v>2.5000000000000001E-2</v>
      </c>
      <c r="L27" s="905">
        <v>2000</v>
      </c>
      <c r="M27" s="908">
        <v>4617</v>
      </c>
      <c r="N27" s="916">
        <f t="shared" si="0"/>
        <v>2.3085</v>
      </c>
      <c r="O27" s="913"/>
    </row>
    <row r="28" spans="1:15" ht="24.95" customHeight="1">
      <c r="A28" s="905" t="s">
        <v>368</v>
      </c>
      <c r="B28" s="905"/>
      <c r="C28" s="905">
        <v>2014</v>
      </c>
      <c r="D28" s="906" t="s">
        <v>1055</v>
      </c>
      <c r="E28" s="906" t="s">
        <v>1053</v>
      </c>
      <c r="F28" s="908" t="s">
        <v>18</v>
      </c>
      <c r="G28" s="908" t="s">
        <v>7</v>
      </c>
      <c r="H28" s="906" t="s">
        <v>1353</v>
      </c>
      <c r="I28" s="906" t="s">
        <v>118</v>
      </c>
      <c r="J28" s="909" t="s">
        <v>119</v>
      </c>
      <c r="K28" s="910">
        <v>2.5000000000000001E-2</v>
      </c>
      <c r="L28" s="905">
        <v>1000</v>
      </c>
      <c r="M28" s="908">
        <v>3742</v>
      </c>
      <c r="N28" s="916">
        <f t="shared" si="0"/>
        <v>3.742</v>
      </c>
      <c r="O28" s="913"/>
    </row>
    <row r="29" spans="1:15" ht="24.95" customHeight="1">
      <c r="A29" s="905" t="s">
        <v>368</v>
      </c>
      <c r="B29" s="905"/>
      <c r="C29" s="705">
        <v>2014</v>
      </c>
      <c r="D29" s="906" t="s">
        <v>1055</v>
      </c>
      <c r="E29" s="906" t="s">
        <v>1053</v>
      </c>
      <c r="F29" s="908" t="s">
        <v>18</v>
      </c>
      <c r="G29" s="908" t="s">
        <v>7</v>
      </c>
      <c r="H29" s="906" t="s">
        <v>1353</v>
      </c>
      <c r="I29" s="906" t="s">
        <v>117</v>
      </c>
      <c r="J29" s="909" t="s">
        <v>119</v>
      </c>
      <c r="K29" s="910">
        <v>2.5000000000000001E-2</v>
      </c>
      <c r="L29" s="905">
        <v>1000</v>
      </c>
      <c r="M29" s="908">
        <v>3742</v>
      </c>
      <c r="N29" s="916">
        <f>M29/L29</f>
        <v>3.742</v>
      </c>
      <c r="O29" s="913"/>
    </row>
    <row r="30" spans="1:15" ht="24.95" customHeight="1">
      <c r="A30" s="905" t="s">
        <v>368</v>
      </c>
      <c r="B30" s="905"/>
      <c r="C30" s="905">
        <v>2014</v>
      </c>
      <c r="D30" s="906" t="s">
        <v>1055</v>
      </c>
      <c r="E30" s="906" t="s">
        <v>1053</v>
      </c>
      <c r="F30" s="908" t="s">
        <v>18</v>
      </c>
      <c r="G30" s="908" t="s">
        <v>7</v>
      </c>
      <c r="H30" s="906" t="s">
        <v>1353</v>
      </c>
      <c r="I30" s="906" t="s">
        <v>116</v>
      </c>
      <c r="J30" s="909" t="s">
        <v>1348</v>
      </c>
      <c r="K30" s="910">
        <v>2.5000000000000001E-2</v>
      </c>
      <c r="L30" s="905">
        <v>2000</v>
      </c>
      <c r="M30" s="908">
        <v>4617</v>
      </c>
      <c r="N30" s="916">
        <f t="shared" si="0"/>
        <v>2.3085</v>
      </c>
      <c r="O30" s="913"/>
    </row>
    <row r="31" spans="1:15" ht="24.95" customHeight="1">
      <c r="A31" s="905" t="s">
        <v>368</v>
      </c>
      <c r="B31" s="905"/>
      <c r="C31" s="705">
        <v>2014</v>
      </c>
      <c r="D31" s="906" t="s">
        <v>1107</v>
      </c>
      <c r="E31" s="906" t="s">
        <v>1053</v>
      </c>
      <c r="F31" s="907" t="s">
        <v>20</v>
      </c>
      <c r="G31" s="908" t="s">
        <v>7</v>
      </c>
      <c r="H31" s="906" t="s">
        <v>1354</v>
      </c>
      <c r="I31" s="906" t="s">
        <v>115</v>
      </c>
      <c r="J31" s="909" t="s">
        <v>1348</v>
      </c>
      <c r="K31" s="910">
        <v>2.5000000000000001E-2</v>
      </c>
      <c r="L31" s="905">
        <v>600</v>
      </c>
      <c r="M31" s="908">
        <v>533</v>
      </c>
      <c r="N31" s="916">
        <f t="shared" si="0"/>
        <v>0.88833333333333331</v>
      </c>
      <c r="O31" s="913"/>
    </row>
    <row r="32" spans="1:15" ht="24.95" customHeight="1">
      <c r="A32" s="905" t="s">
        <v>368</v>
      </c>
      <c r="B32" s="905"/>
      <c r="C32" s="905">
        <v>2014</v>
      </c>
      <c r="D32" s="906" t="s">
        <v>1107</v>
      </c>
      <c r="E32" s="906" t="s">
        <v>1053</v>
      </c>
      <c r="F32" s="907" t="s">
        <v>20</v>
      </c>
      <c r="G32" s="908" t="s">
        <v>7</v>
      </c>
      <c r="H32" s="906" t="s">
        <v>1354</v>
      </c>
      <c r="I32" s="906" t="s">
        <v>116</v>
      </c>
      <c r="J32" s="909" t="s">
        <v>1348</v>
      </c>
      <c r="K32" s="910">
        <v>2.5000000000000001E-2</v>
      </c>
      <c r="L32" s="905">
        <v>600</v>
      </c>
      <c r="M32" s="908">
        <v>533</v>
      </c>
      <c r="N32" s="916">
        <f t="shared" si="0"/>
        <v>0.88833333333333331</v>
      </c>
      <c r="O32" s="913"/>
    </row>
    <row r="33" spans="1:15" ht="24.95" customHeight="1">
      <c r="A33" s="905" t="s">
        <v>368</v>
      </c>
      <c r="B33" s="905"/>
      <c r="C33" s="705">
        <v>2014</v>
      </c>
      <c r="D33" s="906" t="s">
        <v>1107</v>
      </c>
      <c r="E33" s="906" t="s">
        <v>1053</v>
      </c>
      <c r="F33" s="907" t="s">
        <v>20</v>
      </c>
      <c r="G33" s="908" t="s">
        <v>7</v>
      </c>
      <c r="H33" s="906" t="s">
        <v>1354</v>
      </c>
      <c r="I33" s="906" t="s">
        <v>118</v>
      </c>
      <c r="J33" s="909" t="s">
        <v>119</v>
      </c>
      <c r="K33" s="910">
        <v>2.5000000000000001E-2</v>
      </c>
      <c r="L33" s="905">
        <v>600</v>
      </c>
      <c r="M33" s="908">
        <v>306</v>
      </c>
      <c r="N33" s="916">
        <f t="shared" si="0"/>
        <v>0.51</v>
      </c>
      <c r="O33" s="913"/>
    </row>
    <row r="34" spans="1:15" ht="24.95" customHeight="1">
      <c r="A34" s="905" t="s">
        <v>368</v>
      </c>
      <c r="B34" s="905"/>
      <c r="C34" s="705">
        <v>2014</v>
      </c>
      <c r="D34" s="906" t="s">
        <v>1107</v>
      </c>
      <c r="E34" s="906" t="s">
        <v>1053</v>
      </c>
      <c r="F34" s="907" t="s">
        <v>20</v>
      </c>
      <c r="G34" s="908" t="s">
        <v>7</v>
      </c>
      <c r="H34" s="906" t="s">
        <v>1355</v>
      </c>
      <c r="I34" s="906" t="s">
        <v>118</v>
      </c>
      <c r="J34" s="909" t="s">
        <v>119</v>
      </c>
      <c r="K34" s="910">
        <v>2.5000000000000001E-2</v>
      </c>
      <c r="L34" s="905">
        <v>2000</v>
      </c>
      <c r="M34" s="908">
        <v>4616</v>
      </c>
      <c r="N34" s="916">
        <f t="shared" si="0"/>
        <v>2.3079999999999998</v>
      </c>
      <c r="O34" s="913"/>
    </row>
    <row r="35" spans="1:15" ht="24.95" customHeight="1">
      <c r="A35" s="905" t="s">
        <v>368</v>
      </c>
      <c r="B35" s="905"/>
      <c r="C35" s="905">
        <v>2014</v>
      </c>
      <c r="D35" s="906" t="s">
        <v>1107</v>
      </c>
      <c r="E35" s="906" t="s">
        <v>1053</v>
      </c>
      <c r="F35" s="907" t="s">
        <v>20</v>
      </c>
      <c r="G35" s="908" t="s">
        <v>7</v>
      </c>
      <c r="H35" s="906" t="s">
        <v>1354</v>
      </c>
      <c r="I35" s="906" t="s">
        <v>117</v>
      </c>
      <c r="J35" s="909" t="s">
        <v>119</v>
      </c>
      <c r="K35" s="910">
        <v>2.5000000000000001E-2</v>
      </c>
      <c r="L35" s="905">
        <v>600</v>
      </c>
      <c r="M35" s="908">
        <v>376</v>
      </c>
      <c r="N35" s="916">
        <f t="shared" si="0"/>
        <v>0.62666666666666671</v>
      </c>
      <c r="O35" s="913"/>
    </row>
    <row r="36" spans="1:15" ht="24.95" customHeight="1">
      <c r="A36" s="905" t="s">
        <v>368</v>
      </c>
      <c r="B36" s="905"/>
      <c r="C36" s="705">
        <v>2014</v>
      </c>
      <c r="D36" s="906" t="s">
        <v>1107</v>
      </c>
      <c r="E36" s="906" t="s">
        <v>1053</v>
      </c>
      <c r="F36" s="907" t="s">
        <v>20</v>
      </c>
      <c r="G36" s="908" t="s">
        <v>7</v>
      </c>
      <c r="H36" s="906" t="s">
        <v>1355</v>
      </c>
      <c r="I36" s="906" t="s">
        <v>117</v>
      </c>
      <c r="J36" s="909" t="s">
        <v>119</v>
      </c>
      <c r="K36" s="910">
        <v>2.5000000000000001E-2</v>
      </c>
      <c r="L36" s="905">
        <v>2000</v>
      </c>
      <c r="M36" s="908">
        <v>4616</v>
      </c>
      <c r="N36" s="916">
        <f t="shared" si="0"/>
        <v>2.3079999999999998</v>
      </c>
      <c r="O36" s="913"/>
    </row>
    <row r="37" spans="1:15" ht="24.95" customHeight="1">
      <c r="A37" s="905" t="s">
        <v>368</v>
      </c>
      <c r="B37" s="905"/>
      <c r="C37" s="905">
        <v>2014</v>
      </c>
      <c r="D37" s="906" t="s">
        <v>1107</v>
      </c>
      <c r="E37" s="906" t="s">
        <v>1053</v>
      </c>
      <c r="F37" s="907" t="s">
        <v>20</v>
      </c>
      <c r="G37" s="908" t="s">
        <v>7</v>
      </c>
      <c r="H37" s="906" t="s">
        <v>1355</v>
      </c>
      <c r="I37" s="906" t="s">
        <v>115</v>
      </c>
      <c r="J37" s="909" t="s">
        <v>1348</v>
      </c>
      <c r="K37" s="910">
        <v>2.5000000000000001E-2</v>
      </c>
      <c r="L37" s="905">
        <v>3000</v>
      </c>
      <c r="M37" s="908">
        <v>6400</v>
      </c>
      <c r="N37" s="916">
        <f t="shared" si="0"/>
        <v>2.1333333333333333</v>
      </c>
      <c r="O37" s="913"/>
    </row>
    <row r="38" spans="1:15" ht="24.95" customHeight="1">
      <c r="A38" s="905" t="s">
        <v>368</v>
      </c>
      <c r="B38" s="905"/>
      <c r="C38" s="705">
        <v>2014</v>
      </c>
      <c r="D38" s="906" t="s">
        <v>1107</v>
      </c>
      <c r="E38" s="906" t="s">
        <v>1053</v>
      </c>
      <c r="F38" s="907" t="s">
        <v>20</v>
      </c>
      <c r="G38" s="908" t="s">
        <v>7</v>
      </c>
      <c r="H38" s="906" t="s">
        <v>1355</v>
      </c>
      <c r="I38" s="906" t="s">
        <v>116</v>
      </c>
      <c r="J38" s="909" t="s">
        <v>1348</v>
      </c>
      <c r="K38" s="910">
        <v>2.5000000000000001E-2</v>
      </c>
      <c r="L38" s="905">
        <v>3000</v>
      </c>
      <c r="M38" s="908">
        <v>6400</v>
      </c>
      <c r="N38" s="916">
        <f t="shared" si="0"/>
        <v>2.1333333333333333</v>
      </c>
      <c r="O38" s="913"/>
    </row>
    <row r="39" spans="1:15" ht="24.95" customHeight="1">
      <c r="A39" s="905" t="s">
        <v>368</v>
      </c>
      <c r="B39" s="905"/>
      <c r="C39" s="905">
        <v>2014</v>
      </c>
      <c r="D39" s="906" t="s">
        <v>971</v>
      </c>
      <c r="E39" s="906" t="s">
        <v>1053</v>
      </c>
      <c r="F39" s="907" t="s">
        <v>20</v>
      </c>
      <c r="G39" s="908" t="s">
        <v>7</v>
      </c>
      <c r="H39" s="906" t="s">
        <v>110</v>
      </c>
      <c r="I39" s="906" t="s">
        <v>121</v>
      </c>
      <c r="J39" s="909" t="s">
        <v>119</v>
      </c>
      <c r="K39" s="910">
        <v>0.125</v>
      </c>
      <c r="L39" s="905">
        <v>3000</v>
      </c>
      <c r="M39" s="908">
        <v>7960</v>
      </c>
      <c r="N39" s="916">
        <f t="shared" si="0"/>
        <v>2.6533333333333333</v>
      </c>
      <c r="O39" s="913"/>
    </row>
    <row r="40" spans="1:15" ht="24.95" customHeight="1">
      <c r="A40" s="905" t="s">
        <v>368</v>
      </c>
      <c r="B40" s="905"/>
      <c r="C40" s="705">
        <v>2014</v>
      </c>
      <c r="D40" s="906" t="s">
        <v>971</v>
      </c>
      <c r="E40" s="906" t="s">
        <v>1053</v>
      </c>
      <c r="F40" s="907" t="s">
        <v>20</v>
      </c>
      <c r="G40" s="908" t="s">
        <v>7</v>
      </c>
      <c r="H40" s="906" t="s">
        <v>110</v>
      </c>
      <c r="I40" s="906" t="s">
        <v>122</v>
      </c>
      <c r="J40" s="909" t="s">
        <v>119</v>
      </c>
      <c r="K40" s="910">
        <v>0.125</v>
      </c>
      <c r="L40" s="905">
        <v>1000</v>
      </c>
      <c r="M40" s="908">
        <v>391</v>
      </c>
      <c r="N40" s="916">
        <f t="shared" si="0"/>
        <v>0.39100000000000001</v>
      </c>
      <c r="O40" s="913"/>
    </row>
    <row r="41" spans="1:15" ht="24.95" customHeight="1">
      <c r="A41" s="905" t="s">
        <v>368</v>
      </c>
      <c r="B41" s="905"/>
      <c r="C41" s="705">
        <v>2014</v>
      </c>
      <c r="D41" s="906" t="s">
        <v>971</v>
      </c>
      <c r="E41" s="906" t="s">
        <v>1053</v>
      </c>
      <c r="F41" s="907" t="s">
        <v>20</v>
      </c>
      <c r="G41" s="908" t="s">
        <v>7</v>
      </c>
      <c r="H41" s="906" t="s">
        <v>110</v>
      </c>
      <c r="I41" s="906" t="s">
        <v>123</v>
      </c>
      <c r="J41" s="909" t="s">
        <v>119</v>
      </c>
      <c r="K41" s="910">
        <v>0.125</v>
      </c>
      <c r="L41" s="905">
        <v>1000</v>
      </c>
      <c r="M41" s="908">
        <v>1573</v>
      </c>
      <c r="N41" s="916">
        <f t="shared" si="0"/>
        <v>1.573</v>
      </c>
      <c r="O41" s="913"/>
    </row>
    <row r="42" spans="1:15" ht="35.1" customHeight="1">
      <c r="A42" s="905" t="s">
        <v>368</v>
      </c>
      <c r="B42" s="905"/>
      <c r="C42" s="905">
        <v>2014</v>
      </c>
      <c r="D42" s="906" t="s">
        <v>95</v>
      </c>
      <c r="E42" s="906" t="s">
        <v>1053</v>
      </c>
      <c r="F42" s="908" t="s">
        <v>18</v>
      </c>
      <c r="G42" s="908" t="s">
        <v>7</v>
      </c>
      <c r="H42" s="906" t="s">
        <v>1069</v>
      </c>
      <c r="I42" s="906" t="s">
        <v>115</v>
      </c>
      <c r="J42" s="909" t="s">
        <v>1356</v>
      </c>
      <c r="K42" s="910">
        <v>2.5000000000000001E-2</v>
      </c>
      <c r="L42" s="905">
        <v>3500</v>
      </c>
      <c r="M42" s="908">
        <v>3213</v>
      </c>
      <c r="N42" s="916">
        <f t="shared" si="0"/>
        <v>0.91800000000000004</v>
      </c>
      <c r="O42" s="923"/>
    </row>
    <row r="43" spans="1:15" ht="35.1" customHeight="1">
      <c r="A43" s="905" t="s">
        <v>368</v>
      </c>
      <c r="B43" s="905"/>
      <c r="C43" s="705">
        <v>2014</v>
      </c>
      <c r="D43" s="906" t="s">
        <v>95</v>
      </c>
      <c r="E43" s="906" t="s">
        <v>1053</v>
      </c>
      <c r="F43" s="908" t="s">
        <v>18</v>
      </c>
      <c r="G43" s="908" t="s">
        <v>7</v>
      </c>
      <c r="H43" s="906" t="s">
        <v>1067</v>
      </c>
      <c r="I43" s="906" t="s">
        <v>115</v>
      </c>
      <c r="J43" s="909" t="s">
        <v>1356</v>
      </c>
      <c r="K43" s="910">
        <v>2.5000000000000001E-2</v>
      </c>
      <c r="L43" s="905">
        <v>4500</v>
      </c>
      <c r="M43" s="908">
        <v>4019</v>
      </c>
      <c r="N43" s="916">
        <f t="shared" si="0"/>
        <v>0.89311111111111108</v>
      </c>
      <c r="O43" s="923"/>
    </row>
    <row r="44" spans="1:15" ht="24.95" customHeight="1">
      <c r="A44" s="905" t="s">
        <v>368</v>
      </c>
      <c r="B44" s="905"/>
      <c r="C44" s="905">
        <v>2014</v>
      </c>
      <c r="D44" s="906" t="s">
        <v>95</v>
      </c>
      <c r="E44" s="906" t="s">
        <v>1053</v>
      </c>
      <c r="F44" s="908" t="s">
        <v>18</v>
      </c>
      <c r="G44" s="908" t="s">
        <v>7</v>
      </c>
      <c r="H44" s="906" t="s">
        <v>1069</v>
      </c>
      <c r="I44" s="906" t="s">
        <v>118</v>
      </c>
      <c r="J44" s="909" t="s">
        <v>1357</v>
      </c>
      <c r="K44" s="910">
        <v>2.5000000000000001E-2</v>
      </c>
      <c r="L44" s="905">
        <v>500</v>
      </c>
      <c r="M44" s="908">
        <v>470</v>
      </c>
      <c r="N44" s="916">
        <f t="shared" si="0"/>
        <v>0.94</v>
      </c>
      <c r="O44" s="923"/>
    </row>
    <row r="45" spans="1:15" ht="24.95" customHeight="1">
      <c r="A45" s="905" t="s">
        <v>368</v>
      </c>
      <c r="B45" s="905"/>
      <c r="C45" s="705">
        <v>2014</v>
      </c>
      <c r="D45" s="906" t="s">
        <v>95</v>
      </c>
      <c r="E45" s="906" t="s">
        <v>1053</v>
      </c>
      <c r="F45" s="908" t="s">
        <v>18</v>
      </c>
      <c r="G45" s="908" t="s">
        <v>7</v>
      </c>
      <c r="H45" s="906" t="s">
        <v>1067</v>
      </c>
      <c r="I45" s="906" t="s">
        <v>118</v>
      </c>
      <c r="J45" s="909" t="s">
        <v>1357</v>
      </c>
      <c r="K45" s="910">
        <v>2.5000000000000001E-2</v>
      </c>
      <c r="L45" s="905">
        <v>1000</v>
      </c>
      <c r="M45" s="908">
        <v>1735</v>
      </c>
      <c r="N45" s="916">
        <f t="shared" si="0"/>
        <v>1.7350000000000001</v>
      </c>
      <c r="O45" s="923"/>
    </row>
    <row r="46" spans="1:15" ht="24.95" customHeight="1">
      <c r="A46" s="905" t="s">
        <v>368</v>
      </c>
      <c r="B46" s="905"/>
      <c r="C46" s="905">
        <v>2014</v>
      </c>
      <c r="D46" s="906" t="s">
        <v>95</v>
      </c>
      <c r="E46" s="906" t="s">
        <v>1053</v>
      </c>
      <c r="F46" s="908" t="s">
        <v>18</v>
      </c>
      <c r="G46" s="908" t="s">
        <v>7</v>
      </c>
      <c r="H46" s="906" t="s">
        <v>1069</v>
      </c>
      <c r="I46" s="906" t="s">
        <v>117</v>
      </c>
      <c r="J46" s="909" t="s">
        <v>1357</v>
      </c>
      <c r="K46" s="910">
        <v>2.5000000000000001E-2</v>
      </c>
      <c r="L46" s="905">
        <v>500</v>
      </c>
      <c r="M46" s="908">
        <v>436</v>
      </c>
      <c r="N46" s="916">
        <f t="shared" si="0"/>
        <v>0.872</v>
      </c>
      <c r="O46" s="924"/>
    </row>
    <row r="47" spans="1:15" ht="24.95" customHeight="1">
      <c r="A47" s="905" t="s">
        <v>368</v>
      </c>
      <c r="B47" s="905"/>
      <c r="C47" s="705">
        <v>2014</v>
      </c>
      <c r="D47" s="906" t="s">
        <v>95</v>
      </c>
      <c r="E47" s="906" t="s">
        <v>1053</v>
      </c>
      <c r="F47" s="908" t="s">
        <v>18</v>
      </c>
      <c r="G47" s="908" t="s">
        <v>7</v>
      </c>
      <c r="H47" s="906" t="s">
        <v>1067</v>
      </c>
      <c r="I47" s="906" t="s">
        <v>117</v>
      </c>
      <c r="J47" s="909" t="s">
        <v>1357</v>
      </c>
      <c r="K47" s="910">
        <v>2.5000000000000001E-2</v>
      </c>
      <c r="L47" s="905">
        <v>1000</v>
      </c>
      <c r="M47" s="908">
        <v>1748</v>
      </c>
      <c r="N47" s="916">
        <f t="shared" si="0"/>
        <v>1.748</v>
      </c>
      <c r="O47" s="913"/>
    </row>
    <row r="48" spans="1:15" ht="35.1" customHeight="1">
      <c r="A48" s="905" t="s">
        <v>368</v>
      </c>
      <c r="B48" s="905"/>
      <c r="C48" s="705">
        <v>2014</v>
      </c>
      <c r="D48" s="906" t="s">
        <v>95</v>
      </c>
      <c r="E48" s="906" t="s">
        <v>1053</v>
      </c>
      <c r="F48" s="908" t="s">
        <v>18</v>
      </c>
      <c r="G48" s="908" t="s">
        <v>7</v>
      </c>
      <c r="H48" s="906" t="s">
        <v>1069</v>
      </c>
      <c r="I48" s="906" t="s">
        <v>116</v>
      </c>
      <c r="J48" s="909" t="s">
        <v>1356</v>
      </c>
      <c r="K48" s="910">
        <v>2.5000000000000001E-2</v>
      </c>
      <c r="L48" s="905">
        <v>3500</v>
      </c>
      <c r="M48" s="908">
        <v>3213</v>
      </c>
      <c r="N48" s="916">
        <f t="shared" si="0"/>
        <v>0.91800000000000004</v>
      </c>
      <c r="O48" s="913"/>
    </row>
    <row r="49" spans="1:15" ht="35.1" customHeight="1">
      <c r="A49" s="905" t="s">
        <v>368</v>
      </c>
      <c r="B49" s="905"/>
      <c r="C49" s="905">
        <v>2014</v>
      </c>
      <c r="D49" s="906" t="s">
        <v>95</v>
      </c>
      <c r="E49" s="906" t="s">
        <v>1053</v>
      </c>
      <c r="F49" s="908" t="s">
        <v>18</v>
      </c>
      <c r="G49" s="908" t="s">
        <v>7</v>
      </c>
      <c r="H49" s="906" t="s">
        <v>1067</v>
      </c>
      <c r="I49" s="906" t="s">
        <v>116</v>
      </c>
      <c r="J49" s="909" t="s">
        <v>1356</v>
      </c>
      <c r="K49" s="910">
        <v>2.5000000000000001E-2</v>
      </c>
      <c r="L49" s="905">
        <v>4500</v>
      </c>
      <c r="M49" s="908">
        <v>4019</v>
      </c>
      <c r="N49" s="916">
        <f t="shared" si="0"/>
        <v>0.89311111111111108</v>
      </c>
      <c r="O49" s="913"/>
    </row>
    <row r="50" spans="1:15" ht="35.1" customHeight="1">
      <c r="A50" s="905" t="s">
        <v>368</v>
      </c>
      <c r="B50" s="905"/>
      <c r="C50" s="705">
        <v>2014</v>
      </c>
      <c r="D50" s="906" t="s">
        <v>1125</v>
      </c>
      <c r="E50" s="906" t="s">
        <v>1053</v>
      </c>
      <c r="F50" s="907" t="s">
        <v>20</v>
      </c>
      <c r="G50" s="908" t="s">
        <v>7</v>
      </c>
      <c r="H50" s="906" t="s">
        <v>1358</v>
      </c>
      <c r="I50" s="906" t="s">
        <v>115</v>
      </c>
      <c r="J50" s="909" t="s">
        <v>1356</v>
      </c>
      <c r="K50" s="910">
        <v>2.5000000000000001E-2</v>
      </c>
      <c r="L50" s="905">
        <v>4000</v>
      </c>
      <c r="M50" s="908">
        <v>3239</v>
      </c>
      <c r="N50" s="916">
        <f t="shared" si="0"/>
        <v>0.80974999999999997</v>
      </c>
      <c r="O50" s="913"/>
    </row>
    <row r="51" spans="1:15" ht="35.1" customHeight="1">
      <c r="A51" s="905" t="s">
        <v>368</v>
      </c>
      <c r="B51" s="905"/>
      <c r="C51" s="905">
        <v>2014</v>
      </c>
      <c r="D51" s="906" t="s">
        <v>1125</v>
      </c>
      <c r="E51" s="906" t="s">
        <v>1053</v>
      </c>
      <c r="F51" s="907" t="s">
        <v>20</v>
      </c>
      <c r="G51" s="908" t="s">
        <v>7</v>
      </c>
      <c r="H51" s="906" t="s">
        <v>1358</v>
      </c>
      <c r="I51" s="906" t="s">
        <v>116</v>
      </c>
      <c r="J51" s="909" t="s">
        <v>1356</v>
      </c>
      <c r="K51" s="910">
        <v>2.5000000000000001E-2</v>
      </c>
      <c r="L51" s="905">
        <v>4000</v>
      </c>
      <c r="M51" s="908">
        <v>3239</v>
      </c>
      <c r="N51" s="916">
        <f t="shared" si="0"/>
        <v>0.80974999999999997</v>
      </c>
      <c r="O51" s="913"/>
    </row>
    <row r="52" spans="1:15" ht="35.1" customHeight="1">
      <c r="A52" s="905" t="s">
        <v>368</v>
      </c>
      <c r="B52" s="905"/>
      <c r="C52" s="705">
        <v>2014</v>
      </c>
      <c r="D52" s="906" t="s">
        <v>1125</v>
      </c>
      <c r="E52" s="906" t="s">
        <v>1053</v>
      </c>
      <c r="F52" s="907" t="s">
        <v>20</v>
      </c>
      <c r="G52" s="908" t="s">
        <v>7</v>
      </c>
      <c r="H52" s="906" t="s">
        <v>1359</v>
      </c>
      <c r="I52" s="906" t="s">
        <v>115</v>
      </c>
      <c r="J52" s="909" t="s">
        <v>1356</v>
      </c>
      <c r="K52" s="910">
        <v>2.5000000000000001E-2</v>
      </c>
      <c r="L52" s="905">
        <v>2500</v>
      </c>
      <c r="M52" s="908">
        <v>2321</v>
      </c>
      <c r="N52" s="916">
        <f t="shared" si="0"/>
        <v>0.9284</v>
      </c>
      <c r="O52" s="913"/>
    </row>
    <row r="53" spans="1:15" ht="24.95" customHeight="1">
      <c r="A53" s="905" t="s">
        <v>368</v>
      </c>
      <c r="B53" s="905"/>
      <c r="C53" s="905">
        <v>2014</v>
      </c>
      <c r="D53" s="906" t="s">
        <v>1125</v>
      </c>
      <c r="E53" s="906" t="s">
        <v>1053</v>
      </c>
      <c r="F53" s="907" t="s">
        <v>20</v>
      </c>
      <c r="G53" s="908" t="s">
        <v>7</v>
      </c>
      <c r="H53" s="906" t="s">
        <v>1358</v>
      </c>
      <c r="I53" s="906" t="s">
        <v>118</v>
      </c>
      <c r="J53" s="909" t="s">
        <v>119</v>
      </c>
      <c r="K53" s="910">
        <v>2.5000000000000001E-2</v>
      </c>
      <c r="L53" s="905">
        <v>100</v>
      </c>
      <c r="M53" s="908">
        <v>76</v>
      </c>
      <c r="N53" s="916">
        <f t="shared" si="0"/>
        <v>0.76</v>
      </c>
      <c r="O53" s="913"/>
    </row>
    <row r="54" spans="1:15" ht="24.95" customHeight="1">
      <c r="A54" s="905" t="s">
        <v>368</v>
      </c>
      <c r="B54" s="905"/>
      <c r="C54" s="705">
        <v>2014</v>
      </c>
      <c r="D54" s="906" t="s">
        <v>1125</v>
      </c>
      <c r="E54" s="906" t="s">
        <v>1053</v>
      </c>
      <c r="F54" s="907" t="s">
        <v>20</v>
      </c>
      <c r="G54" s="908" t="s">
        <v>7</v>
      </c>
      <c r="H54" s="906" t="s">
        <v>1359</v>
      </c>
      <c r="I54" s="906" t="s">
        <v>118</v>
      </c>
      <c r="J54" s="909" t="s">
        <v>119</v>
      </c>
      <c r="K54" s="910">
        <v>2.5000000000000001E-2</v>
      </c>
      <c r="L54" s="905">
        <v>1000</v>
      </c>
      <c r="M54" s="908">
        <v>893</v>
      </c>
      <c r="N54" s="916">
        <f t="shared" si="0"/>
        <v>0.89300000000000002</v>
      </c>
      <c r="O54" s="913"/>
    </row>
    <row r="55" spans="1:15" ht="24.95" customHeight="1">
      <c r="A55" s="905" t="s">
        <v>368</v>
      </c>
      <c r="B55" s="905"/>
      <c r="C55" s="705">
        <v>2014</v>
      </c>
      <c r="D55" s="906" t="s">
        <v>1125</v>
      </c>
      <c r="E55" s="906" t="s">
        <v>1053</v>
      </c>
      <c r="F55" s="907" t="s">
        <v>20</v>
      </c>
      <c r="G55" s="908" t="s">
        <v>7</v>
      </c>
      <c r="H55" s="906" t="s">
        <v>1360</v>
      </c>
      <c r="I55" s="906" t="s">
        <v>118</v>
      </c>
      <c r="J55" s="909" t="s">
        <v>119</v>
      </c>
      <c r="K55" s="910">
        <v>2.5000000000000001E-2</v>
      </c>
      <c r="L55" s="905">
        <v>300</v>
      </c>
      <c r="M55" s="908">
        <v>129</v>
      </c>
      <c r="N55" s="916">
        <f t="shared" si="0"/>
        <v>0.43</v>
      </c>
      <c r="O55" s="913"/>
    </row>
    <row r="56" spans="1:15" ht="24.95" customHeight="1">
      <c r="A56" s="905" t="s">
        <v>368</v>
      </c>
      <c r="B56" s="905"/>
      <c r="C56" s="905">
        <v>2014</v>
      </c>
      <c r="D56" s="906" t="s">
        <v>1125</v>
      </c>
      <c r="E56" s="906" t="s">
        <v>1053</v>
      </c>
      <c r="F56" s="907" t="s">
        <v>20</v>
      </c>
      <c r="G56" s="908" t="s">
        <v>7</v>
      </c>
      <c r="H56" s="906" t="s">
        <v>1358</v>
      </c>
      <c r="I56" s="906" t="s">
        <v>117</v>
      </c>
      <c r="J56" s="909" t="s">
        <v>119</v>
      </c>
      <c r="K56" s="910">
        <v>2.5000000000000001E-2</v>
      </c>
      <c r="L56" s="905">
        <v>100</v>
      </c>
      <c r="M56" s="908">
        <v>129</v>
      </c>
      <c r="N56" s="916">
        <f t="shared" si="0"/>
        <v>1.29</v>
      </c>
      <c r="O56" s="913"/>
    </row>
    <row r="57" spans="1:15" ht="24.95" customHeight="1">
      <c r="A57" s="905" t="s">
        <v>368</v>
      </c>
      <c r="B57" s="905"/>
      <c r="C57" s="705">
        <v>2014</v>
      </c>
      <c r="D57" s="906" t="s">
        <v>1125</v>
      </c>
      <c r="E57" s="906" t="s">
        <v>1053</v>
      </c>
      <c r="F57" s="907" t="s">
        <v>20</v>
      </c>
      <c r="G57" s="908" t="s">
        <v>7</v>
      </c>
      <c r="H57" s="906" t="s">
        <v>1359</v>
      </c>
      <c r="I57" s="906" t="s">
        <v>117</v>
      </c>
      <c r="J57" s="909" t="s">
        <v>119</v>
      </c>
      <c r="K57" s="910">
        <v>2.5000000000000001E-2</v>
      </c>
      <c r="L57" s="905">
        <v>1000</v>
      </c>
      <c r="M57" s="908">
        <v>893</v>
      </c>
      <c r="N57" s="916">
        <f t="shared" si="0"/>
        <v>0.89300000000000002</v>
      </c>
      <c r="O57" s="913"/>
    </row>
    <row r="58" spans="1:15" ht="24.95" customHeight="1">
      <c r="A58" s="905" t="s">
        <v>368</v>
      </c>
      <c r="B58" s="905"/>
      <c r="C58" s="905">
        <v>2014</v>
      </c>
      <c r="D58" s="906" t="s">
        <v>1125</v>
      </c>
      <c r="E58" s="906" t="s">
        <v>1053</v>
      </c>
      <c r="F58" s="907" t="s">
        <v>20</v>
      </c>
      <c r="G58" s="908" t="s">
        <v>7</v>
      </c>
      <c r="H58" s="906" t="s">
        <v>1360</v>
      </c>
      <c r="I58" s="906" t="s">
        <v>117</v>
      </c>
      <c r="J58" s="909" t="s">
        <v>119</v>
      </c>
      <c r="K58" s="910">
        <v>2.5000000000000001E-2</v>
      </c>
      <c r="L58" s="905">
        <v>300</v>
      </c>
      <c r="M58" s="908">
        <v>371</v>
      </c>
      <c r="N58" s="916">
        <f t="shared" si="0"/>
        <v>1.2366666666666666</v>
      </c>
      <c r="O58" s="913"/>
    </row>
    <row r="59" spans="1:15" ht="35.1" customHeight="1">
      <c r="A59" s="905" t="s">
        <v>368</v>
      </c>
      <c r="B59" s="905"/>
      <c r="C59" s="705">
        <v>2014</v>
      </c>
      <c r="D59" s="906" t="s">
        <v>1125</v>
      </c>
      <c r="E59" s="906" t="s">
        <v>1053</v>
      </c>
      <c r="F59" s="907" t="s">
        <v>20</v>
      </c>
      <c r="G59" s="908" t="s">
        <v>7</v>
      </c>
      <c r="H59" s="906" t="s">
        <v>1359</v>
      </c>
      <c r="I59" s="906" t="s">
        <v>116</v>
      </c>
      <c r="J59" s="909" t="s">
        <v>1356</v>
      </c>
      <c r="K59" s="910">
        <v>2.5000000000000001E-2</v>
      </c>
      <c r="L59" s="905">
        <v>2500</v>
      </c>
      <c r="M59" s="908">
        <v>2321</v>
      </c>
      <c r="N59" s="916">
        <f t="shared" si="0"/>
        <v>0.9284</v>
      </c>
      <c r="O59" s="913"/>
    </row>
    <row r="60" spans="1:15" ht="35.1" customHeight="1">
      <c r="A60" s="905" t="s">
        <v>368</v>
      </c>
      <c r="B60" s="905"/>
      <c r="C60" s="905">
        <v>2014</v>
      </c>
      <c r="D60" s="906" t="s">
        <v>1125</v>
      </c>
      <c r="E60" s="906" t="s">
        <v>1053</v>
      </c>
      <c r="F60" s="907" t="s">
        <v>20</v>
      </c>
      <c r="G60" s="908" t="s">
        <v>7</v>
      </c>
      <c r="H60" s="906" t="s">
        <v>1360</v>
      </c>
      <c r="I60" s="906" t="s">
        <v>115</v>
      </c>
      <c r="J60" s="909" t="s">
        <v>1356</v>
      </c>
      <c r="K60" s="910">
        <v>2.5000000000000001E-2</v>
      </c>
      <c r="L60" s="905">
        <v>3000</v>
      </c>
      <c r="M60" s="908">
        <v>2763</v>
      </c>
      <c r="N60" s="916">
        <f t="shared" si="0"/>
        <v>0.92100000000000004</v>
      </c>
      <c r="O60" s="913"/>
    </row>
    <row r="61" spans="1:15" ht="35.1" customHeight="1">
      <c r="A61" s="905" t="s">
        <v>368</v>
      </c>
      <c r="B61" s="905"/>
      <c r="C61" s="705">
        <v>2014</v>
      </c>
      <c r="D61" s="906" t="s">
        <v>1125</v>
      </c>
      <c r="E61" s="906" t="s">
        <v>1053</v>
      </c>
      <c r="F61" s="907" t="s">
        <v>20</v>
      </c>
      <c r="G61" s="908" t="s">
        <v>7</v>
      </c>
      <c r="H61" s="906" t="s">
        <v>1360</v>
      </c>
      <c r="I61" s="906" t="s">
        <v>116</v>
      </c>
      <c r="J61" s="909" t="s">
        <v>1356</v>
      </c>
      <c r="K61" s="910">
        <v>2.5000000000000001E-2</v>
      </c>
      <c r="L61" s="905">
        <v>3000</v>
      </c>
      <c r="M61" s="908">
        <v>2763</v>
      </c>
      <c r="N61" s="916">
        <f t="shared" si="0"/>
        <v>0.92100000000000004</v>
      </c>
      <c r="O61" s="913"/>
    </row>
    <row r="62" spans="1:15" ht="35.1" customHeight="1">
      <c r="A62" s="905" t="s">
        <v>368</v>
      </c>
      <c r="B62" s="905"/>
      <c r="C62" s="705">
        <v>2014</v>
      </c>
      <c r="D62" s="906" t="s">
        <v>1361</v>
      </c>
      <c r="E62" s="906" t="s">
        <v>1053</v>
      </c>
      <c r="F62" s="907" t="s">
        <v>20</v>
      </c>
      <c r="G62" s="908" t="s">
        <v>7</v>
      </c>
      <c r="H62" s="906" t="s">
        <v>110</v>
      </c>
      <c r="I62" s="906" t="s">
        <v>117</v>
      </c>
      <c r="J62" s="909" t="s">
        <v>1345</v>
      </c>
      <c r="K62" s="910">
        <v>2.5000000000000001E-2</v>
      </c>
      <c r="L62" s="905" t="s">
        <v>492</v>
      </c>
      <c r="M62" s="908">
        <v>18</v>
      </c>
      <c r="N62" s="916" t="s">
        <v>492</v>
      </c>
      <c r="O62" s="913"/>
    </row>
    <row r="63" spans="1:15" ht="35.1" customHeight="1">
      <c r="A63" s="905" t="s">
        <v>368</v>
      </c>
      <c r="B63" s="905" t="s">
        <v>4</v>
      </c>
      <c r="C63" s="905">
        <v>2014</v>
      </c>
      <c r="D63" s="925" t="s">
        <v>1133</v>
      </c>
      <c r="E63" s="906" t="s">
        <v>1064</v>
      </c>
      <c r="F63" s="907" t="s">
        <v>20</v>
      </c>
      <c r="G63" s="908" t="s">
        <v>7</v>
      </c>
      <c r="H63" s="906" t="s">
        <v>514</v>
      </c>
      <c r="I63" s="906" t="s">
        <v>115</v>
      </c>
      <c r="J63" s="909" t="s">
        <v>1356</v>
      </c>
      <c r="K63" s="910">
        <v>2.5000000000000001E-2</v>
      </c>
      <c r="L63" s="905">
        <v>500</v>
      </c>
      <c r="M63" s="908">
        <v>685</v>
      </c>
      <c r="N63" s="916">
        <f t="shared" si="0"/>
        <v>1.37</v>
      </c>
      <c r="O63" s="913"/>
    </row>
    <row r="64" spans="1:15" ht="35.1" customHeight="1">
      <c r="A64" s="905" t="s">
        <v>368</v>
      </c>
      <c r="B64" s="905" t="s">
        <v>4</v>
      </c>
      <c r="C64" s="705">
        <v>2014</v>
      </c>
      <c r="D64" s="925" t="s">
        <v>1133</v>
      </c>
      <c r="E64" s="906" t="s">
        <v>1064</v>
      </c>
      <c r="F64" s="907" t="s">
        <v>20</v>
      </c>
      <c r="G64" s="908" t="s">
        <v>7</v>
      </c>
      <c r="H64" s="906" t="s">
        <v>514</v>
      </c>
      <c r="I64" s="906" t="s">
        <v>116</v>
      </c>
      <c r="J64" s="909" t="s">
        <v>1356</v>
      </c>
      <c r="K64" s="910">
        <v>2.5000000000000001E-2</v>
      </c>
      <c r="L64" s="905">
        <v>500</v>
      </c>
      <c r="M64" s="908">
        <v>685</v>
      </c>
      <c r="N64" s="916">
        <f t="shared" si="0"/>
        <v>1.37</v>
      </c>
      <c r="O64" s="913"/>
    </row>
    <row r="65" spans="1:15" ht="24.95" customHeight="1">
      <c r="A65" s="905" t="s">
        <v>368</v>
      </c>
      <c r="B65" s="905" t="s">
        <v>4</v>
      </c>
      <c r="C65" s="905">
        <v>2014</v>
      </c>
      <c r="D65" s="925" t="s">
        <v>1133</v>
      </c>
      <c r="E65" s="906" t="s">
        <v>1064</v>
      </c>
      <c r="F65" s="907" t="s">
        <v>20</v>
      </c>
      <c r="G65" s="908" t="s">
        <v>7</v>
      </c>
      <c r="H65" s="906" t="s">
        <v>514</v>
      </c>
      <c r="I65" s="906" t="s">
        <v>118</v>
      </c>
      <c r="J65" s="909" t="s">
        <v>119</v>
      </c>
      <c r="K65" s="910">
        <v>2.5000000000000001E-2</v>
      </c>
      <c r="L65" s="905">
        <v>50</v>
      </c>
      <c r="M65" s="908">
        <v>25</v>
      </c>
      <c r="N65" s="916">
        <f t="shared" si="0"/>
        <v>0.5</v>
      </c>
      <c r="O65" s="913"/>
    </row>
    <row r="66" spans="1:15" ht="24.95" customHeight="1">
      <c r="A66" s="905" t="s">
        <v>368</v>
      </c>
      <c r="B66" s="905" t="s">
        <v>4</v>
      </c>
      <c r="C66" s="705">
        <v>2014</v>
      </c>
      <c r="D66" s="925" t="s">
        <v>1133</v>
      </c>
      <c r="E66" s="906" t="s">
        <v>1064</v>
      </c>
      <c r="F66" s="907" t="s">
        <v>20</v>
      </c>
      <c r="G66" s="908" t="s">
        <v>7</v>
      </c>
      <c r="H66" s="906" t="s">
        <v>514</v>
      </c>
      <c r="I66" s="906" t="s">
        <v>117</v>
      </c>
      <c r="J66" s="909" t="s">
        <v>119</v>
      </c>
      <c r="K66" s="910">
        <v>2.5000000000000001E-2</v>
      </c>
      <c r="L66" s="905">
        <v>50</v>
      </c>
      <c r="M66" s="908">
        <v>25</v>
      </c>
      <c r="N66" s="916">
        <f t="shared" si="0"/>
        <v>0.5</v>
      </c>
      <c r="O66" s="913"/>
    </row>
    <row r="67" spans="1:15" ht="24.95" customHeight="1">
      <c r="A67" s="905" t="s">
        <v>368</v>
      </c>
      <c r="B67" s="905" t="s">
        <v>4</v>
      </c>
      <c r="C67" s="905">
        <v>2014</v>
      </c>
      <c r="D67" s="925" t="s">
        <v>1133</v>
      </c>
      <c r="E67" s="906" t="s">
        <v>1064</v>
      </c>
      <c r="F67" s="907" t="s">
        <v>20</v>
      </c>
      <c r="G67" s="908" t="s">
        <v>7</v>
      </c>
      <c r="H67" s="906" t="s">
        <v>65</v>
      </c>
      <c r="I67" s="906" t="s">
        <v>118</v>
      </c>
      <c r="J67" s="909" t="s">
        <v>119</v>
      </c>
      <c r="K67" s="910">
        <v>2.5000000000000001E-2</v>
      </c>
      <c r="L67" s="905">
        <v>50</v>
      </c>
      <c r="M67" s="908">
        <v>6</v>
      </c>
      <c r="N67" s="916">
        <f t="shared" si="0"/>
        <v>0.12</v>
      </c>
      <c r="O67" s="913"/>
    </row>
    <row r="68" spans="1:15" ht="24.95" customHeight="1">
      <c r="A68" s="905" t="s">
        <v>368</v>
      </c>
      <c r="B68" s="905" t="s">
        <v>4</v>
      </c>
      <c r="C68" s="705">
        <v>2014</v>
      </c>
      <c r="D68" s="925" t="s">
        <v>1133</v>
      </c>
      <c r="E68" s="906" t="s">
        <v>1064</v>
      </c>
      <c r="F68" s="907" t="s">
        <v>20</v>
      </c>
      <c r="G68" s="908" t="s">
        <v>7</v>
      </c>
      <c r="H68" s="906" t="s">
        <v>65</v>
      </c>
      <c r="I68" s="906" t="s">
        <v>117</v>
      </c>
      <c r="J68" s="909" t="s">
        <v>119</v>
      </c>
      <c r="K68" s="910">
        <v>2.5000000000000001E-2</v>
      </c>
      <c r="L68" s="905">
        <v>50</v>
      </c>
      <c r="M68" s="908">
        <v>6</v>
      </c>
      <c r="N68" s="916">
        <f t="shared" si="0"/>
        <v>0.12</v>
      </c>
      <c r="O68" s="913"/>
    </row>
    <row r="69" spans="1:15" ht="35.1" customHeight="1">
      <c r="A69" s="905" t="s">
        <v>368</v>
      </c>
      <c r="B69" s="905" t="s">
        <v>4</v>
      </c>
      <c r="C69" s="705">
        <v>2014</v>
      </c>
      <c r="D69" s="925" t="s">
        <v>1133</v>
      </c>
      <c r="E69" s="906" t="s">
        <v>1064</v>
      </c>
      <c r="F69" s="907" t="s">
        <v>20</v>
      </c>
      <c r="G69" s="908" t="s">
        <v>7</v>
      </c>
      <c r="H69" s="906" t="s">
        <v>65</v>
      </c>
      <c r="I69" s="906" t="s">
        <v>115</v>
      </c>
      <c r="J69" s="909" t="s">
        <v>1348</v>
      </c>
      <c r="K69" s="910">
        <v>2.5000000000000001E-2</v>
      </c>
      <c r="L69" s="905">
        <v>150</v>
      </c>
      <c r="M69" s="908">
        <v>67</v>
      </c>
      <c r="N69" s="916">
        <f t="shared" si="0"/>
        <v>0.44666666666666666</v>
      </c>
      <c r="O69" s="913"/>
    </row>
    <row r="70" spans="1:15" ht="35.1" customHeight="1">
      <c r="A70" s="905" t="s">
        <v>368</v>
      </c>
      <c r="B70" s="905" t="s">
        <v>4</v>
      </c>
      <c r="C70" s="905">
        <v>2014</v>
      </c>
      <c r="D70" s="925" t="s">
        <v>1133</v>
      </c>
      <c r="E70" s="906" t="s">
        <v>1064</v>
      </c>
      <c r="F70" s="907" t="s">
        <v>20</v>
      </c>
      <c r="G70" s="908" t="s">
        <v>7</v>
      </c>
      <c r="H70" s="906" t="s">
        <v>65</v>
      </c>
      <c r="I70" s="906" t="s">
        <v>116</v>
      </c>
      <c r="J70" s="909" t="s">
        <v>1348</v>
      </c>
      <c r="K70" s="910">
        <v>2.5000000000000001E-2</v>
      </c>
      <c r="L70" s="905">
        <v>150</v>
      </c>
      <c r="M70" s="908">
        <v>67</v>
      </c>
      <c r="N70" s="916">
        <f t="shared" si="0"/>
        <v>0.44666666666666666</v>
      </c>
      <c r="O70" s="913"/>
    </row>
    <row r="71" spans="1:15" ht="35.1" customHeight="1">
      <c r="A71" s="905" t="s">
        <v>368</v>
      </c>
      <c r="B71" s="905"/>
      <c r="C71" s="705">
        <v>2014</v>
      </c>
      <c r="D71" s="906" t="s">
        <v>1362</v>
      </c>
      <c r="E71" s="906" t="s">
        <v>1053</v>
      </c>
      <c r="F71" s="907" t="s">
        <v>20</v>
      </c>
      <c r="G71" s="908" t="s">
        <v>7</v>
      </c>
      <c r="H71" s="906" t="s">
        <v>110</v>
      </c>
      <c r="I71" s="906" t="s">
        <v>117</v>
      </c>
      <c r="J71" s="909" t="s">
        <v>1345</v>
      </c>
      <c r="K71" s="910">
        <v>2.5000000000000001E-2</v>
      </c>
      <c r="L71" s="905" t="s">
        <v>492</v>
      </c>
      <c r="M71" s="908" t="s">
        <v>492</v>
      </c>
      <c r="N71" s="916" t="s">
        <v>492</v>
      </c>
      <c r="O71" s="913"/>
    </row>
    <row r="72" spans="1:15" ht="35.1" customHeight="1">
      <c r="A72" s="905" t="s">
        <v>368</v>
      </c>
      <c r="B72" s="905"/>
      <c r="C72" s="905">
        <v>2014</v>
      </c>
      <c r="D72" s="906" t="s">
        <v>893</v>
      </c>
      <c r="E72" s="906" t="s">
        <v>1064</v>
      </c>
      <c r="F72" s="908" t="s">
        <v>20</v>
      </c>
      <c r="G72" s="908" t="s">
        <v>7</v>
      </c>
      <c r="H72" s="906" t="s">
        <v>514</v>
      </c>
      <c r="I72" s="906" t="s">
        <v>115</v>
      </c>
      <c r="J72" s="909" t="s">
        <v>1356</v>
      </c>
      <c r="K72" s="910">
        <v>2.5000000000000001E-2</v>
      </c>
      <c r="L72" s="905" t="s">
        <v>492</v>
      </c>
      <c r="M72" s="908">
        <v>1609</v>
      </c>
      <c r="N72" s="916" t="s">
        <v>492</v>
      </c>
      <c r="O72" s="913"/>
    </row>
    <row r="73" spans="1:15" ht="24.95" customHeight="1">
      <c r="A73" s="905" t="s">
        <v>368</v>
      </c>
      <c r="B73" s="905"/>
      <c r="C73" s="705">
        <v>2014</v>
      </c>
      <c r="D73" s="906" t="s">
        <v>893</v>
      </c>
      <c r="E73" s="906" t="s">
        <v>1064</v>
      </c>
      <c r="F73" s="908" t="s">
        <v>20</v>
      </c>
      <c r="G73" s="908" t="s">
        <v>7</v>
      </c>
      <c r="H73" s="906" t="s">
        <v>514</v>
      </c>
      <c r="I73" s="906" t="s">
        <v>1363</v>
      </c>
      <c r="J73" s="909" t="s">
        <v>119</v>
      </c>
      <c r="K73" s="910">
        <v>2.5000000000000001E-2</v>
      </c>
      <c r="L73" s="905" t="s">
        <v>492</v>
      </c>
      <c r="M73" s="908" t="s">
        <v>492</v>
      </c>
      <c r="N73" s="916" t="s">
        <v>492</v>
      </c>
      <c r="O73" s="913"/>
    </row>
    <row r="74" spans="1:15" ht="24.95" customHeight="1">
      <c r="A74" s="905" t="s">
        <v>368</v>
      </c>
      <c r="B74" s="905"/>
      <c r="C74" s="905">
        <v>2014</v>
      </c>
      <c r="D74" s="906" t="s">
        <v>893</v>
      </c>
      <c r="E74" s="906" t="s">
        <v>1064</v>
      </c>
      <c r="F74" s="908" t="s">
        <v>20</v>
      </c>
      <c r="G74" s="908" t="s">
        <v>7</v>
      </c>
      <c r="H74" s="906" t="s">
        <v>514</v>
      </c>
      <c r="I74" s="906" t="s">
        <v>117</v>
      </c>
      <c r="J74" s="909" t="s">
        <v>119</v>
      </c>
      <c r="K74" s="910">
        <v>2.5000000000000001E-2</v>
      </c>
      <c r="L74" s="905" t="s">
        <v>492</v>
      </c>
      <c r="M74" s="908">
        <v>3</v>
      </c>
      <c r="N74" s="916" t="s">
        <v>492</v>
      </c>
      <c r="O74" s="913"/>
    </row>
    <row r="75" spans="1:15" ht="35.1" customHeight="1">
      <c r="A75" s="905" t="s">
        <v>368</v>
      </c>
      <c r="B75" s="905"/>
      <c r="C75" s="705">
        <v>2014</v>
      </c>
      <c r="D75" s="906" t="s">
        <v>893</v>
      </c>
      <c r="E75" s="906" t="s">
        <v>1064</v>
      </c>
      <c r="F75" s="908" t="s">
        <v>20</v>
      </c>
      <c r="G75" s="908" t="s">
        <v>7</v>
      </c>
      <c r="H75" s="906" t="s">
        <v>514</v>
      </c>
      <c r="I75" s="906" t="s">
        <v>116</v>
      </c>
      <c r="J75" s="909" t="s">
        <v>1356</v>
      </c>
      <c r="K75" s="910">
        <v>2.5000000000000001E-2</v>
      </c>
      <c r="L75" s="905" t="s">
        <v>492</v>
      </c>
      <c r="M75" s="908">
        <v>1609</v>
      </c>
      <c r="N75" s="916" t="s">
        <v>492</v>
      </c>
      <c r="O75" s="913"/>
    </row>
    <row r="76" spans="1:15" ht="35.1" customHeight="1">
      <c r="A76" s="905" t="s">
        <v>368</v>
      </c>
      <c r="B76" s="905"/>
      <c r="C76" s="705">
        <v>2014</v>
      </c>
      <c r="D76" s="906" t="s">
        <v>893</v>
      </c>
      <c r="E76" s="906" t="s">
        <v>1064</v>
      </c>
      <c r="F76" s="908" t="s">
        <v>18</v>
      </c>
      <c r="G76" s="908" t="s">
        <v>7</v>
      </c>
      <c r="H76" s="906" t="s">
        <v>1069</v>
      </c>
      <c r="I76" s="906" t="s">
        <v>115</v>
      </c>
      <c r="J76" s="909" t="s">
        <v>1356</v>
      </c>
      <c r="K76" s="910">
        <v>2.5000000000000001E-2</v>
      </c>
      <c r="L76" s="905">
        <v>600</v>
      </c>
      <c r="M76" s="908">
        <v>851</v>
      </c>
      <c r="N76" s="916">
        <f t="shared" ref="N76:N139" si="1">M76/L76</f>
        <v>1.4183333333333332</v>
      </c>
      <c r="O76" s="913"/>
    </row>
    <row r="77" spans="1:15" ht="24.95" customHeight="1">
      <c r="A77" s="905" t="s">
        <v>368</v>
      </c>
      <c r="B77" s="905"/>
      <c r="C77" s="905">
        <v>2014</v>
      </c>
      <c r="D77" s="906" t="s">
        <v>893</v>
      </c>
      <c r="E77" s="906" t="s">
        <v>1064</v>
      </c>
      <c r="F77" s="908" t="s">
        <v>18</v>
      </c>
      <c r="G77" s="908" t="s">
        <v>7</v>
      </c>
      <c r="H77" s="906" t="s">
        <v>1069</v>
      </c>
      <c r="I77" s="906" t="s">
        <v>1363</v>
      </c>
      <c r="J77" s="909" t="s">
        <v>119</v>
      </c>
      <c r="K77" s="910">
        <v>2.5000000000000001E-2</v>
      </c>
      <c r="L77" s="905">
        <v>150</v>
      </c>
      <c r="M77" s="908" t="s">
        <v>492</v>
      </c>
      <c r="N77" s="916"/>
      <c r="O77" s="913"/>
    </row>
    <row r="78" spans="1:15" ht="24.95" customHeight="1">
      <c r="A78" s="905" t="s">
        <v>368</v>
      </c>
      <c r="B78" s="905"/>
      <c r="C78" s="705">
        <v>2014</v>
      </c>
      <c r="D78" s="906" t="s">
        <v>893</v>
      </c>
      <c r="E78" s="906" t="s">
        <v>1064</v>
      </c>
      <c r="F78" s="908" t="s">
        <v>18</v>
      </c>
      <c r="G78" s="908" t="s">
        <v>7</v>
      </c>
      <c r="H78" s="906" t="s">
        <v>1069</v>
      </c>
      <c r="I78" s="906" t="s">
        <v>117</v>
      </c>
      <c r="J78" s="909" t="s">
        <v>119</v>
      </c>
      <c r="K78" s="910">
        <v>2.5000000000000001E-2</v>
      </c>
      <c r="L78" s="905">
        <v>150</v>
      </c>
      <c r="M78" s="908" t="s">
        <v>492</v>
      </c>
      <c r="N78" s="916"/>
      <c r="O78" s="913"/>
    </row>
    <row r="79" spans="1:15" ht="35.1" customHeight="1">
      <c r="A79" s="905" t="s">
        <v>368</v>
      </c>
      <c r="B79" s="905"/>
      <c r="C79" s="905">
        <v>2014</v>
      </c>
      <c r="D79" s="906" t="s">
        <v>893</v>
      </c>
      <c r="E79" s="906" t="s">
        <v>1064</v>
      </c>
      <c r="F79" s="908" t="s">
        <v>18</v>
      </c>
      <c r="G79" s="908" t="s">
        <v>7</v>
      </c>
      <c r="H79" s="906" t="s">
        <v>1069</v>
      </c>
      <c r="I79" s="906" t="s">
        <v>116</v>
      </c>
      <c r="J79" s="909" t="s">
        <v>1356</v>
      </c>
      <c r="K79" s="910">
        <v>2.5000000000000001E-2</v>
      </c>
      <c r="L79" s="905">
        <v>600</v>
      </c>
      <c r="M79" s="908">
        <v>851</v>
      </c>
      <c r="N79" s="916">
        <f t="shared" si="1"/>
        <v>1.4183333333333332</v>
      </c>
      <c r="O79" s="913"/>
    </row>
    <row r="80" spans="1:15" ht="24.95" customHeight="1">
      <c r="A80" s="905" t="s">
        <v>368</v>
      </c>
      <c r="B80" s="905"/>
      <c r="C80" s="705">
        <v>2014</v>
      </c>
      <c r="D80" s="906" t="s">
        <v>893</v>
      </c>
      <c r="E80" s="906" t="s">
        <v>1064</v>
      </c>
      <c r="F80" s="907" t="s">
        <v>20</v>
      </c>
      <c r="G80" s="908" t="s">
        <v>7</v>
      </c>
      <c r="H80" s="906" t="s">
        <v>1360</v>
      </c>
      <c r="I80" s="906" t="s">
        <v>1363</v>
      </c>
      <c r="J80" s="909" t="s">
        <v>119</v>
      </c>
      <c r="K80" s="910">
        <v>2.5000000000000001E-2</v>
      </c>
      <c r="L80" s="905">
        <v>100</v>
      </c>
      <c r="M80" s="908" t="s">
        <v>492</v>
      </c>
      <c r="N80" s="916"/>
      <c r="O80" s="913"/>
    </row>
    <row r="81" spans="1:15" ht="24.95" customHeight="1">
      <c r="A81" s="905" t="s">
        <v>368</v>
      </c>
      <c r="B81" s="905"/>
      <c r="C81" s="905">
        <v>2014</v>
      </c>
      <c r="D81" s="906" t="s">
        <v>893</v>
      </c>
      <c r="E81" s="906" t="s">
        <v>1064</v>
      </c>
      <c r="F81" s="907" t="s">
        <v>20</v>
      </c>
      <c r="G81" s="908" t="s">
        <v>7</v>
      </c>
      <c r="H81" s="906" t="s">
        <v>1360</v>
      </c>
      <c r="I81" s="906" t="s">
        <v>117</v>
      </c>
      <c r="J81" s="909" t="s">
        <v>119</v>
      </c>
      <c r="K81" s="910">
        <v>2.5000000000000001E-2</v>
      </c>
      <c r="L81" s="905">
        <v>100</v>
      </c>
      <c r="M81" s="908" t="s">
        <v>492</v>
      </c>
      <c r="N81" s="916"/>
      <c r="O81" s="913"/>
    </row>
    <row r="82" spans="1:15" ht="35.1" customHeight="1">
      <c r="A82" s="905" t="s">
        <v>368</v>
      </c>
      <c r="B82" s="905"/>
      <c r="C82" s="705">
        <v>2014</v>
      </c>
      <c r="D82" s="906" t="s">
        <v>893</v>
      </c>
      <c r="E82" s="906" t="s">
        <v>1064</v>
      </c>
      <c r="F82" s="907" t="s">
        <v>20</v>
      </c>
      <c r="G82" s="908" t="s">
        <v>7</v>
      </c>
      <c r="H82" s="906" t="s">
        <v>1360</v>
      </c>
      <c r="I82" s="906" t="s">
        <v>115</v>
      </c>
      <c r="J82" s="909" t="s">
        <v>1356</v>
      </c>
      <c r="K82" s="910">
        <v>2.5000000000000001E-2</v>
      </c>
      <c r="L82" s="905">
        <v>200</v>
      </c>
      <c r="M82" s="908" t="s">
        <v>492</v>
      </c>
      <c r="N82" s="916"/>
      <c r="O82" s="913"/>
    </row>
    <row r="83" spans="1:15" ht="35.1" customHeight="1">
      <c r="A83" s="905" t="s">
        <v>368</v>
      </c>
      <c r="B83" s="905"/>
      <c r="C83" s="705">
        <v>2014</v>
      </c>
      <c r="D83" s="906" t="s">
        <v>893</v>
      </c>
      <c r="E83" s="906" t="s">
        <v>1064</v>
      </c>
      <c r="F83" s="907" t="s">
        <v>20</v>
      </c>
      <c r="G83" s="908" t="s">
        <v>7</v>
      </c>
      <c r="H83" s="906" t="s">
        <v>1360</v>
      </c>
      <c r="I83" s="906" t="s">
        <v>116</v>
      </c>
      <c r="J83" s="909" t="s">
        <v>1356</v>
      </c>
      <c r="K83" s="910">
        <v>2.5000000000000001E-2</v>
      </c>
      <c r="L83" s="905">
        <v>200</v>
      </c>
      <c r="M83" s="908" t="s">
        <v>492</v>
      </c>
      <c r="N83" s="916"/>
      <c r="O83" s="913"/>
    </row>
    <row r="84" spans="1:15" ht="24.95" customHeight="1">
      <c r="A84" s="905" t="s">
        <v>368</v>
      </c>
      <c r="B84" s="905"/>
      <c r="C84" s="905">
        <v>2014</v>
      </c>
      <c r="D84" s="906" t="s">
        <v>1276</v>
      </c>
      <c r="E84" s="906" t="s">
        <v>1053</v>
      </c>
      <c r="F84" s="907" t="s">
        <v>20</v>
      </c>
      <c r="G84" s="908" t="s">
        <v>7</v>
      </c>
      <c r="H84" s="906" t="s">
        <v>1364</v>
      </c>
      <c r="I84" s="906" t="s">
        <v>118</v>
      </c>
      <c r="J84" s="909" t="s">
        <v>119</v>
      </c>
      <c r="K84" s="910">
        <v>2.5000000000000001E-2</v>
      </c>
      <c r="L84" s="905">
        <v>0</v>
      </c>
      <c r="M84" s="908">
        <v>2</v>
      </c>
      <c r="N84" s="916"/>
      <c r="O84" s="913"/>
    </row>
    <row r="85" spans="1:15" ht="24.95" customHeight="1">
      <c r="A85" s="905" t="s">
        <v>368</v>
      </c>
      <c r="B85" s="905"/>
      <c r="C85" s="705">
        <v>2014</v>
      </c>
      <c r="D85" s="906" t="s">
        <v>1276</v>
      </c>
      <c r="E85" s="906" t="s">
        <v>1053</v>
      </c>
      <c r="F85" s="907" t="s">
        <v>20</v>
      </c>
      <c r="G85" s="908" t="s">
        <v>7</v>
      </c>
      <c r="H85" s="906" t="s">
        <v>1364</v>
      </c>
      <c r="I85" s="906" t="s">
        <v>117</v>
      </c>
      <c r="J85" s="909" t="s">
        <v>119</v>
      </c>
      <c r="K85" s="910">
        <v>2.5000000000000001E-2</v>
      </c>
      <c r="L85" s="905">
        <v>0</v>
      </c>
      <c r="M85" s="908">
        <v>2</v>
      </c>
      <c r="N85" s="916"/>
      <c r="O85" s="913"/>
    </row>
    <row r="86" spans="1:15" ht="24.95" customHeight="1">
      <c r="A86" s="905" t="s">
        <v>368</v>
      </c>
      <c r="B86" s="905"/>
      <c r="C86" s="905">
        <v>2014</v>
      </c>
      <c r="D86" s="906" t="s">
        <v>1276</v>
      </c>
      <c r="E86" s="906" t="s">
        <v>1053</v>
      </c>
      <c r="F86" s="907" t="s">
        <v>20</v>
      </c>
      <c r="G86" s="908" t="s">
        <v>7</v>
      </c>
      <c r="H86" s="906" t="s">
        <v>1364</v>
      </c>
      <c r="I86" s="906" t="s">
        <v>115</v>
      </c>
      <c r="J86" s="909" t="s">
        <v>1365</v>
      </c>
      <c r="K86" s="910">
        <v>2.5000000000000001E-2</v>
      </c>
      <c r="L86" s="905">
        <v>100</v>
      </c>
      <c r="M86" s="908">
        <v>259</v>
      </c>
      <c r="N86" s="916">
        <f t="shared" si="1"/>
        <v>2.59</v>
      </c>
      <c r="O86" s="913"/>
    </row>
    <row r="87" spans="1:15" ht="24.95" customHeight="1">
      <c r="A87" s="905" t="s">
        <v>368</v>
      </c>
      <c r="B87" s="905"/>
      <c r="C87" s="705">
        <v>2014</v>
      </c>
      <c r="D87" s="906" t="s">
        <v>1276</v>
      </c>
      <c r="E87" s="906" t="s">
        <v>1053</v>
      </c>
      <c r="F87" s="907" t="s">
        <v>20</v>
      </c>
      <c r="G87" s="908" t="s">
        <v>7</v>
      </c>
      <c r="H87" s="906" t="s">
        <v>1364</v>
      </c>
      <c r="I87" s="906" t="s">
        <v>116</v>
      </c>
      <c r="J87" s="909" t="s">
        <v>1365</v>
      </c>
      <c r="K87" s="910">
        <v>2.5000000000000001E-2</v>
      </c>
      <c r="L87" s="905">
        <v>100</v>
      </c>
      <c r="M87" s="908">
        <v>259</v>
      </c>
      <c r="N87" s="916">
        <f t="shared" si="1"/>
        <v>2.59</v>
      </c>
      <c r="O87" s="913"/>
    </row>
    <row r="88" spans="1:15" ht="24.95" customHeight="1">
      <c r="A88" s="905" t="s">
        <v>368</v>
      </c>
      <c r="B88" s="905"/>
      <c r="C88" s="905">
        <v>2014</v>
      </c>
      <c r="D88" s="906" t="s">
        <v>1156</v>
      </c>
      <c r="E88" s="906" t="s">
        <v>1053</v>
      </c>
      <c r="F88" s="907" t="s">
        <v>20</v>
      </c>
      <c r="G88" s="908" t="s">
        <v>7</v>
      </c>
      <c r="H88" s="906" t="s">
        <v>1366</v>
      </c>
      <c r="I88" s="906" t="s">
        <v>118</v>
      </c>
      <c r="J88" s="909" t="s">
        <v>119</v>
      </c>
      <c r="K88" s="910">
        <v>2.5000000000000001E-2</v>
      </c>
      <c r="L88" s="905">
        <v>100</v>
      </c>
      <c r="M88" s="908">
        <v>12</v>
      </c>
      <c r="N88" s="916">
        <f t="shared" si="1"/>
        <v>0.12</v>
      </c>
      <c r="O88" s="913"/>
    </row>
    <row r="89" spans="1:15" ht="24.95" customHeight="1">
      <c r="A89" s="905" t="s">
        <v>368</v>
      </c>
      <c r="B89" s="905"/>
      <c r="C89" s="705">
        <v>2014</v>
      </c>
      <c r="D89" s="906" t="s">
        <v>1156</v>
      </c>
      <c r="E89" s="906" t="s">
        <v>1053</v>
      </c>
      <c r="F89" s="907" t="s">
        <v>20</v>
      </c>
      <c r="G89" s="908" t="s">
        <v>7</v>
      </c>
      <c r="H89" s="906" t="s">
        <v>65</v>
      </c>
      <c r="I89" s="906" t="s">
        <v>118</v>
      </c>
      <c r="J89" s="909" t="s">
        <v>119</v>
      </c>
      <c r="K89" s="910">
        <v>2.5000000000000001E-2</v>
      </c>
      <c r="L89" s="905">
        <v>100</v>
      </c>
      <c r="M89" s="908">
        <v>105</v>
      </c>
      <c r="N89" s="916">
        <f t="shared" si="1"/>
        <v>1.05</v>
      </c>
      <c r="O89" s="913"/>
    </row>
    <row r="90" spans="1:15" ht="24.95" customHeight="1">
      <c r="A90" s="905" t="s">
        <v>368</v>
      </c>
      <c r="B90" s="905"/>
      <c r="C90" s="705">
        <v>2014</v>
      </c>
      <c r="D90" s="906" t="s">
        <v>1156</v>
      </c>
      <c r="E90" s="906" t="s">
        <v>1053</v>
      </c>
      <c r="F90" s="907" t="s">
        <v>20</v>
      </c>
      <c r="G90" s="908" t="s">
        <v>7</v>
      </c>
      <c r="H90" s="906" t="s">
        <v>1366</v>
      </c>
      <c r="I90" s="906" t="s">
        <v>117</v>
      </c>
      <c r="J90" s="909" t="s">
        <v>119</v>
      </c>
      <c r="K90" s="910">
        <v>2.5000000000000001E-2</v>
      </c>
      <c r="L90" s="905">
        <v>100</v>
      </c>
      <c r="M90" s="908">
        <v>21</v>
      </c>
      <c r="N90" s="916">
        <f t="shared" si="1"/>
        <v>0.21</v>
      </c>
      <c r="O90" s="913"/>
    </row>
    <row r="91" spans="1:15" ht="24.95" customHeight="1">
      <c r="A91" s="905" t="s">
        <v>368</v>
      </c>
      <c r="B91" s="905"/>
      <c r="C91" s="905">
        <v>2014</v>
      </c>
      <c r="D91" s="906" t="s">
        <v>1156</v>
      </c>
      <c r="E91" s="906" t="s">
        <v>1053</v>
      </c>
      <c r="F91" s="907" t="s">
        <v>20</v>
      </c>
      <c r="G91" s="908" t="s">
        <v>7</v>
      </c>
      <c r="H91" s="906" t="s">
        <v>65</v>
      </c>
      <c r="I91" s="906" t="s">
        <v>117</v>
      </c>
      <c r="J91" s="909" t="s">
        <v>119</v>
      </c>
      <c r="K91" s="910">
        <v>2.5000000000000001E-2</v>
      </c>
      <c r="L91" s="905">
        <v>100</v>
      </c>
      <c r="M91" s="908">
        <v>363</v>
      </c>
      <c r="N91" s="916">
        <f t="shared" si="1"/>
        <v>3.63</v>
      </c>
      <c r="O91" s="913"/>
    </row>
    <row r="92" spans="1:15" ht="24.95" customHeight="1">
      <c r="A92" s="905" t="s">
        <v>368</v>
      </c>
      <c r="B92" s="905"/>
      <c r="C92" s="705">
        <v>2014</v>
      </c>
      <c r="D92" s="906" t="s">
        <v>1156</v>
      </c>
      <c r="E92" s="906" t="s">
        <v>1053</v>
      </c>
      <c r="F92" s="907" t="s">
        <v>20</v>
      </c>
      <c r="G92" s="908" t="s">
        <v>7</v>
      </c>
      <c r="H92" s="906" t="s">
        <v>1366</v>
      </c>
      <c r="I92" s="906" t="s">
        <v>115</v>
      </c>
      <c r="J92" s="909" t="s">
        <v>1346</v>
      </c>
      <c r="K92" s="910">
        <v>2.5000000000000001E-2</v>
      </c>
      <c r="L92" s="905">
        <v>1500</v>
      </c>
      <c r="M92" s="908">
        <v>1441</v>
      </c>
      <c r="N92" s="916">
        <f t="shared" si="1"/>
        <v>0.96066666666666667</v>
      </c>
      <c r="O92" s="913"/>
    </row>
    <row r="93" spans="1:15" ht="24.95" customHeight="1">
      <c r="A93" s="905" t="s">
        <v>368</v>
      </c>
      <c r="B93" s="905"/>
      <c r="C93" s="905">
        <v>2014</v>
      </c>
      <c r="D93" s="906" t="s">
        <v>1156</v>
      </c>
      <c r="E93" s="906" t="s">
        <v>1053</v>
      </c>
      <c r="F93" s="907" t="s">
        <v>20</v>
      </c>
      <c r="G93" s="908" t="s">
        <v>7</v>
      </c>
      <c r="H93" s="906" t="s">
        <v>1366</v>
      </c>
      <c r="I93" s="906" t="s">
        <v>116</v>
      </c>
      <c r="J93" s="909" t="s">
        <v>1346</v>
      </c>
      <c r="K93" s="910">
        <v>2.5000000000000001E-2</v>
      </c>
      <c r="L93" s="905">
        <v>1500</v>
      </c>
      <c r="M93" s="908">
        <v>1441</v>
      </c>
      <c r="N93" s="916">
        <f t="shared" si="1"/>
        <v>0.96066666666666667</v>
      </c>
      <c r="O93" s="913"/>
    </row>
    <row r="94" spans="1:15" ht="35.1" customHeight="1">
      <c r="A94" s="905" t="s">
        <v>368</v>
      </c>
      <c r="B94" s="905"/>
      <c r="C94" s="705">
        <v>2014</v>
      </c>
      <c r="D94" s="906" t="s">
        <v>1156</v>
      </c>
      <c r="E94" s="906" t="s">
        <v>1053</v>
      </c>
      <c r="F94" s="907" t="s">
        <v>20</v>
      </c>
      <c r="G94" s="908" t="s">
        <v>7</v>
      </c>
      <c r="H94" s="906" t="s">
        <v>65</v>
      </c>
      <c r="I94" s="906" t="s">
        <v>115</v>
      </c>
      <c r="J94" s="909" t="s">
        <v>1356</v>
      </c>
      <c r="K94" s="910">
        <v>2.5000000000000001E-2</v>
      </c>
      <c r="L94" s="905">
        <v>1500</v>
      </c>
      <c r="M94" s="908">
        <v>1514</v>
      </c>
      <c r="N94" s="916">
        <f t="shared" si="1"/>
        <v>1.0093333333333334</v>
      </c>
      <c r="O94" s="913"/>
    </row>
    <row r="95" spans="1:15" ht="35.1" customHeight="1">
      <c r="A95" s="905" t="s">
        <v>368</v>
      </c>
      <c r="B95" s="905"/>
      <c r="C95" s="905">
        <v>2014</v>
      </c>
      <c r="D95" s="906" t="s">
        <v>1156</v>
      </c>
      <c r="E95" s="906" t="s">
        <v>1053</v>
      </c>
      <c r="F95" s="907" t="s">
        <v>20</v>
      </c>
      <c r="G95" s="908" t="s">
        <v>7</v>
      </c>
      <c r="H95" s="906" t="s">
        <v>65</v>
      </c>
      <c r="I95" s="906" t="s">
        <v>116</v>
      </c>
      <c r="J95" s="909" t="s">
        <v>1356</v>
      </c>
      <c r="K95" s="910">
        <v>2.5000000000000001E-2</v>
      </c>
      <c r="L95" s="905">
        <v>1500</v>
      </c>
      <c r="M95" s="908">
        <v>1514</v>
      </c>
      <c r="N95" s="916">
        <f t="shared" si="1"/>
        <v>1.0093333333333334</v>
      </c>
      <c r="O95" s="913"/>
    </row>
    <row r="96" spans="1:15" ht="24.95" customHeight="1">
      <c r="A96" s="905" t="s">
        <v>368</v>
      </c>
      <c r="B96" s="905"/>
      <c r="C96" s="705">
        <v>2014</v>
      </c>
      <c r="D96" s="906" t="s">
        <v>1159</v>
      </c>
      <c r="E96" s="906" t="s">
        <v>1064</v>
      </c>
      <c r="F96" s="907" t="s">
        <v>20</v>
      </c>
      <c r="G96" s="908" t="s">
        <v>7</v>
      </c>
      <c r="H96" s="906" t="s">
        <v>514</v>
      </c>
      <c r="I96" s="906" t="s">
        <v>118</v>
      </c>
      <c r="J96" s="909" t="s">
        <v>119</v>
      </c>
      <c r="K96" s="910">
        <v>2.5000000000000001E-2</v>
      </c>
      <c r="L96" s="905">
        <v>0</v>
      </c>
      <c r="M96" s="908">
        <v>65</v>
      </c>
      <c r="N96" s="916"/>
      <c r="O96" s="913"/>
    </row>
    <row r="97" spans="1:15" ht="24.95" customHeight="1">
      <c r="A97" s="905" t="s">
        <v>368</v>
      </c>
      <c r="B97" s="905"/>
      <c r="C97" s="705">
        <v>2014</v>
      </c>
      <c r="D97" s="906" t="s">
        <v>1159</v>
      </c>
      <c r="E97" s="906" t="s">
        <v>1053</v>
      </c>
      <c r="F97" s="907" t="s">
        <v>20</v>
      </c>
      <c r="G97" s="908" t="s">
        <v>7</v>
      </c>
      <c r="H97" s="906" t="s">
        <v>65</v>
      </c>
      <c r="I97" s="906" t="s">
        <v>118</v>
      </c>
      <c r="J97" s="909" t="s">
        <v>119</v>
      </c>
      <c r="K97" s="910">
        <v>2.5000000000000001E-2</v>
      </c>
      <c r="L97" s="905">
        <v>400</v>
      </c>
      <c r="M97" s="908">
        <v>477</v>
      </c>
      <c r="N97" s="916">
        <f t="shared" si="1"/>
        <v>1.1924999999999999</v>
      </c>
      <c r="O97" s="913"/>
    </row>
    <row r="98" spans="1:15" ht="24.95" customHeight="1">
      <c r="A98" s="905" t="s">
        <v>368</v>
      </c>
      <c r="B98" s="905"/>
      <c r="C98" s="905">
        <v>2014</v>
      </c>
      <c r="D98" s="906" t="s">
        <v>1159</v>
      </c>
      <c r="E98" s="906" t="s">
        <v>1064</v>
      </c>
      <c r="F98" s="907" t="s">
        <v>20</v>
      </c>
      <c r="G98" s="908" t="s">
        <v>7</v>
      </c>
      <c r="H98" s="906" t="s">
        <v>514</v>
      </c>
      <c r="I98" s="906" t="s">
        <v>117</v>
      </c>
      <c r="J98" s="909" t="s">
        <v>119</v>
      </c>
      <c r="K98" s="910">
        <v>2.5000000000000001E-2</v>
      </c>
      <c r="L98" s="905">
        <v>0</v>
      </c>
      <c r="M98" s="908">
        <v>88</v>
      </c>
      <c r="N98" s="916"/>
      <c r="O98" s="913"/>
    </row>
    <row r="99" spans="1:15" ht="24.95" customHeight="1">
      <c r="A99" s="905" t="s">
        <v>368</v>
      </c>
      <c r="B99" s="905"/>
      <c r="C99" s="705">
        <v>2014</v>
      </c>
      <c r="D99" s="906" t="s">
        <v>1159</v>
      </c>
      <c r="E99" s="906" t="s">
        <v>1053</v>
      </c>
      <c r="F99" s="907" t="s">
        <v>20</v>
      </c>
      <c r="G99" s="908" t="s">
        <v>7</v>
      </c>
      <c r="H99" s="906" t="s">
        <v>65</v>
      </c>
      <c r="I99" s="906" t="s">
        <v>117</v>
      </c>
      <c r="J99" s="909" t="s">
        <v>119</v>
      </c>
      <c r="K99" s="910">
        <v>2.5000000000000001E-2</v>
      </c>
      <c r="L99" s="905">
        <v>400</v>
      </c>
      <c r="M99" s="908">
        <v>982</v>
      </c>
      <c r="N99" s="916">
        <f t="shared" si="1"/>
        <v>2.4550000000000001</v>
      </c>
      <c r="O99" s="913"/>
    </row>
    <row r="100" spans="1:15" ht="35.1" customHeight="1">
      <c r="A100" s="905" t="s">
        <v>368</v>
      </c>
      <c r="B100" s="905"/>
      <c r="C100" s="905">
        <v>2014</v>
      </c>
      <c r="D100" s="906" t="s">
        <v>1159</v>
      </c>
      <c r="E100" s="906" t="s">
        <v>1064</v>
      </c>
      <c r="F100" s="907" t="s">
        <v>20</v>
      </c>
      <c r="G100" s="908" t="s">
        <v>7</v>
      </c>
      <c r="H100" s="906" t="s">
        <v>514</v>
      </c>
      <c r="I100" s="906" t="s">
        <v>115</v>
      </c>
      <c r="J100" s="909" t="s">
        <v>1356</v>
      </c>
      <c r="K100" s="910">
        <v>2.5000000000000001E-2</v>
      </c>
      <c r="L100" s="905">
        <v>400</v>
      </c>
      <c r="M100" s="908">
        <v>745</v>
      </c>
      <c r="N100" s="916">
        <f t="shared" si="1"/>
        <v>1.8625</v>
      </c>
      <c r="O100" s="913"/>
    </row>
    <row r="101" spans="1:15" ht="35.1" customHeight="1">
      <c r="A101" s="905" t="s">
        <v>368</v>
      </c>
      <c r="B101" s="905"/>
      <c r="C101" s="705">
        <v>2014</v>
      </c>
      <c r="D101" s="906" t="s">
        <v>1159</v>
      </c>
      <c r="E101" s="906" t="s">
        <v>1064</v>
      </c>
      <c r="F101" s="907" t="s">
        <v>20</v>
      </c>
      <c r="G101" s="908" t="s">
        <v>7</v>
      </c>
      <c r="H101" s="906" t="s">
        <v>514</v>
      </c>
      <c r="I101" s="906" t="s">
        <v>116</v>
      </c>
      <c r="J101" s="909" t="s">
        <v>1356</v>
      </c>
      <c r="K101" s="910">
        <v>2.5000000000000001E-2</v>
      </c>
      <c r="L101" s="905">
        <v>400</v>
      </c>
      <c r="M101" s="908">
        <v>745</v>
      </c>
      <c r="N101" s="916">
        <f t="shared" si="1"/>
        <v>1.8625</v>
      </c>
      <c r="O101" s="913"/>
    </row>
    <row r="102" spans="1:15" ht="35.1" customHeight="1">
      <c r="A102" s="905" t="s">
        <v>368</v>
      </c>
      <c r="B102" s="905"/>
      <c r="C102" s="905">
        <v>2014</v>
      </c>
      <c r="D102" s="906" t="s">
        <v>1159</v>
      </c>
      <c r="E102" s="906" t="s">
        <v>1053</v>
      </c>
      <c r="F102" s="907" t="s">
        <v>20</v>
      </c>
      <c r="G102" s="908" t="s">
        <v>7</v>
      </c>
      <c r="H102" s="906" t="s">
        <v>65</v>
      </c>
      <c r="I102" s="906" t="s">
        <v>115</v>
      </c>
      <c r="J102" s="909" t="s">
        <v>1356</v>
      </c>
      <c r="K102" s="910">
        <v>2.5000000000000001E-2</v>
      </c>
      <c r="L102" s="905">
        <v>1000</v>
      </c>
      <c r="M102" s="908">
        <v>1195</v>
      </c>
      <c r="N102" s="916">
        <f t="shared" si="1"/>
        <v>1.1950000000000001</v>
      </c>
      <c r="O102" s="913"/>
    </row>
    <row r="103" spans="1:15" ht="35.1" customHeight="1">
      <c r="A103" s="905" t="s">
        <v>368</v>
      </c>
      <c r="B103" s="905"/>
      <c r="C103" s="705">
        <v>2014</v>
      </c>
      <c r="D103" s="906" t="s">
        <v>1159</v>
      </c>
      <c r="E103" s="906" t="s">
        <v>1053</v>
      </c>
      <c r="F103" s="907" t="s">
        <v>20</v>
      </c>
      <c r="G103" s="908" t="s">
        <v>7</v>
      </c>
      <c r="H103" s="906" t="s">
        <v>65</v>
      </c>
      <c r="I103" s="906" t="s">
        <v>116</v>
      </c>
      <c r="J103" s="909" t="s">
        <v>1356</v>
      </c>
      <c r="K103" s="910">
        <v>2.5000000000000001E-2</v>
      </c>
      <c r="L103" s="905">
        <v>1000</v>
      </c>
      <c r="M103" s="908">
        <v>1195</v>
      </c>
      <c r="N103" s="916">
        <f t="shared" si="1"/>
        <v>1.1950000000000001</v>
      </c>
      <c r="O103" s="913"/>
    </row>
    <row r="104" spans="1:15" ht="24.95" customHeight="1">
      <c r="A104" s="905" t="s">
        <v>368</v>
      </c>
      <c r="B104" s="905"/>
      <c r="C104" s="705">
        <v>2014</v>
      </c>
      <c r="D104" s="906" t="s">
        <v>1162</v>
      </c>
      <c r="E104" s="906" t="s">
        <v>1053</v>
      </c>
      <c r="F104" s="907" t="s">
        <v>20</v>
      </c>
      <c r="G104" s="908" t="s">
        <v>7</v>
      </c>
      <c r="H104" s="906" t="s">
        <v>120</v>
      </c>
      <c r="I104" s="906" t="s">
        <v>118</v>
      </c>
      <c r="J104" s="909" t="s">
        <v>119</v>
      </c>
      <c r="K104" s="910">
        <v>2.5000000000000001E-2</v>
      </c>
      <c r="L104" s="905">
        <v>50</v>
      </c>
      <c r="M104" s="908">
        <v>12</v>
      </c>
      <c r="N104" s="916">
        <f t="shared" si="1"/>
        <v>0.24</v>
      </c>
      <c r="O104" s="913"/>
    </row>
    <row r="105" spans="1:15" ht="24.95" customHeight="1">
      <c r="A105" s="905" t="s">
        <v>368</v>
      </c>
      <c r="B105" s="905"/>
      <c r="C105" s="905">
        <v>2014</v>
      </c>
      <c r="D105" s="906" t="s">
        <v>1162</v>
      </c>
      <c r="E105" s="906" t="s">
        <v>1053</v>
      </c>
      <c r="F105" s="907" t="s">
        <v>20</v>
      </c>
      <c r="G105" s="908" t="s">
        <v>7</v>
      </c>
      <c r="H105" s="906" t="s">
        <v>120</v>
      </c>
      <c r="I105" s="906" t="s">
        <v>117</v>
      </c>
      <c r="J105" s="909" t="s">
        <v>119</v>
      </c>
      <c r="K105" s="910">
        <v>2.5000000000000001E-2</v>
      </c>
      <c r="L105" s="905">
        <v>50</v>
      </c>
      <c r="M105" s="908">
        <v>19</v>
      </c>
      <c r="N105" s="916">
        <f t="shared" si="1"/>
        <v>0.38</v>
      </c>
      <c r="O105" s="913"/>
    </row>
    <row r="106" spans="1:15" ht="35.1" customHeight="1">
      <c r="A106" s="905" t="s">
        <v>368</v>
      </c>
      <c r="B106" s="905"/>
      <c r="C106" s="705">
        <v>2014</v>
      </c>
      <c r="D106" s="906" t="s">
        <v>1162</v>
      </c>
      <c r="E106" s="906" t="s">
        <v>1053</v>
      </c>
      <c r="F106" s="907" t="s">
        <v>20</v>
      </c>
      <c r="G106" s="908" t="s">
        <v>7</v>
      </c>
      <c r="H106" s="906" t="s">
        <v>120</v>
      </c>
      <c r="I106" s="906" t="s">
        <v>115</v>
      </c>
      <c r="J106" s="909" t="s">
        <v>1356</v>
      </c>
      <c r="K106" s="910">
        <v>2.5000000000000001E-2</v>
      </c>
      <c r="L106" s="905">
        <v>1000</v>
      </c>
      <c r="M106" s="908">
        <v>1383</v>
      </c>
      <c r="N106" s="916">
        <f t="shared" si="1"/>
        <v>1.383</v>
      </c>
      <c r="O106" s="913"/>
    </row>
    <row r="107" spans="1:15" ht="35.1" customHeight="1">
      <c r="A107" s="905" t="s">
        <v>368</v>
      </c>
      <c r="B107" s="905"/>
      <c r="C107" s="905">
        <v>2014</v>
      </c>
      <c r="D107" s="906" t="s">
        <v>1162</v>
      </c>
      <c r="E107" s="906" t="s">
        <v>1053</v>
      </c>
      <c r="F107" s="907" t="s">
        <v>20</v>
      </c>
      <c r="G107" s="908" t="s">
        <v>7</v>
      </c>
      <c r="H107" s="906" t="s">
        <v>120</v>
      </c>
      <c r="I107" s="906" t="s">
        <v>116</v>
      </c>
      <c r="J107" s="909" t="s">
        <v>1356</v>
      </c>
      <c r="K107" s="910">
        <v>2.5000000000000001E-2</v>
      </c>
      <c r="L107" s="905">
        <v>1000</v>
      </c>
      <c r="M107" s="908">
        <v>1383</v>
      </c>
      <c r="N107" s="916">
        <f t="shared" si="1"/>
        <v>1.383</v>
      </c>
      <c r="O107" s="913"/>
    </row>
    <row r="108" spans="1:15" ht="24.95" customHeight="1">
      <c r="A108" s="905" t="s">
        <v>368</v>
      </c>
      <c r="B108" s="905"/>
      <c r="C108" s="705">
        <v>2014</v>
      </c>
      <c r="D108" s="906" t="s">
        <v>1165</v>
      </c>
      <c r="E108" s="906" t="s">
        <v>1064</v>
      </c>
      <c r="F108" s="907" t="s">
        <v>22</v>
      </c>
      <c r="G108" s="908" t="s">
        <v>7</v>
      </c>
      <c r="H108" s="906" t="s">
        <v>1166</v>
      </c>
      <c r="I108" s="906" t="s">
        <v>115</v>
      </c>
      <c r="J108" s="909" t="s">
        <v>1367</v>
      </c>
      <c r="K108" s="910">
        <v>2.5000000000000001E-2</v>
      </c>
      <c r="L108" s="905">
        <v>200</v>
      </c>
      <c r="M108" s="908">
        <v>965</v>
      </c>
      <c r="N108" s="916">
        <f t="shared" si="1"/>
        <v>4.8250000000000002</v>
      </c>
      <c r="O108" s="913"/>
    </row>
    <row r="109" spans="1:15" ht="24.95" customHeight="1">
      <c r="A109" s="905" t="s">
        <v>368</v>
      </c>
      <c r="B109" s="905"/>
      <c r="C109" s="905">
        <v>2014</v>
      </c>
      <c r="D109" s="906" t="s">
        <v>1165</v>
      </c>
      <c r="E109" s="906" t="s">
        <v>1273</v>
      </c>
      <c r="F109" s="907" t="s">
        <v>22</v>
      </c>
      <c r="G109" s="908" t="s">
        <v>7</v>
      </c>
      <c r="H109" s="906" t="s">
        <v>1166</v>
      </c>
      <c r="I109" s="906" t="s">
        <v>118</v>
      </c>
      <c r="J109" s="909" t="s">
        <v>492</v>
      </c>
      <c r="K109" s="910">
        <v>2.5000000000000001E-2</v>
      </c>
      <c r="L109" s="905">
        <v>0</v>
      </c>
      <c r="M109" s="908">
        <v>437</v>
      </c>
      <c r="N109" s="916"/>
      <c r="O109" s="913"/>
    </row>
    <row r="110" spans="1:15" ht="24.95" customHeight="1">
      <c r="A110" s="905" t="s">
        <v>368</v>
      </c>
      <c r="B110" s="905"/>
      <c r="C110" s="705">
        <v>2014</v>
      </c>
      <c r="D110" s="906" t="s">
        <v>1165</v>
      </c>
      <c r="E110" s="906" t="s">
        <v>1368</v>
      </c>
      <c r="F110" s="907" t="s">
        <v>22</v>
      </c>
      <c r="G110" s="908" t="s">
        <v>7</v>
      </c>
      <c r="H110" s="906" t="s">
        <v>1166</v>
      </c>
      <c r="I110" s="906" t="s">
        <v>117</v>
      </c>
      <c r="J110" s="909" t="s">
        <v>492</v>
      </c>
      <c r="K110" s="910">
        <v>2.5000000000000001E-2</v>
      </c>
      <c r="L110" s="905">
        <v>0</v>
      </c>
      <c r="M110" s="908">
        <v>482</v>
      </c>
      <c r="N110" s="916"/>
      <c r="O110" s="913"/>
    </row>
    <row r="111" spans="1:15" ht="24.95" customHeight="1">
      <c r="A111" s="905" t="s">
        <v>368</v>
      </c>
      <c r="B111" s="905"/>
      <c r="C111" s="705">
        <v>2014</v>
      </c>
      <c r="D111" s="906" t="s">
        <v>1165</v>
      </c>
      <c r="E111" s="906" t="s">
        <v>1369</v>
      </c>
      <c r="F111" s="907" t="s">
        <v>22</v>
      </c>
      <c r="G111" s="908" t="s">
        <v>7</v>
      </c>
      <c r="H111" s="906" t="s">
        <v>1166</v>
      </c>
      <c r="I111" s="906" t="s">
        <v>116</v>
      </c>
      <c r="J111" s="909" t="s">
        <v>1367</v>
      </c>
      <c r="K111" s="910">
        <v>2.5000000000000001E-2</v>
      </c>
      <c r="L111" s="905">
        <v>200</v>
      </c>
      <c r="M111" s="908">
        <v>965</v>
      </c>
      <c r="N111" s="916">
        <f t="shared" si="1"/>
        <v>4.8250000000000002</v>
      </c>
      <c r="O111" s="913"/>
    </row>
    <row r="112" spans="1:15" ht="24.95" customHeight="1">
      <c r="A112" s="905" t="s">
        <v>368</v>
      </c>
      <c r="B112" s="905" t="s">
        <v>492</v>
      </c>
      <c r="C112" s="905">
        <v>2014</v>
      </c>
      <c r="D112" s="925" t="s">
        <v>898</v>
      </c>
      <c r="E112" s="906" t="s">
        <v>1064</v>
      </c>
      <c r="F112" s="907" t="s">
        <v>20</v>
      </c>
      <c r="G112" s="908" t="s">
        <v>7</v>
      </c>
      <c r="H112" s="906" t="s">
        <v>65</v>
      </c>
      <c r="I112" s="906" t="s">
        <v>118</v>
      </c>
      <c r="J112" s="909" t="s">
        <v>119</v>
      </c>
      <c r="K112" s="910">
        <v>2.5000000000000001E-2</v>
      </c>
      <c r="L112" s="905">
        <v>150</v>
      </c>
      <c r="M112" s="908">
        <v>143</v>
      </c>
      <c r="N112" s="916">
        <f t="shared" si="1"/>
        <v>0.95333333333333337</v>
      </c>
      <c r="O112" s="913"/>
    </row>
    <row r="113" spans="1:15" ht="24.95" customHeight="1">
      <c r="A113" s="905" t="s">
        <v>368</v>
      </c>
      <c r="B113" s="905" t="s">
        <v>492</v>
      </c>
      <c r="C113" s="705">
        <v>2014</v>
      </c>
      <c r="D113" s="925" t="s">
        <v>898</v>
      </c>
      <c r="E113" s="906" t="s">
        <v>1064</v>
      </c>
      <c r="F113" s="907" t="s">
        <v>20</v>
      </c>
      <c r="G113" s="908" t="s">
        <v>7</v>
      </c>
      <c r="H113" s="906" t="s">
        <v>65</v>
      </c>
      <c r="I113" s="906" t="s">
        <v>117</v>
      </c>
      <c r="J113" s="909" t="s">
        <v>119</v>
      </c>
      <c r="K113" s="910">
        <v>2.5000000000000001E-2</v>
      </c>
      <c r="L113" s="905">
        <v>150</v>
      </c>
      <c r="M113" s="908">
        <v>143</v>
      </c>
      <c r="N113" s="916">
        <f t="shared" si="1"/>
        <v>0.95333333333333337</v>
      </c>
      <c r="O113" s="913"/>
    </row>
    <row r="114" spans="1:15" ht="35.1" customHeight="1">
      <c r="A114" s="905" t="s">
        <v>368</v>
      </c>
      <c r="B114" s="905" t="s">
        <v>492</v>
      </c>
      <c r="C114" s="905">
        <v>2014</v>
      </c>
      <c r="D114" s="925" t="s">
        <v>898</v>
      </c>
      <c r="E114" s="906" t="s">
        <v>1064</v>
      </c>
      <c r="F114" s="907" t="s">
        <v>20</v>
      </c>
      <c r="G114" s="908" t="s">
        <v>7</v>
      </c>
      <c r="H114" s="906" t="s">
        <v>65</v>
      </c>
      <c r="I114" s="906" t="s">
        <v>115</v>
      </c>
      <c r="J114" s="909" t="s">
        <v>1356</v>
      </c>
      <c r="K114" s="910">
        <v>2.5000000000000001E-2</v>
      </c>
      <c r="L114" s="905">
        <v>600</v>
      </c>
      <c r="M114" s="908">
        <v>389</v>
      </c>
      <c r="N114" s="916">
        <f t="shared" si="1"/>
        <v>0.64833333333333332</v>
      </c>
      <c r="O114" s="913"/>
    </row>
    <row r="115" spans="1:15" ht="35.1" customHeight="1">
      <c r="A115" s="905" t="s">
        <v>368</v>
      </c>
      <c r="B115" s="905" t="s">
        <v>492</v>
      </c>
      <c r="C115" s="705">
        <v>2014</v>
      </c>
      <c r="D115" s="925" t="s">
        <v>898</v>
      </c>
      <c r="E115" s="906" t="s">
        <v>1064</v>
      </c>
      <c r="F115" s="907" t="s">
        <v>20</v>
      </c>
      <c r="G115" s="908" t="s">
        <v>7</v>
      </c>
      <c r="H115" s="906" t="s">
        <v>65</v>
      </c>
      <c r="I115" s="906" t="s">
        <v>116</v>
      </c>
      <c r="J115" s="909" t="s">
        <v>1356</v>
      </c>
      <c r="K115" s="910">
        <v>2.5000000000000001E-2</v>
      </c>
      <c r="L115" s="905">
        <v>600</v>
      </c>
      <c r="M115" s="908">
        <v>389</v>
      </c>
      <c r="N115" s="916">
        <f t="shared" si="1"/>
        <v>0.64833333333333332</v>
      </c>
      <c r="O115" s="913"/>
    </row>
    <row r="116" spans="1:15" ht="35.1" customHeight="1">
      <c r="A116" s="905" t="s">
        <v>368</v>
      </c>
      <c r="B116" s="905"/>
      <c r="C116" s="905">
        <v>2014</v>
      </c>
      <c r="D116" s="925" t="s">
        <v>889</v>
      </c>
      <c r="E116" s="906" t="s">
        <v>1064</v>
      </c>
      <c r="F116" s="907" t="s">
        <v>20</v>
      </c>
      <c r="G116" s="908" t="s">
        <v>7</v>
      </c>
      <c r="H116" s="906" t="s">
        <v>1246</v>
      </c>
      <c r="I116" s="906" t="s">
        <v>115</v>
      </c>
      <c r="J116" s="909" t="s">
        <v>1356</v>
      </c>
      <c r="K116" s="910">
        <v>2.5000000000000001E-2</v>
      </c>
      <c r="L116" s="905">
        <v>100</v>
      </c>
      <c r="M116" s="908">
        <v>192</v>
      </c>
      <c r="N116" s="916">
        <f t="shared" si="1"/>
        <v>1.92</v>
      </c>
      <c r="O116" s="913"/>
    </row>
    <row r="117" spans="1:15" ht="24.95" customHeight="1">
      <c r="A117" s="905" t="s">
        <v>368</v>
      </c>
      <c r="B117" s="905"/>
      <c r="C117" s="705">
        <v>2014</v>
      </c>
      <c r="D117" s="925" t="s">
        <v>889</v>
      </c>
      <c r="E117" s="906" t="s">
        <v>1064</v>
      </c>
      <c r="F117" s="907" t="s">
        <v>20</v>
      </c>
      <c r="G117" s="908" t="s">
        <v>7</v>
      </c>
      <c r="H117" s="906" t="s">
        <v>1246</v>
      </c>
      <c r="I117" s="906" t="s">
        <v>118</v>
      </c>
      <c r="J117" s="909" t="s">
        <v>119</v>
      </c>
      <c r="K117" s="910">
        <v>2.5000000000000001E-2</v>
      </c>
      <c r="L117" s="905">
        <v>0</v>
      </c>
      <c r="M117" s="908" t="s">
        <v>492</v>
      </c>
      <c r="N117" s="916"/>
      <c r="O117" s="913"/>
    </row>
    <row r="118" spans="1:15" ht="24.95" customHeight="1">
      <c r="A118" s="905" t="s">
        <v>368</v>
      </c>
      <c r="B118" s="905"/>
      <c r="C118" s="705">
        <v>2014</v>
      </c>
      <c r="D118" s="925" t="s">
        <v>889</v>
      </c>
      <c r="E118" s="906" t="s">
        <v>1064</v>
      </c>
      <c r="F118" s="907" t="s">
        <v>20</v>
      </c>
      <c r="G118" s="908" t="s">
        <v>7</v>
      </c>
      <c r="H118" s="906" t="s">
        <v>1246</v>
      </c>
      <c r="I118" s="906" t="s">
        <v>117</v>
      </c>
      <c r="J118" s="909" t="s">
        <v>119</v>
      </c>
      <c r="K118" s="910">
        <v>2.5000000000000001E-2</v>
      </c>
      <c r="L118" s="905">
        <v>0</v>
      </c>
      <c r="M118" s="908" t="s">
        <v>492</v>
      </c>
      <c r="N118" s="916"/>
      <c r="O118" s="913"/>
    </row>
    <row r="119" spans="1:15" ht="35.1" customHeight="1">
      <c r="A119" s="905" t="s">
        <v>368</v>
      </c>
      <c r="B119" s="905"/>
      <c r="C119" s="905">
        <v>2014</v>
      </c>
      <c r="D119" s="925" t="s">
        <v>889</v>
      </c>
      <c r="E119" s="906" t="s">
        <v>1064</v>
      </c>
      <c r="F119" s="907" t="s">
        <v>20</v>
      </c>
      <c r="G119" s="908" t="s">
        <v>7</v>
      </c>
      <c r="H119" s="906" t="s">
        <v>1246</v>
      </c>
      <c r="I119" s="906" t="s">
        <v>116</v>
      </c>
      <c r="J119" s="909" t="s">
        <v>1356</v>
      </c>
      <c r="K119" s="910">
        <v>2.5000000000000001E-2</v>
      </c>
      <c r="L119" s="905">
        <v>100</v>
      </c>
      <c r="M119" s="908">
        <v>192</v>
      </c>
      <c r="N119" s="916">
        <f t="shared" si="1"/>
        <v>1.92</v>
      </c>
      <c r="O119" s="913"/>
    </row>
    <row r="120" spans="1:15" ht="24.95" customHeight="1">
      <c r="A120" s="905" t="s">
        <v>368</v>
      </c>
      <c r="B120" s="905"/>
      <c r="C120" s="705">
        <v>2014</v>
      </c>
      <c r="D120" s="906" t="s">
        <v>1171</v>
      </c>
      <c r="E120" s="906" t="s">
        <v>1053</v>
      </c>
      <c r="F120" s="907" t="s">
        <v>20</v>
      </c>
      <c r="G120" s="908" t="s">
        <v>7</v>
      </c>
      <c r="H120" s="906" t="s">
        <v>1366</v>
      </c>
      <c r="I120" s="906" t="s">
        <v>122</v>
      </c>
      <c r="J120" s="909" t="s">
        <v>119</v>
      </c>
      <c r="K120" s="910">
        <v>0.125</v>
      </c>
      <c r="L120" s="905">
        <v>8000</v>
      </c>
      <c r="M120" s="908">
        <v>8023</v>
      </c>
      <c r="N120" s="916">
        <f t="shared" si="1"/>
        <v>1.002875</v>
      </c>
      <c r="O120" s="913"/>
    </row>
    <row r="121" spans="1:15" ht="24.95" customHeight="1">
      <c r="A121" s="905" t="s">
        <v>368</v>
      </c>
      <c r="B121" s="905"/>
      <c r="C121" s="905">
        <v>2014</v>
      </c>
      <c r="D121" s="906" t="s">
        <v>1171</v>
      </c>
      <c r="E121" s="906" t="s">
        <v>1053</v>
      </c>
      <c r="F121" s="907" t="s">
        <v>20</v>
      </c>
      <c r="G121" s="908" t="s">
        <v>7</v>
      </c>
      <c r="H121" s="906" t="s">
        <v>1370</v>
      </c>
      <c r="I121" s="906" t="s">
        <v>122</v>
      </c>
      <c r="J121" s="909" t="s">
        <v>119</v>
      </c>
      <c r="K121" s="910">
        <v>0.125</v>
      </c>
      <c r="L121" s="905">
        <v>1500</v>
      </c>
      <c r="M121" s="908">
        <v>0</v>
      </c>
      <c r="N121" s="916">
        <f t="shared" si="1"/>
        <v>0</v>
      </c>
      <c r="O121" s="913"/>
    </row>
    <row r="122" spans="1:15" ht="24.95" customHeight="1">
      <c r="A122" s="905" t="s">
        <v>368</v>
      </c>
      <c r="B122" s="905"/>
      <c r="C122" s="705">
        <v>2014</v>
      </c>
      <c r="D122" s="906" t="s">
        <v>1171</v>
      </c>
      <c r="E122" s="906" t="s">
        <v>1053</v>
      </c>
      <c r="F122" s="907" t="s">
        <v>20</v>
      </c>
      <c r="G122" s="908" t="s">
        <v>7</v>
      </c>
      <c r="H122" s="906" t="s">
        <v>1366</v>
      </c>
      <c r="I122" s="906" t="s">
        <v>123</v>
      </c>
      <c r="J122" s="909" t="s">
        <v>1371</v>
      </c>
      <c r="K122" s="910">
        <v>0.125</v>
      </c>
      <c r="L122" s="905">
        <v>8000</v>
      </c>
      <c r="M122" s="908">
        <v>35425</v>
      </c>
      <c r="N122" s="916">
        <f>M122/L122</f>
        <v>4.4281249999999996</v>
      </c>
      <c r="O122" s="913"/>
    </row>
    <row r="123" spans="1:15" ht="24.95" customHeight="1">
      <c r="A123" s="905" t="s">
        <v>368</v>
      </c>
      <c r="B123" s="905"/>
      <c r="C123" s="905">
        <v>2014</v>
      </c>
      <c r="D123" s="906" t="s">
        <v>1171</v>
      </c>
      <c r="E123" s="906" t="s">
        <v>1053</v>
      </c>
      <c r="F123" s="907" t="s">
        <v>20</v>
      </c>
      <c r="G123" s="908" t="s">
        <v>7</v>
      </c>
      <c r="H123" s="906" t="s">
        <v>1370</v>
      </c>
      <c r="I123" s="906" t="s">
        <v>123</v>
      </c>
      <c r="J123" s="909" t="s">
        <v>1371</v>
      </c>
      <c r="K123" s="910">
        <v>0.125</v>
      </c>
      <c r="L123" s="905">
        <v>1500</v>
      </c>
      <c r="M123" s="908">
        <v>6506</v>
      </c>
      <c r="N123" s="916">
        <f t="shared" si="1"/>
        <v>4.3373333333333335</v>
      </c>
      <c r="O123" s="913"/>
    </row>
    <row r="124" spans="1:15" ht="24.95" customHeight="1">
      <c r="A124" s="905" t="s">
        <v>368</v>
      </c>
      <c r="B124" s="905"/>
      <c r="C124" s="705">
        <v>2014</v>
      </c>
      <c r="D124" s="906" t="s">
        <v>1296</v>
      </c>
      <c r="E124" s="906" t="s">
        <v>1053</v>
      </c>
      <c r="F124" s="907" t="s">
        <v>20</v>
      </c>
      <c r="G124" s="908" t="s">
        <v>7</v>
      </c>
      <c r="H124" s="906" t="s">
        <v>1366</v>
      </c>
      <c r="I124" s="906" t="s">
        <v>121</v>
      </c>
      <c r="J124" s="909" t="s">
        <v>1371</v>
      </c>
      <c r="K124" s="910">
        <v>0.125</v>
      </c>
      <c r="L124" s="905">
        <v>4000</v>
      </c>
      <c r="M124" s="908">
        <v>6763</v>
      </c>
      <c r="N124" s="916">
        <f t="shared" si="1"/>
        <v>1.69075</v>
      </c>
      <c r="O124" s="913"/>
    </row>
    <row r="125" spans="1:15" ht="24.95" customHeight="1">
      <c r="A125" s="905" t="s">
        <v>368</v>
      </c>
      <c r="B125" s="905"/>
      <c r="C125" s="705">
        <v>2014</v>
      </c>
      <c r="D125" s="906" t="s">
        <v>1296</v>
      </c>
      <c r="E125" s="906" t="s">
        <v>1053</v>
      </c>
      <c r="F125" s="907" t="s">
        <v>20</v>
      </c>
      <c r="G125" s="908" t="s">
        <v>7</v>
      </c>
      <c r="H125" s="906" t="s">
        <v>1366</v>
      </c>
      <c r="I125" s="906" t="s">
        <v>122</v>
      </c>
      <c r="J125" s="909" t="s">
        <v>119</v>
      </c>
      <c r="K125" s="910">
        <v>0.125</v>
      </c>
      <c r="L125" s="905">
        <v>4000</v>
      </c>
      <c r="M125" s="908">
        <v>2475</v>
      </c>
      <c r="N125" s="916">
        <f t="shared" si="1"/>
        <v>0.61875000000000002</v>
      </c>
      <c r="O125" s="913"/>
    </row>
    <row r="126" spans="1:15" ht="24.95" customHeight="1">
      <c r="A126" s="905" t="s">
        <v>368</v>
      </c>
      <c r="B126" s="905"/>
      <c r="C126" s="905">
        <v>2014</v>
      </c>
      <c r="D126" s="906" t="s">
        <v>1296</v>
      </c>
      <c r="E126" s="906" t="s">
        <v>1053</v>
      </c>
      <c r="F126" s="907" t="s">
        <v>20</v>
      </c>
      <c r="G126" s="908" t="s">
        <v>7</v>
      </c>
      <c r="H126" s="906" t="s">
        <v>1366</v>
      </c>
      <c r="I126" s="906" t="s">
        <v>123</v>
      </c>
      <c r="J126" s="909" t="s">
        <v>1371</v>
      </c>
      <c r="K126" s="910">
        <v>0.125</v>
      </c>
      <c r="L126" s="905">
        <v>4000</v>
      </c>
      <c r="M126" s="714">
        <v>6763</v>
      </c>
      <c r="N126" s="916">
        <f t="shared" si="1"/>
        <v>1.69075</v>
      </c>
      <c r="O126" s="913"/>
    </row>
    <row r="127" spans="1:15" ht="35.1" customHeight="1">
      <c r="A127" s="905" t="s">
        <v>368</v>
      </c>
      <c r="B127" s="905"/>
      <c r="C127" s="705">
        <v>2014</v>
      </c>
      <c r="D127" s="906" t="s">
        <v>892</v>
      </c>
      <c r="E127" s="906" t="s">
        <v>1064</v>
      </c>
      <c r="F127" s="908" t="s">
        <v>18</v>
      </c>
      <c r="G127" s="908" t="s">
        <v>7</v>
      </c>
      <c r="H127" s="906" t="s">
        <v>1052</v>
      </c>
      <c r="I127" s="906" t="s">
        <v>115</v>
      </c>
      <c r="J127" s="909" t="s">
        <v>1356</v>
      </c>
      <c r="K127" s="910">
        <v>2.5000000000000001E-2</v>
      </c>
      <c r="L127" s="905">
        <v>2000</v>
      </c>
      <c r="M127" s="908">
        <v>1985</v>
      </c>
      <c r="N127" s="916">
        <f t="shared" si="1"/>
        <v>0.99250000000000005</v>
      </c>
      <c r="O127" s="913"/>
    </row>
    <row r="128" spans="1:15" ht="24.95" customHeight="1">
      <c r="A128" s="905" t="s">
        <v>368</v>
      </c>
      <c r="B128" s="905"/>
      <c r="C128" s="905">
        <v>2014</v>
      </c>
      <c r="D128" s="906" t="s">
        <v>892</v>
      </c>
      <c r="E128" s="906" t="s">
        <v>1064</v>
      </c>
      <c r="F128" s="908" t="s">
        <v>18</v>
      </c>
      <c r="G128" s="908" t="s">
        <v>7</v>
      </c>
      <c r="H128" s="906" t="s">
        <v>1052</v>
      </c>
      <c r="I128" s="906" t="s">
        <v>1363</v>
      </c>
      <c r="J128" s="909" t="s">
        <v>119</v>
      </c>
      <c r="K128" s="910">
        <v>2.5000000000000001E-2</v>
      </c>
      <c r="L128" s="905">
        <v>300</v>
      </c>
      <c r="M128" s="908">
        <v>635</v>
      </c>
      <c r="N128" s="916">
        <f t="shared" si="1"/>
        <v>2.1166666666666667</v>
      </c>
      <c r="O128" s="913"/>
    </row>
    <row r="129" spans="1:15" ht="24.95" customHeight="1">
      <c r="A129" s="905" t="s">
        <v>368</v>
      </c>
      <c r="B129" s="905"/>
      <c r="C129" s="705">
        <v>2014</v>
      </c>
      <c r="D129" s="906" t="s">
        <v>892</v>
      </c>
      <c r="E129" s="906" t="s">
        <v>1064</v>
      </c>
      <c r="F129" s="908" t="s">
        <v>18</v>
      </c>
      <c r="G129" s="908" t="s">
        <v>7</v>
      </c>
      <c r="H129" s="906" t="s">
        <v>1052</v>
      </c>
      <c r="I129" s="906" t="s">
        <v>117</v>
      </c>
      <c r="J129" s="909" t="s">
        <v>119</v>
      </c>
      <c r="K129" s="910">
        <v>2.5000000000000001E-2</v>
      </c>
      <c r="L129" s="905">
        <v>500</v>
      </c>
      <c r="M129" s="908">
        <v>1186</v>
      </c>
      <c r="N129" s="916">
        <f t="shared" si="1"/>
        <v>2.3719999999999999</v>
      </c>
      <c r="O129" s="913"/>
    </row>
    <row r="130" spans="1:15" ht="35.1" customHeight="1">
      <c r="A130" s="905" t="s">
        <v>368</v>
      </c>
      <c r="B130" s="905"/>
      <c r="C130" s="905">
        <v>2014</v>
      </c>
      <c r="D130" s="906" t="s">
        <v>892</v>
      </c>
      <c r="E130" s="906" t="s">
        <v>1064</v>
      </c>
      <c r="F130" s="908" t="s">
        <v>18</v>
      </c>
      <c r="G130" s="908" t="s">
        <v>7</v>
      </c>
      <c r="H130" s="906" t="s">
        <v>1052</v>
      </c>
      <c r="I130" s="906" t="s">
        <v>116</v>
      </c>
      <c r="J130" s="909" t="s">
        <v>1356</v>
      </c>
      <c r="K130" s="910">
        <v>2.5000000000000001E-2</v>
      </c>
      <c r="L130" s="905">
        <v>2000</v>
      </c>
      <c r="M130" s="908">
        <v>1985</v>
      </c>
      <c r="N130" s="916">
        <f t="shared" si="1"/>
        <v>0.99250000000000005</v>
      </c>
      <c r="O130" s="913"/>
    </row>
    <row r="131" spans="1:15" ht="35.1" customHeight="1">
      <c r="A131" s="905" t="s">
        <v>368</v>
      </c>
      <c r="B131" s="905"/>
      <c r="C131" s="705">
        <v>2014</v>
      </c>
      <c r="D131" s="906" t="s">
        <v>1184</v>
      </c>
      <c r="E131" s="906" t="s">
        <v>1064</v>
      </c>
      <c r="F131" s="908" t="s">
        <v>18</v>
      </c>
      <c r="G131" s="908" t="s">
        <v>7</v>
      </c>
      <c r="H131" s="906" t="s">
        <v>1052</v>
      </c>
      <c r="I131" s="906" t="s">
        <v>115</v>
      </c>
      <c r="J131" s="909" t="s">
        <v>1356</v>
      </c>
      <c r="K131" s="910">
        <v>2.5000000000000001E-2</v>
      </c>
      <c r="L131" s="905">
        <v>3000</v>
      </c>
      <c r="M131" s="908">
        <v>3002</v>
      </c>
      <c r="N131" s="916">
        <f t="shared" si="1"/>
        <v>1.0006666666666666</v>
      </c>
      <c r="O131" s="913"/>
    </row>
    <row r="132" spans="1:15" ht="24.95" customHeight="1">
      <c r="A132" s="905" t="s">
        <v>368</v>
      </c>
      <c r="B132" s="905"/>
      <c r="C132" s="705">
        <v>2014</v>
      </c>
      <c r="D132" s="906" t="s">
        <v>1184</v>
      </c>
      <c r="E132" s="906" t="s">
        <v>1064</v>
      </c>
      <c r="F132" s="908" t="s">
        <v>18</v>
      </c>
      <c r="G132" s="908" t="s">
        <v>7</v>
      </c>
      <c r="H132" s="906" t="s">
        <v>1052</v>
      </c>
      <c r="I132" s="906" t="s">
        <v>118</v>
      </c>
      <c r="J132" s="909" t="s">
        <v>119</v>
      </c>
      <c r="K132" s="910">
        <v>2.5000000000000001E-2</v>
      </c>
      <c r="L132" s="905">
        <v>400</v>
      </c>
      <c r="M132" s="908">
        <v>1084</v>
      </c>
      <c r="N132" s="916">
        <f t="shared" si="1"/>
        <v>2.71</v>
      </c>
      <c r="O132" s="913"/>
    </row>
    <row r="133" spans="1:15" ht="24.95" customHeight="1">
      <c r="A133" s="905" t="s">
        <v>368</v>
      </c>
      <c r="B133" s="905"/>
      <c r="C133" s="905">
        <v>2014</v>
      </c>
      <c r="D133" s="906" t="s">
        <v>1184</v>
      </c>
      <c r="E133" s="906" t="s">
        <v>1064</v>
      </c>
      <c r="F133" s="908" t="s">
        <v>18</v>
      </c>
      <c r="G133" s="908" t="s">
        <v>7</v>
      </c>
      <c r="H133" s="906" t="s">
        <v>1052</v>
      </c>
      <c r="I133" s="906" t="s">
        <v>117</v>
      </c>
      <c r="J133" s="909" t="s">
        <v>1357</v>
      </c>
      <c r="K133" s="910">
        <v>2.5000000000000001E-2</v>
      </c>
      <c r="L133" s="905">
        <v>400</v>
      </c>
      <c r="M133" s="908">
        <v>1084</v>
      </c>
      <c r="N133" s="916">
        <f t="shared" si="1"/>
        <v>2.71</v>
      </c>
      <c r="O133" s="913"/>
    </row>
    <row r="134" spans="1:15" ht="35.1" customHeight="1">
      <c r="A134" s="905" t="s">
        <v>368</v>
      </c>
      <c r="B134" s="905"/>
      <c r="C134" s="705">
        <v>2014</v>
      </c>
      <c r="D134" s="906" t="s">
        <v>1184</v>
      </c>
      <c r="E134" s="906" t="s">
        <v>1064</v>
      </c>
      <c r="F134" s="908" t="s">
        <v>18</v>
      </c>
      <c r="G134" s="908" t="s">
        <v>7</v>
      </c>
      <c r="H134" s="906" t="s">
        <v>1052</v>
      </c>
      <c r="I134" s="906" t="s">
        <v>116</v>
      </c>
      <c r="J134" s="909" t="s">
        <v>1356</v>
      </c>
      <c r="K134" s="910">
        <v>2.5000000000000001E-2</v>
      </c>
      <c r="L134" s="905">
        <v>3000</v>
      </c>
      <c r="M134" s="908">
        <v>3002</v>
      </c>
      <c r="N134" s="916">
        <f t="shared" si="1"/>
        <v>1.0006666666666666</v>
      </c>
      <c r="O134" s="913"/>
    </row>
    <row r="135" spans="1:15" ht="35.1" customHeight="1">
      <c r="A135" s="905" t="s">
        <v>368</v>
      </c>
      <c r="B135" s="905"/>
      <c r="C135" s="905">
        <v>2014</v>
      </c>
      <c r="D135" s="906" t="s">
        <v>1184</v>
      </c>
      <c r="E135" s="906" t="s">
        <v>1053</v>
      </c>
      <c r="F135" s="907" t="s">
        <v>20</v>
      </c>
      <c r="G135" s="908" t="s">
        <v>7</v>
      </c>
      <c r="H135" s="906" t="s">
        <v>514</v>
      </c>
      <c r="I135" s="906" t="s">
        <v>115</v>
      </c>
      <c r="J135" s="909" t="s">
        <v>1356</v>
      </c>
      <c r="K135" s="910">
        <v>2.5000000000000001E-2</v>
      </c>
      <c r="L135" s="905">
        <v>3500</v>
      </c>
      <c r="M135" s="908">
        <v>4738</v>
      </c>
      <c r="N135" s="916">
        <f t="shared" si="1"/>
        <v>1.3537142857142856</v>
      </c>
      <c r="O135" s="913"/>
    </row>
    <row r="136" spans="1:15" ht="35.1" customHeight="1">
      <c r="A136" s="905" t="s">
        <v>368</v>
      </c>
      <c r="B136" s="905"/>
      <c r="C136" s="705">
        <v>2014</v>
      </c>
      <c r="D136" s="906" t="s">
        <v>1184</v>
      </c>
      <c r="E136" s="906" t="s">
        <v>1053</v>
      </c>
      <c r="F136" s="907" t="s">
        <v>20</v>
      </c>
      <c r="G136" s="908" t="s">
        <v>7</v>
      </c>
      <c r="H136" s="906" t="s">
        <v>514</v>
      </c>
      <c r="I136" s="906" t="s">
        <v>116</v>
      </c>
      <c r="J136" s="909" t="s">
        <v>1356</v>
      </c>
      <c r="K136" s="910">
        <v>2.5000000000000001E-2</v>
      </c>
      <c r="L136" s="905">
        <v>3500</v>
      </c>
      <c r="M136" s="908">
        <v>4738</v>
      </c>
      <c r="N136" s="916">
        <f t="shared" si="1"/>
        <v>1.3537142857142856</v>
      </c>
      <c r="O136" s="913"/>
    </row>
    <row r="137" spans="1:15" ht="24.95" customHeight="1">
      <c r="A137" s="905" t="s">
        <v>368</v>
      </c>
      <c r="B137" s="905"/>
      <c r="C137" s="905">
        <v>2014</v>
      </c>
      <c r="D137" s="906" t="s">
        <v>1184</v>
      </c>
      <c r="E137" s="906" t="s">
        <v>1053</v>
      </c>
      <c r="F137" s="907" t="s">
        <v>20</v>
      </c>
      <c r="G137" s="908" t="s">
        <v>7</v>
      </c>
      <c r="H137" s="906" t="s">
        <v>514</v>
      </c>
      <c r="I137" s="906" t="s">
        <v>118</v>
      </c>
      <c r="J137" s="909" t="s">
        <v>119</v>
      </c>
      <c r="K137" s="910">
        <v>2.5000000000000001E-2</v>
      </c>
      <c r="L137" s="905">
        <v>300</v>
      </c>
      <c r="M137" s="908">
        <v>642</v>
      </c>
      <c r="N137" s="916">
        <f t="shared" si="1"/>
        <v>2.14</v>
      </c>
      <c r="O137" s="913"/>
    </row>
    <row r="138" spans="1:15" ht="24.95" customHeight="1">
      <c r="A138" s="905" t="s">
        <v>368</v>
      </c>
      <c r="B138" s="905"/>
      <c r="C138" s="705">
        <v>2014</v>
      </c>
      <c r="D138" s="906" t="s">
        <v>1184</v>
      </c>
      <c r="E138" s="906" t="s">
        <v>1053</v>
      </c>
      <c r="F138" s="907" t="s">
        <v>20</v>
      </c>
      <c r="G138" s="908" t="s">
        <v>7</v>
      </c>
      <c r="H138" s="906" t="s">
        <v>110</v>
      </c>
      <c r="I138" s="906" t="s">
        <v>118</v>
      </c>
      <c r="J138" s="909" t="s">
        <v>119</v>
      </c>
      <c r="K138" s="910">
        <v>2.5000000000000001E-2</v>
      </c>
      <c r="L138" s="905">
        <v>500</v>
      </c>
      <c r="M138" s="908">
        <v>653</v>
      </c>
      <c r="N138" s="916">
        <f t="shared" si="1"/>
        <v>1.306</v>
      </c>
      <c r="O138" s="913"/>
    </row>
    <row r="139" spans="1:15" ht="24.95" customHeight="1">
      <c r="A139" s="905" t="s">
        <v>368</v>
      </c>
      <c r="B139" s="905"/>
      <c r="C139" s="705">
        <v>2014</v>
      </c>
      <c r="D139" s="906" t="s">
        <v>1184</v>
      </c>
      <c r="E139" s="906" t="s">
        <v>1053</v>
      </c>
      <c r="F139" s="907" t="s">
        <v>20</v>
      </c>
      <c r="G139" s="908" t="s">
        <v>7</v>
      </c>
      <c r="H139" s="906" t="s">
        <v>514</v>
      </c>
      <c r="I139" s="906" t="s">
        <v>117</v>
      </c>
      <c r="J139" s="909" t="s">
        <v>119</v>
      </c>
      <c r="K139" s="910">
        <v>2.5000000000000001E-2</v>
      </c>
      <c r="L139" s="905">
        <v>400</v>
      </c>
      <c r="M139" s="908">
        <v>669</v>
      </c>
      <c r="N139" s="916">
        <f t="shared" si="1"/>
        <v>1.6725000000000001</v>
      </c>
      <c r="O139" s="913"/>
    </row>
    <row r="140" spans="1:15" ht="24.95" customHeight="1">
      <c r="A140" s="905" t="s">
        <v>368</v>
      </c>
      <c r="B140" s="905"/>
      <c r="C140" s="905">
        <v>2014</v>
      </c>
      <c r="D140" s="906" t="s">
        <v>1184</v>
      </c>
      <c r="E140" s="906" t="s">
        <v>1053</v>
      </c>
      <c r="F140" s="907" t="s">
        <v>20</v>
      </c>
      <c r="G140" s="908" t="s">
        <v>7</v>
      </c>
      <c r="H140" s="906" t="s">
        <v>110</v>
      </c>
      <c r="I140" s="906" t="s">
        <v>117</v>
      </c>
      <c r="J140" s="909" t="s">
        <v>119</v>
      </c>
      <c r="K140" s="910">
        <v>2.5000000000000001E-2</v>
      </c>
      <c r="L140" s="905">
        <v>1000</v>
      </c>
      <c r="M140" s="908">
        <v>2035</v>
      </c>
      <c r="N140" s="916">
        <f t="shared" ref="N140:N202" si="2">M140/L140</f>
        <v>2.0350000000000001</v>
      </c>
      <c r="O140" s="913"/>
    </row>
    <row r="141" spans="1:15" ht="35.1" customHeight="1">
      <c r="A141" s="905" t="s">
        <v>368</v>
      </c>
      <c r="B141" s="905"/>
      <c r="C141" s="705">
        <v>2014</v>
      </c>
      <c r="D141" s="906" t="s">
        <v>1184</v>
      </c>
      <c r="E141" s="906" t="s">
        <v>1053</v>
      </c>
      <c r="F141" s="907" t="s">
        <v>20</v>
      </c>
      <c r="G141" s="908" t="s">
        <v>7</v>
      </c>
      <c r="H141" s="906" t="s">
        <v>110</v>
      </c>
      <c r="I141" s="906" t="s">
        <v>115</v>
      </c>
      <c r="J141" s="909" t="s">
        <v>1356</v>
      </c>
      <c r="K141" s="910">
        <v>2.5000000000000001E-2</v>
      </c>
      <c r="L141" s="905">
        <v>5000</v>
      </c>
      <c r="M141" s="908">
        <v>3116</v>
      </c>
      <c r="N141" s="916">
        <f t="shared" si="2"/>
        <v>0.62319999999999998</v>
      </c>
      <c r="O141" s="913"/>
    </row>
    <row r="142" spans="1:15" ht="35.1" customHeight="1">
      <c r="A142" s="905" t="s">
        <v>368</v>
      </c>
      <c r="B142" s="905"/>
      <c r="C142" s="905">
        <v>2014</v>
      </c>
      <c r="D142" s="906" t="s">
        <v>1184</v>
      </c>
      <c r="E142" s="906" t="s">
        <v>1053</v>
      </c>
      <c r="F142" s="907" t="s">
        <v>20</v>
      </c>
      <c r="G142" s="908" t="s">
        <v>7</v>
      </c>
      <c r="H142" s="906" t="s">
        <v>110</v>
      </c>
      <c r="I142" s="906" t="s">
        <v>116</v>
      </c>
      <c r="J142" s="909" t="s">
        <v>1356</v>
      </c>
      <c r="K142" s="910">
        <v>2.5000000000000001E-2</v>
      </c>
      <c r="L142" s="905">
        <v>5000</v>
      </c>
      <c r="M142" s="908">
        <v>3116</v>
      </c>
      <c r="N142" s="916">
        <f t="shared" si="2"/>
        <v>0.62319999999999998</v>
      </c>
      <c r="O142" s="913"/>
    </row>
    <row r="143" spans="1:15" ht="35.1" customHeight="1">
      <c r="A143" s="905" t="s">
        <v>368</v>
      </c>
      <c r="B143" s="905"/>
      <c r="C143" s="705">
        <v>2014</v>
      </c>
      <c r="D143" s="906" t="s">
        <v>1189</v>
      </c>
      <c r="E143" s="906" t="s">
        <v>1053</v>
      </c>
      <c r="F143" s="907" t="s">
        <v>20</v>
      </c>
      <c r="G143" s="908" t="s">
        <v>7</v>
      </c>
      <c r="H143" s="906" t="s">
        <v>1192</v>
      </c>
      <c r="I143" s="906" t="s">
        <v>115</v>
      </c>
      <c r="J143" s="909" t="s">
        <v>1356</v>
      </c>
      <c r="K143" s="910">
        <v>2.5000000000000001E-2</v>
      </c>
      <c r="L143" s="905">
        <v>1500</v>
      </c>
      <c r="M143" s="908">
        <v>1835</v>
      </c>
      <c r="N143" s="916">
        <f t="shared" si="2"/>
        <v>1.2233333333333334</v>
      </c>
      <c r="O143" s="913"/>
    </row>
    <row r="144" spans="1:15" ht="24.95" customHeight="1">
      <c r="A144" s="905" t="s">
        <v>368</v>
      </c>
      <c r="B144" s="905"/>
      <c r="C144" s="905">
        <v>2014</v>
      </c>
      <c r="D144" s="906" t="s">
        <v>1189</v>
      </c>
      <c r="E144" s="906" t="s">
        <v>1053</v>
      </c>
      <c r="F144" s="907" t="s">
        <v>20</v>
      </c>
      <c r="G144" s="908" t="s">
        <v>7</v>
      </c>
      <c r="H144" s="906" t="s">
        <v>1192</v>
      </c>
      <c r="I144" s="906" t="s">
        <v>118</v>
      </c>
      <c r="J144" s="909" t="s">
        <v>492</v>
      </c>
      <c r="K144" s="910">
        <v>2.5000000000000001E-2</v>
      </c>
      <c r="L144" s="905">
        <v>0</v>
      </c>
      <c r="M144" s="908">
        <v>1</v>
      </c>
      <c r="N144" s="916"/>
      <c r="O144" s="913"/>
    </row>
    <row r="145" spans="1:15" ht="24.95" customHeight="1">
      <c r="A145" s="905" t="s">
        <v>368</v>
      </c>
      <c r="B145" s="905"/>
      <c r="C145" s="705">
        <v>2014</v>
      </c>
      <c r="D145" s="906" t="s">
        <v>1189</v>
      </c>
      <c r="E145" s="906" t="s">
        <v>1053</v>
      </c>
      <c r="F145" s="907" t="s">
        <v>20</v>
      </c>
      <c r="G145" s="908" t="s">
        <v>7</v>
      </c>
      <c r="H145" s="906" t="s">
        <v>1192</v>
      </c>
      <c r="I145" s="906" t="s">
        <v>117</v>
      </c>
      <c r="J145" s="909" t="s">
        <v>492</v>
      </c>
      <c r="K145" s="910">
        <v>2.5000000000000001E-2</v>
      </c>
      <c r="L145" s="905">
        <v>0</v>
      </c>
      <c r="M145" s="908">
        <v>11</v>
      </c>
      <c r="N145" s="916"/>
      <c r="O145" s="913"/>
    </row>
    <row r="146" spans="1:15" ht="35.1" customHeight="1">
      <c r="A146" s="905" t="s">
        <v>368</v>
      </c>
      <c r="B146" s="905"/>
      <c r="C146" s="705">
        <v>2014</v>
      </c>
      <c r="D146" s="906" t="s">
        <v>1189</v>
      </c>
      <c r="E146" s="906" t="s">
        <v>1053</v>
      </c>
      <c r="F146" s="907" t="s">
        <v>20</v>
      </c>
      <c r="G146" s="908" t="s">
        <v>7</v>
      </c>
      <c r="H146" s="906" t="s">
        <v>1192</v>
      </c>
      <c r="I146" s="906" t="s">
        <v>116</v>
      </c>
      <c r="J146" s="909" t="s">
        <v>1356</v>
      </c>
      <c r="K146" s="910">
        <v>2.5000000000000001E-2</v>
      </c>
      <c r="L146" s="905">
        <v>1500</v>
      </c>
      <c r="M146" s="908">
        <v>1835</v>
      </c>
      <c r="N146" s="916">
        <f t="shared" si="2"/>
        <v>1.2233333333333334</v>
      </c>
      <c r="O146" s="913"/>
    </row>
    <row r="147" spans="1:15" ht="35.1" customHeight="1">
      <c r="A147" s="905" t="s">
        <v>368</v>
      </c>
      <c r="B147" s="905" t="s">
        <v>379</v>
      </c>
      <c r="C147" s="905">
        <v>2014</v>
      </c>
      <c r="D147" s="906" t="s">
        <v>895</v>
      </c>
      <c r="E147" s="906" t="s">
        <v>1064</v>
      </c>
      <c r="F147" s="908" t="s">
        <v>18</v>
      </c>
      <c r="G147" s="908" t="s">
        <v>7</v>
      </c>
      <c r="H147" s="906" t="s">
        <v>1069</v>
      </c>
      <c r="I147" s="906" t="s">
        <v>115</v>
      </c>
      <c r="J147" s="909" t="s">
        <v>1356</v>
      </c>
      <c r="K147" s="910">
        <v>2.5000000000000001E-2</v>
      </c>
      <c r="L147" s="905" t="s">
        <v>492</v>
      </c>
      <c r="M147" s="908">
        <v>51</v>
      </c>
      <c r="N147" s="916"/>
      <c r="O147" s="913"/>
    </row>
    <row r="148" spans="1:15" ht="24.95" customHeight="1">
      <c r="A148" s="905" t="s">
        <v>368</v>
      </c>
      <c r="B148" s="905" t="s">
        <v>379</v>
      </c>
      <c r="C148" s="705">
        <v>2014</v>
      </c>
      <c r="D148" s="906" t="s">
        <v>895</v>
      </c>
      <c r="E148" s="906" t="s">
        <v>1064</v>
      </c>
      <c r="F148" s="908" t="s">
        <v>18</v>
      </c>
      <c r="G148" s="908" t="s">
        <v>7</v>
      </c>
      <c r="H148" s="906" t="s">
        <v>1069</v>
      </c>
      <c r="I148" s="906" t="s">
        <v>118</v>
      </c>
      <c r="J148" s="909" t="s">
        <v>119</v>
      </c>
      <c r="K148" s="910">
        <v>2.5000000000000001E-2</v>
      </c>
      <c r="L148" s="905" t="s">
        <v>492</v>
      </c>
      <c r="M148" s="908">
        <v>33</v>
      </c>
      <c r="N148" s="916"/>
      <c r="O148" s="913"/>
    </row>
    <row r="149" spans="1:15" ht="24.95" customHeight="1">
      <c r="A149" s="905" t="s">
        <v>368</v>
      </c>
      <c r="B149" s="905" t="s">
        <v>379</v>
      </c>
      <c r="C149" s="905">
        <v>2014</v>
      </c>
      <c r="D149" s="906" t="s">
        <v>895</v>
      </c>
      <c r="E149" s="906" t="s">
        <v>1064</v>
      </c>
      <c r="F149" s="908" t="s">
        <v>18</v>
      </c>
      <c r="G149" s="908" t="s">
        <v>7</v>
      </c>
      <c r="H149" s="906" t="s">
        <v>1069</v>
      </c>
      <c r="I149" s="906" t="s">
        <v>117</v>
      </c>
      <c r="J149" s="909" t="s">
        <v>119</v>
      </c>
      <c r="K149" s="910">
        <v>2.5000000000000001E-2</v>
      </c>
      <c r="L149" s="905" t="s">
        <v>492</v>
      </c>
      <c r="M149" s="908">
        <v>35</v>
      </c>
      <c r="N149" s="916"/>
      <c r="O149" s="913"/>
    </row>
    <row r="150" spans="1:15" ht="35.1" customHeight="1">
      <c r="A150" s="905" t="s">
        <v>368</v>
      </c>
      <c r="B150" s="905" t="s">
        <v>379</v>
      </c>
      <c r="C150" s="705">
        <v>2014</v>
      </c>
      <c r="D150" s="906" t="s">
        <v>895</v>
      </c>
      <c r="E150" s="906" t="s">
        <v>1064</v>
      </c>
      <c r="F150" s="908" t="s">
        <v>18</v>
      </c>
      <c r="G150" s="908" t="s">
        <v>7</v>
      </c>
      <c r="H150" s="906" t="s">
        <v>1069</v>
      </c>
      <c r="I150" s="906" t="s">
        <v>116</v>
      </c>
      <c r="J150" s="909" t="s">
        <v>1356</v>
      </c>
      <c r="K150" s="910">
        <v>2.5000000000000001E-2</v>
      </c>
      <c r="L150" s="905" t="s">
        <v>492</v>
      </c>
      <c r="M150" s="908">
        <v>51</v>
      </c>
      <c r="N150" s="916"/>
      <c r="O150" s="913"/>
    </row>
    <row r="151" spans="1:15" ht="35.1" customHeight="1">
      <c r="A151" s="905" t="s">
        <v>368</v>
      </c>
      <c r="B151" s="905" t="s">
        <v>379</v>
      </c>
      <c r="C151" s="905">
        <v>2014</v>
      </c>
      <c r="D151" s="906" t="s">
        <v>895</v>
      </c>
      <c r="E151" s="906" t="s">
        <v>1064</v>
      </c>
      <c r="F151" s="907" t="s">
        <v>20</v>
      </c>
      <c r="G151" s="908" t="s">
        <v>7</v>
      </c>
      <c r="H151" s="906" t="s">
        <v>514</v>
      </c>
      <c r="I151" s="906" t="s">
        <v>115</v>
      </c>
      <c r="J151" s="909" t="s">
        <v>1356</v>
      </c>
      <c r="K151" s="910">
        <v>2.5000000000000001E-2</v>
      </c>
      <c r="L151" s="905" t="s">
        <v>492</v>
      </c>
      <c r="M151" s="908">
        <v>18</v>
      </c>
      <c r="N151" s="916"/>
      <c r="O151" s="913"/>
    </row>
    <row r="152" spans="1:15" ht="24.95" customHeight="1">
      <c r="A152" s="905" t="s">
        <v>368</v>
      </c>
      <c r="B152" s="905" t="s">
        <v>379</v>
      </c>
      <c r="C152" s="705">
        <v>2014</v>
      </c>
      <c r="D152" s="906" t="s">
        <v>895</v>
      </c>
      <c r="E152" s="906" t="s">
        <v>1064</v>
      </c>
      <c r="F152" s="907" t="s">
        <v>20</v>
      </c>
      <c r="G152" s="908" t="s">
        <v>7</v>
      </c>
      <c r="H152" s="906" t="s">
        <v>514</v>
      </c>
      <c r="I152" s="906" t="s">
        <v>118</v>
      </c>
      <c r="J152" s="909" t="s">
        <v>492</v>
      </c>
      <c r="K152" s="910">
        <v>2.5000000000000001E-2</v>
      </c>
      <c r="L152" s="905" t="s">
        <v>492</v>
      </c>
      <c r="M152" s="908">
        <v>5</v>
      </c>
      <c r="N152" s="916"/>
      <c r="O152" s="913"/>
    </row>
    <row r="153" spans="1:15" ht="24.95" customHeight="1">
      <c r="A153" s="905" t="s">
        <v>368</v>
      </c>
      <c r="B153" s="905" t="s">
        <v>379</v>
      </c>
      <c r="C153" s="705">
        <v>2014</v>
      </c>
      <c r="D153" s="906" t="s">
        <v>895</v>
      </c>
      <c r="E153" s="906" t="s">
        <v>1064</v>
      </c>
      <c r="F153" s="907" t="s">
        <v>20</v>
      </c>
      <c r="G153" s="908" t="s">
        <v>7</v>
      </c>
      <c r="H153" s="906" t="s">
        <v>514</v>
      </c>
      <c r="I153" s="906" t="s">
        <v>117</v>
      </c>
      <c r="J153" s="909" t="s">
        <v>119</v>
      </c>
      <c r="K153" s="910">
        <v>2.5000000000000001E-2</v>
      </c>
      <c r="L153" s="905" t="s">
        <v>492</v>
      </c>
      <c r="M153" s="908">
        <v>6</v>
      </c>
      <c r="N153" s="916"/>
      <c r="O153" s="913"/>
    </row>
    <row r="154" spans="1:15" ht="35.1" customHeight="1">
      <c r="A154" s="905" t="s">
        <v>368</v>
      </c>
      <c r="B154" s="905" t="s">
        <v>379</v>
      </c>
      <c r="C154" s="905">
        <v>2014</v>
      </c>
      <c r="D154" s="906" t="s">
        <v>895</v>
      </c>
      <c r="E154" s="906" t="s">
        <v>1064</v>
      </c>
      <c r="F154" s="907" t="s">
        <v>20</v>
      </c>
      <c r="G154" s="908" t="s">
        <v>7</v>
      </c>
      <c r="H154" s="906" t="s">
        <v>514</v>
      </c>
      <c r="I154" s="906" t="s">
        <v>116</v>
      </c>
      <c r="J154" s="909" t="s">
        <v>1356</v>
      </c>
      <c r="K154" s="910">
        <v>2.5000000000000001E-2</v>
      </c>
      <c r="L154" s="905" t="s">
        <v>492</v>
      </c>
      <c r="M154" s="908">
        <v>18</v>
      </c>
      <c r="N154" s="916"/>
      <c r="O154" s="913"/>
    </row>
    <row r="155" spans="1:15" ht="35.1" customHeight="1">
      <c r="A155" s="905" t="s">
        <v>368</v>
      </c>
      <c r="B155" s="905" t="s">
        <v>379</v>
      </c>
      <c r="C155" s="705">
        <v>2014</v>
      </c>
      <c r="D155" s="906" t="s">
        <v>1307</v>
      </c>
      <c r="E155" s="906" t="s">
        <v>1064</v>
      </c>
      <c r="F155" s="907" t="s">
        <v>20</v>
      </c>
      <c r="G155" s="908" t="s">
        <v>7</v>
      </c>
      <c r="H155" s="906" t="s">
        <v>65</v>
      </c>
      <c r="I155" s="906" t="s">
        <v>115</v>
      </c>
      <c r="J155" s="909" t="s">
        <v>1348</v>
      </c>
      <c r="K155" s="910">
        <v>2.5000000000000001E-2</v>
      </c>
      <c r="L155" s="905">
        <v>100</v>
      </c>
      <c r="M155" s="908">
        <v>160</v>
      </c>
      <c r="N155" s="916">
        <f t="shared" si="2"/>
        <v>1.6</v>
      </c>
      <c r="O155" s="913"/>
    </row>
    <row r="156" spans="1:15" ht="24.95" customHeight="1">
      <c r="A156" s="905" t="s">
        <v>368</v>
      </c>
      <c r="B156" s="905" t="s">
        <v>379</v>
      </c>
      <c r="C156" s="905">
        <v>2014</v>
      </c>
      <c r="D156" s="906" t="s">
        <v>1307</v>
      </c>
      <c r="E156" s="906" t="s">
        <v>1064</v>
      </c>
      <c r="F156" s="907" t="s">
        <v>20</v>
      </c>
      <c r="G156" s="908" t="s">
        <v>7</v>
      </c>
      <c r="H156" s="906" t="s">
        <v>65</v>
      </c>
      <c r="I156" s="906" t="s">
        <v>118</v>
      </c>
      <c r="J156" s="909" t="s">
        <v>492</v>
      </c>
      <c r="K156" s="910">
        <v>2.5000000000000001E-2</v>
      </c>
      <c r="L156" s="905">
        <v>50</v>
      </c>
      <c r="M156" s="908">
        <v>15</v>
      </c>
      <c r="N156" s="916">
        <f t="shared" si="2"/>
        <v>0.3</v>
      </c>
      <c r="O156" s="913"/>
    </row>
    <row r="157" spans="1:15" ht="24.95" customHeight="1">
      <c r="A157" s="905" t="s">
        <v>368</v>
      </c>
      <c r="B157" s="905" t="s">
        <v>379</v>
      </c>
      <c r="C157" s="705">
        <v>2014</v>
      </c>
      <c r="D157" s="906" t="s">
        <v>1307</v>
      </c>
      <c r="E157" s="906" t="s">
        <v>1064</v>
      </c>
      <c r="F157" s="907" t="s">
        <v>20</v>
      </c>
      <c r="G157" s="908" t="s">
        <v>7</v>
      </c>
      <c r="H157" s="906" t="s">
        <v>65</v>
      </c>
      <c r="I157" s="906" t="s">
        <v>117</v>
      </c>
      <c r="J157" s="909" t="s">
        <v>119</v>
      </c>
      <c r="K157" s="910">
        <v>2.5000000000000001E-2</v>
      </c>
      <c r="L157" s="905">
        <v>50</v>
      </c>
      <c r="M157" s="908">
        <v>32</v>
      </c>
      <c r="N157" s="916">
        <f t="shared" si="2"/>
        <v>0.64</v>
      </c>
      <c r="O157" s="913"/>
    </row>
    <row r="158" spans="1:15" ht="35.1" customHeight="1">
      <c r="A158" s="905" t="s">
        <v>368</v>
      </c>
      <c r="B158" s="905" t="s">
        <v>379</v>
      </c>
      <c r="C158" s="905">
        <v>2014</v>
      </c>
      <c r="D158" s="906" t="s">
        <v>1307</v>
      </c>
      <c r="E158" s="906" t="s">
        <v>1064</v>
      </c>
      <c r="F158" s="907" t="s">
        <v>20</v>
      </c>
      <c r="G158" s="908" t="s">
        <v>7</v>
      </c>
      <c r="H158" s="906" t="s">
        <v>65</v>
      </c>
      <c r="I158" s="906" t="s">
        <v>116</v>
      </c>
      <c r="J158" s="909" t="s">
        <v>1348</v>
      </c>
      <c r="K158" s="910">
        <v>2.5000000000000001E-2</v>
      </c>
      <c r="L158" s="905">
        <v>100</v>
      </c>
      <c r="M158" s="908">
        <v>160</v>
      </c>
      <c r="N158" s="916">
        <f t="shared" si="2"/>
        <v>1.6</v>
      </c>
      <c r="O158" s="913"/>
    </row>
    <row r="159" spans="1:15" ht="24.95" customHeight="1">
      <c r="A159" s="905" t="s">
        <v>368</v>
      </c>
      <c r="B159" s="905"/>
      <c r="C159" s="705">
        <v>2014</v>
      </c>
      <c r="D159" s="906" t="s">
        <v>1372</v>
      </c>
      <c r="E159" s="906" t="s">
        <v>1053</v>
      </c>
      <c r="F159" s="907" t="s">
        <v>20</v>
      </c>
      <c r="G159" s="908" t="s">
        <v>7</v>
      </c>
      <c r="H159" s="906" t="s">
        <v>110</v>
      </c>
      <c r="I159" s="906" t="s">
        <v>117</v>
      </c>
      <c r="J159" s="909" t="s">
        <v>1345</v>
      </c>
      <c r="K159" s="910">
        <v>2.5000000000000001E-2</v>
      </c>
      <c r="L159" s="905" t="s">
        <v>492</v>
      </c>
      <c r="M159" s="908" t="s">
        <v>492</v>
      </c>
      <c r="N159" s="916" t="s">
        <v>492</v>
      </c>
      <c r="O159" s="913"/>
    </row>
    <row r="160" spans="1:15" ht="24.95" customHeight="1">
      <c r="A160" s="905" t="s">
        <v>368</v>
      </c>
      <c r="B160" s="905"/>
      <c r="C160" s="705">
        <v>2014</v>
      </c>
      <c r="D160" s="906" t="s">
        <v>1373</v>
      </c>
      <c r="E160" s="906" t="s">
        <v>1053</v>
      </c>
      <c r="F160" s="907" t="s">
        <v>20</v>
      </c>
      <c r="G160" s="908" t="s">
        <v>7</v>
      </c>
      <c r="H160" s="906" t="s">
        <v>514</v>
      </c>
      <c r="I160" s="906" t="s">
        <v>123</v>
      </c>
      <c r="J160" s="909" t="s">
        <v>1345</v>
      </c>
      <c r="K160" s="910">
        <v>2.5000000000000001E-2</v>
      </c>
      <c r="L160" s="905" t="s">
        <v>492</v>
      </c>
      <c r="M160" s="908">
        <v>140</v>
      </c>
      <c r="N160" s="916" t="s">
        <v>492</v>
      </c>
      <c r="O160" s="913"/>
    </row>
    <row r="161" spans="1:15" ht="24.95" customHeight="1">
      <c r="A161" s="905" t="s">
        <v>368</v>
      </c>
      <c r="B161" s="905"/>
      <c r="C161" s="905">
        <v>2014</v>
      </c>
      <c r="D161" s="906" t="s">
        <v>1373</v>
      </c>
      <c r="E161" s="906" t="s">
        <v>1053</v>
      </c>
      <c r="F161" s="907" t="s">
        <v>20</v>
      </c>
      <c r="G161" s="908" t="s">
        <v>7</v>
      </c>
      <c r="H161" s="906" t="s">
        <v>110</v>
      </c>
      <c r="I161" s="906" t="s">
        <v>123</v>
      </c>
      <c r="J161" s="909" t="s">
        <v>1345</v>
      </c>
      <c r="K161" s="910">
        <v>2.5000000000000001E-2</v>
      </c>
      <c r="L161" s="905" t="s">
        <v>492</v>
      </c>
      <c r="M161" s="908">
        <v>43</v>
      </c>
      <c r="N161" s="916" t="s">
        <v>492</v>
      </c>
      <c r="O161" s="913"/>
    </row>
    <row r="162" spans="1:15" ht="24.95" customHeight="1">
      <c r="A162" s="905" t="s">
        <v>368</v>
      </c>
      <c r="B162" s="905"/>
      <c r="C162" s="705">
        <v>2014</v>
      </c>
      <c r="D162" s="906" t="s">
        <v>1374</v>
      </c>
      <c r="E162" s="906" t="s">
        <v>1053</v>
      </c>
      <c r="F162" s="907" t="s">
        <v>20</v>
      </c>
      <c r="G162" s="908" t="s">
        <v>7</v>
      </c>
      <c r="H162" s="906" t="s">
        <v>110</v>
      </c>
      <c r="I162" s="906" t="s">
        <v>117</v>
      </c>
      <c r="J162" s="909" t="s">
        <v>1345</v>
      </c>
      <c r="K162" s="910">
        <v>2.5000000000000001E-2</v>
      </c>
      <c r="L162" s="905" t="s">
        <v>492</v>
      </c>
      <c r="M162" s="908">
        <v>56</v>
      </c>
      <c r="N162" s="916" t="s">
        <v>492</v>
      </c>
      <c r="O162" s="913"/>
    </row>
    <row r="163" spans="1:15" ht="24.95" customHeight="1">
      <c r="A163" s="905" t="s">
        <v>368</v>
      </c>
      <c r="B163" s="905"/>
      <c r="C163" s="905">
        <v>2014</v>
      </c>
      <c r="D163" s="906" t="s">
        <v>901</v>
      </c>
      <c r="E163" s="906" t="s">
        <v>1053</v>
      </c>
      <c r="F163" s="908" t="s">
        <v>18</v>
      </c>
      <c r="G163" s="908" t="s">
        <v>7</v>
      </c>
      <c r="H163" s="906" t="s">
        <v>1078</v>
      </c>
      <c r="I163" s="906" t="s">
        <v>115</v>
      </c>
      <c r="J163" s="909" t="s">
        <v>1375</v>
      </c>
      <c r="K163" s="910">
        <v>2.5000000000000001E-2</v>
      </c>
      <c r="L163" s="905">
        <v>200</v>
      </c>
      <c r="M163" s="908">
        <v>189</v>
      </c>
      <c r="N163" s="916">
        <f t="shared" si="2"/>
        <v>0.94499999999999995</v>
      </c>
      <c r="O163" s="913"/>
    </row>
    <row r="164" spans="1:15" ht="24.95" customHeight="1">
      <c r="A164" s="905" t="s">
        <v>368</v>
      </c>
      <c r="B164" s="905"/>
      <c r="C164" s="705">
        <v>2014</v>
      </c>
      <c r="D164" s="906" t="s">
        <v>901</v>
      </c>
      <c r="E164" s="906" t="s">
        <v>1053</v>
      </c>
      <c r="F164" s="908" t="s">
        <v>18</v>
      </c>
      <c r="G164" s="908" t="s">
        <v>7</v>
      </c>
      <c r="H164" s="906" t="s">
        <v>1078</v>
      </c>
      <c r="I164" s="906" t="s">
        <v>118</v>
      </c>
      <c r="J164" s="909" t="s">
        <v>492</v>
      </c>
      <c r="K164" s="910">
        <v>2.5000000000000001E-2</v>
      </c>
      <c r="L164" s="905">
        <v>0</v>
      </c>
      <c r="M164" s="908">
        <v>0</v>
      </c>
      <c r="N164" s="916"/>
      <c r="O164" s="913"/>
    </row>
    <row r="165" spans="1:15" ht="24.95" customHeight="1">
      <c r="A165" s="905" t="s">
        <v>368</v>
      </c>
      <c r="B165" s="905"/>
      <c r="C165" s="905">
        <v>2014</v>
      </c>
      <c r="D165" s="906" t="s">
        <v>901</v>
      </c>
      <c r="E165" s="906" t="s">
        <v>1053</v>
      </c>
      <c r="F165" s="908" t="s">
        <v>18</v>
      </c>
      <c r="G165" s="908" t="s">
        <v>7</v>
      </c>
      <c r="H165" s="906" t="s">
        <v>1078</v>
      </c>
      <c r="I165" s="906" t="s">
        <v>117</v>
      </c>
      <c r="J165" s="909" t="s">
        <v>492</v>
      </c>
      <c r="K165" s="910">
        <v>2.5000000000000001E-2</v>
      </c>
      <c r="L165" s="905">
        <v>0</v>
      </c>
      <c r="M165" s="908">
        <v>0</v>
      </c>
      <c r="N165" s="916"/>
      <c r="O165" s="913"/>
    </row>
    <row r="166" spans="1:15" ht="24.95" customHeight="1">
      <c r="A166" s="905" t="s">
        <v>368</v>
      </c>
      <c r="B166" s="905"/>
      <c r="C166" s="705">
        <v>2014</v>
      </c>
      <c r="D166" s="906" t="s">
        <v>901</v>
      </c>
      <c r="E166" s="906" t="s">
        <v>1053</v>
      </c>
      <c r="F166" s="908" t="s">
        <v>18</v>
      </c>
      <c r="G166" s="908" t="s">
        <v>7</v>
      </c>
      <c r="H166" s="906" t="s">
        <v>1078</v>
      </c>
      <c r="I166" s="906" t="s">
        <v>116</v>
      </c>
      <c r="J166" s="909" t="s">
        <v>1375</v>
      </c>
      <c r="K166" s="910">
        <v>2.5000000000000001E-2</v>
      </c>
      <c r="L166" s="905">
        <v>100</v>
      </c>
      <c r="M166" s="908">
        <v>189</v>
      </c>
      <c r="N166" s="916">
        <f t="shared" si="2"/>
        <v>1.89</v>
      </c>
      <c r="O166" s="913"/>
    </row>
    <row r="167" spans="1:15" ht="24.95" customHeight="1">
      <c r="A167" s="905" t="s">
        <v>368</v>
      </c>
      <c r="B167" s="905"/>
      <c r="C167" s="705">
        <v>2014</v>
      </c>
      <c r="D167" s="906" t="s">
        <v>1211</v>
      </c>
      <c r="E167" s="906" t="s">
        <v>1053</v>
      </c>
      <c r="F167" s="907" t="s">
        <v>20</v>
      </c>
      <c r="G167" s="908" t="s">
        <v>7</v>
      </c>
      <c r="H167" s="906" t="s">
        <v>1212</v>
      </c>
      <c r="I167" s="906" t="s">
        <v>115</v>
      </c>
      <c r="J167" s="909" t="s">
        <v>1376</v>
      </c>
      <c r="K167" s="910">
        <v>2.5000000000000001E-2</v>
      </c>
      <c r="L167" s="905">
        <v>1500</v>
      </c>
      <c r="M167" s="908">
        <v>1415</v>
      </c>
      <c r="N167" s="916">
        <f t="shared" si="2"/>
        <v>0.94333333333333336</v>
      </c>
      <c r="O167" s="913"/>
    </row>
    <row r="168" spans="1:15" ht="24.95" customHeight="1">
      <c r="A168" s="905" t="s">
        <v>368</v>
      </c>
      <c r="B168" s="905"/>
      <c r="C168" s="905">
        <v>2014</v>
      </c>
      <c r="D168" s="906" t="s">
        <v>1211</v>
      </c>
      <c r="E168" s="906" t="s">
        <v>1053</v>
      </c>
      <c r="F168" s="907" t="s">
        <v>20</v>
      </c>
      <c r="G168" s="908" t="s">
        <v>7</v>
      </c>
      <c r="H168" s="906" t="s">
        <v>1212</v>
      </c>
      <c r="I168" s="906" t="s">
        <v>118</v>
      </c>
      <c r="J168" s="909" t="s">
        <v>119</v>
      </c>
      <c r="K168" s="910">
        <v>2.5000000000000001E-2</v>
      </c>
      <c r="L168" s="905">
        <v>50</v>
      </c>
      <c r="M168" s="908">
        <v>62</v>
      </c>
      <c r="N168" s="916">
        <f t="shared" si="2"/>
        <v>1.24</v>
      </c>
      <c r="O168" s="913"/>
    </row>
    <row r="169" spans="1:15" ht="24.95" customHeight="1">
      <c r="A169" s="905" t="s">
        <v>368</v>
      </c>
      <c r="B169" s="905"/>
      <c r="C169" s="705">
        <v>2014</v>
      </c>
      <c r="D169" s="906" t="s">
        <v>1211</v>
      </c>
      <c r="E169" s="906" t="s">
        <v>1053</v>
      </c>
      <c r="F169" s="907" t="s">
        <v>20</v>
      </c>
      <c r="G169" s="908" t="s">
        <v>7</v>
      </c>
      <c r="H169" s="906" t="s">
        <v>1212</v>
      </c>
      <c r="I169" s="906" t="s">
        <v>117</v>
      </c>
      <c r="J169" s="909" t="s">
        <v>119</v>
      </c>
      <c r="K169" s="910">
        <v>2.5000000000000001E-2</v>
      </c>
      <c r="L169" s="905">
        <v>50</v>
      </c>
      <c r="M169" s="908">
        <v>234</v>
      </c>
      <c r="N169" s="916">
        <f t="shared" si="2"/>
        <v>4.68</v>
      </c>
      <c r="O169" s="913"/>
    </row>
    <row r="170" spans="1:15" ht="24.95" customHeight="1">
      <c r="A170" s="905" t="s">
        <v>368</v>
      </c>
      <c r="B170" s="905"/>
      <c r="C170" s="905">
        <v>2014</v>
      </c>
      <c r="D170" s="906" t="s">
        <v>1211</v>
      </c>
      <c r="E170" s="906" t="s">
        <v>1053</v>
      </c>
      <c r="F170" s="907" t="s">
        <v>20</v>
      </c>
      <c r="G170" s="908" t="s">
        <v>7</v>
      </c>
      <c r="H170" s="906" t="s">
        <v>1212</v>
      </c>
      <c r="I170" s="906" t="s">
        <v>116</v>
      </c>
      <c r="J170" s="909" t="s">
        <v>1376</v>
      </c>
      <c r="K170" s="910">
        <v>2.5000000000000001E-2</v>
      </c>
      <c r="L170" s="905">
        <v>1500</v>
      </c>
      <c r="M170" s="908">
        <v>1415</v>
      </c>
      <c r="N170" s="916">
        <f t="shared" si="2"/>
        <v>0.94333333333333336</v>
      </c>
      <c r="O170" s="913"/>
    </row>
    <row r="171" spans="1:15" ht="35.1" customHeight="1">
      <c r="A171" s="905" t="s">
        <v>368</v>
      </c>
      <c r="B171" s="905" t="s">
        <v>379</v>
      </c>
      <c r="C171" s="705">
        <v>2014</v>
      </c>
      <c r="D171" s="906" t="s">
        <v>1083</v>
      </c>
      <c r="E171" s="906" t="s">
        <v>1064</v>
      </c>
      <c r="F171" s="908" t="s">
        <v>18</v>
      </c>
      <c r="G171" s="908" t="s">
        <v>7</v>
      </c>
      <c r="H171" s="906" t="s">
        <v>1069</v>
      </c>
      <c r="I171" s="906" t="s">
        <v>115</v>
      </c>
      <c r="J171" s="909" t="s">
        <v>1356</v>
      </c>
      <c r="K171" s="910">
        <v>2.5000000000000001E-2</v>
      </c>
      <c r="L171" s="905" t="s">
        <v>492</v>
      </c>
      <c r="M171" s="908">
        <v>52</v>
      </c>
      <c r="N171" s="916"/>
      <c r="O171" s="913"/>
    </row>
    <row r="172" spans="1:15" ht="24.95" customHeight="1">
      <c r="A172" s="905" t="s">
        <v>368</v>
      </c>
      <c r="B172" s="905" t="s">
        <v>379</v>
      </c>
      <c r="C172" s="905">
        <v>2014</v>
      </c>
      <c r="D172" s="906" t="s">
        <v>1083</v>
      </c>
      <c r="E172" s="906" t="s">
        <v>1064</v>
      </c>
      <c r="F172" s="908" t="s">
        <v>18</v>
      </c>
      <c r="G172" s="908" t="s">
        <v>7</v>
      </c>
      <c r="H172" s="906" t="s">
        <v>1069</v>
      </c>
      <c r="I172" s="906" t="s">
        <v>118</v>
      </c>
      <c r="J172" s="909" t="s">
        <v>119</v>
      </c>
      <c r="K172" s="910">
        <v>2.5000000000000001E-2</v>
      </c>
      <c r="L172" s="905" t="s">
        <v>492</v>
      </c>
      <c r="M172" s="908">
        <v>47</v>
      </c>
      <c r="N172" s="916"/>
      <c r="O172" s="913"/>
    </row>
    <row r="173" spans="1:15" ht="24.95" customHeight="1">
      <c r="A173" s="905" t="s">
        <v>368</v>
      </c>
      <c r="B173" s="905" t="s">
        <v>379</v>
      </c>
      <c r="C173" s="705">
        <v>2014</v>
      </c>
      <c r="D173" s="906" t="s">
        <v>1083</v>
      </c>
      <c r="E173" s="906" t="s">
        <v>1064</v>
      </c>
      <c r="F173" s="908" t="s">
        <v>18</v>
      </c>
      <c r="G173" s="908" t="s">
        <v>7</v>
      </c>
      <c r="H173" s="906" t="s">
        <v>1069</v>
      </c>
      <c r="I173" s="906" t="s">
        <v>117</v>
      </c>
      <c r="J173" s="909" t="s">
        <v>119</v>
      </c>
      <c r="K173" s="910">
        <v>2.5000000000000001E-2</v>
      </c>
      <c r="L173" s="905" t="s">
        <v>492</v>
      </c>
      <c r="M173" s="908">
        <v>51</v>
      </c>
      <c r="N173" s="916"/>
      <c r="O173" s="913"/>
    </row>
    <row r="174" spans="1:15" ht="35.1" customHeight="1">
      <c r="A174" s="905" t="s">
        <v>368</v>
      </c>
      <c r="B174" s="905" t="s">
        <v>379</v>
      </c>
      <c r="C174" s="705">
        <v>2014</v>
      </c>
      <c r="D174" s="906" t="s">
        <v>1083</v>
      </c>
      <c r="E174" s="906" t="s">
        <v>1064</v>
      </c>
      <c r="F174" s="908" t="s">
        <v>18</v>
      </c>
      <c r="G174" s="908" t="s">
        <v>7</v>
      </c>
      <c r="H174" s="906" t="s">
        <v>1069</v>
      </c>
      <c r="I174" s="906" t="s">
        <v>116</v>
      </c>
      <c r="J174" s="909" t="s">
        <v>1356</v>
      </c>
      <c r="K174" s="910">
        <v>2.5000000000000001E-2</v>
      </c>
      <c r="L174" s="905" t="s">
        <v>492</v>
      </c>
      <c r="M174" s="908">
        <v>52</v>
      </c>
      <c r="N174" s="916"/>
      <c r="O174" s="913"/>
    </row>
    <row r="175" spans="1:15" ht="35.1" customHeight="1">
      <c r="A175" s="905" t="s">
        <v>368</v>
      </c>
      <c r="B175" s="905" t="s">
        <v>379</v>
      </c>
      <c r="C175" s="905">
        <v>2014</v>
      </c>
      <c r="D175" s="906" t="s">
        <v>1083</v>
      </c>
      <c r="E175" s="906" t="s">
        <v>1064</v>
      </c>
      <c r="F175" s="907" t="s">
        <v>20</v>
      </c>
      <c r="G175" s="908" t="s">
        <v>7</v>
      </c>
      <c r="H175" s="906" t="s">
        <v>514</v>
      </c>
      <c r="I175" s="906" t="s">
        <v>115</v>
      </c>
      <c r="J175" s="909" t="s">
        <v>1356</v>
      </c>
      <c r="K175" s="910">
        <v>2.5000000000000001E-2</v>
      </c>
      <c r="L175" s="905" t="s">
        <v>492</v>
      </c>
      <c r="M175" s="908">
        <v>128</v>
      </c>
      <c r="N175" s="916"/>
      <c r="O175" s="913"/>
    </row>
    <row r="176" spans="1:15" ht="24.95" customHeight="1">
      <c r="A176" s="905" t="s">
        <v>368</v>
      </c>
      <c r="B176" s="905" t="s">
        <v>379</v>
      </c>
      <c r="C176" s="705">
        <v>2014</v>
      </c>
      <c r="D176" s="906" t="s">
        <v>1083</v>
      </c>
      <c r="E176" s="906" t="s">
        <v>1064</v>
      </c>
      <c r="F176" s="907" t="s">
        <v>20</v>
      </c>
      <c r="G176" s="908" t="s">
        <v>7</v>
      </c>
      <c r="H176" s="906" t="s">
        <v>514</v>
      </c>
      <c r="I176" s="906" t="s">
        <v>118</v>
      </c>
      <c r="J176" s="909" t="s">
        <v>492</v>
      </c>
      <c r="K176" s="910">
        <v>2.5000000000000001E-2</v>
      </c>
      <c r="L176" s="905" t="s">
        <v>492</v>
      </c>
      <c r="M176" s="908">
        <v>57</v>
      </c>
      <c r="N176" s="916"/>
      <c r="O176" s="913"/>
    </row>
    <row r="177" spans="1:15" ht="24.95" customHeight="1">
      <c r="A177" s="905" t="s">
        <v>368</v>
      </c>
      <c r="B177" s="905" t="s">
        <v>379</v>
      </c>
      <c r="C177" s="905">
        <v>2014</v>
      </c>
      <c r="D177" s="906" t="s">
        <v>1083</v>
      </c>
      <c r="E177" s="906" t="s">
        <v>1064</v>
      </c>
      <c r="F177" s="907" t="s">
        <v>20</v>
      </c>
      <c r="G177" s="908" t="s">
        <v>7</v>
      </c>
      <c r="H177" s="906" t="s">
        <v>514</v>
      </c>
      <c r="I177" s="906" t="s">
        <v>117</v>
      </c>
      <c r="J177" s="909" t="s">
        <v>119</v>
      </c>
      <c r="K177" s="910">
        <v>2.5000000000000001E-2</v>
      </c>
      <c r="L177" s="905" t="s">
        <v>492</v>
      </c>
      <c r="M177" s="908">
        <v>91</v>
      </c>
      <c r="N177" s="916"/>
      <c r="O177" s="913"/>
    </row>
    <row r="178" spans="1:15" ht="35.1" customHeight="1">
      <c r="A178" s="905" t="s">
        <v>368</v>
      </c>
      <c r="B178" s="905" t="s">
        <v>379</v>
      </c>
      <c r="C178" s="705">
        <v>2014</v>
      </c>
      <c r="D178" s="906" t="s">
        <v>1083</v>
      </c>
      <c r="E178" s="906" t="s">
        <v>1064</v>
      </c>
      <c r="F178" s="907" t="s">
        <v>20</v>
      </c>
      <c r="G178" s="908" t="s">
        <v>7</v>
      </c>
      <c r="H178" s="906" t="s">
        <v>514</v>
      </c>
      <c r="I178" s="906" t="s">
        <v>116</v>
      </c>
      <c r="J178" s="909" t="s">
        <v>1356</v>
      </c>
      <c r="K178" s="910">
        <v>2.5000000000000001E-2</v>
      </c>
      <c r="L178" s="905" t="s">
        <v>492</v>
      </c>
      <c r="M178" s="908">
        <v>128</v>
      </c>
      <c r="N178" s="916"/>
      <c r="O178" s="913"/>
    </row>
    <row r="179" spans="1:15" ht="35.1" customHeight="1">
      <c r="A179" s="905" t="s">
        <v>368</v>
      </c>
      <c r="B179" s="905"/>
      <c r="C179" s="905">
        <v>2014</v>
      </c>
      <c r="D179" s="906" t="s">
        <v>83</v>
      </c>
      <c r="E179" s="906" t="s">
        <v>1053</v>
      </c>
      <c r="F179" s="908" t="s">
        <v>18</v>
      </c>
      <c r="G179" s="908" t="s">
        <v>7</v>
      </c>
      <c r="H179" s="920" t="s">
        <v>1069</v>
      </c>
      <c r="I179" s="906" t="s">
        <v>115</v>
      </c>
      <c r="J179" s="909" t="s">
        <v>1356</v>
      </c>
      <c r="K179" s="910">
        <v>2.5000000000000001E-2</v>
      </c>
      <c r="L179" s="905">
        <v>300</v>
      </c>
      <c r="M179" s="908">
        <v>397</v>
      </c>
      <c r="N179" s="916">
        <f t="shared" si="2"/>
        <v>1.3233333333333333</v>
      </c>
      <c r="O179" s="913"/>
    </row>
    <row r="180" spans="1:15" ht="24.95" customHeight="1">
      <c r="A180" s="905" t="s">
        <v>368</v>
      </c>
      <c r="B180" s="905"/>
      <c r="C180" s="705">
        <v>2014</v>
      </c>
      <c r="D180" s="906" t="s">
        <v>83</v>
      </c>
      <c r="E180" s="906" t="s">
        <v>1053</v>
      </c>
      <c r="F180" s="908" t="s">
        <v>18</v>
      </c>
      <c r="G180" s="908" t="s">
        <v>7</v>
      </c>
      <c r="H180" s="920" t="s">
        <v>1069</v>
      </c>
      <c r="I180" s="906" t="s">
        <v>118</v>
      </c>
      <c r="J180" s="909" t="s">
        <v>119</v>
      </c>
      <c r="K180" s="910">
        <v>2.5000000000000001E-2</v>
      </c>
      <c r="L180" s="905">
        <v>100</v>
      </c>
      <c r="M180" s="908">
        <v>381</v>
      </c>
      <c r="N180" s="916">
        <f t="shared" si="2"/>
        <v>3.81</v>
      </c>
      <c r="O180" s="913"/>
    </row>
    <row r="181" spans="1:15" ht="24.95" customHeight="1">
      <c r="A181" s="905" t="s">
        <v>368</v>
      </c>
      <c r="B181" s="905"/>
      <c r="C181" s="705">
        <v>2014</v>
      </c>
      <c r="D181" s="906" t="s">
        <v>83</v>
      </c>
      <c r="E181" s="906" t="s">
        <v>1053</v>
      </c>
      <c r="F181" s="908" t="s">
        <v>18</v>
      </c>
      <c r="G181" s="908" t="s">
        <v>7</v>
      </c>
      <c r="H181" s="920" t="s">
        <v>1069</v>
      </c>
      <c r="I181" s="906" t="s">
        <v>117</v>
      </c>
      <c r="J181" s="909" t="s">
        <v>119</v>
      </c>
      <c r="K181" s="910">
        <v>2.5000000000000001E-2</v>
      </c>
      <c r="L181" s="905">
        <v>100</v>
      </c>
      <c r="M181" s="908">
        <v>384</v>
      </c>
      <c r="N181" s="916">
        <f t="shared" si="2"/>
        <v>3.84</v>
      </c>
      <c r="O181" s="913"/>
    </row>
    <row r="182" spans="1:15" ht="35.1" customHeight="1">
      <c r="A182" s="905" t="s">
        <v>368</v>
      </c>
      <c r="B182" s="905"/>
      <c r="C182" s="905">
        <v>2014</v>
      </c>
      <c r="D182" s="906" t="s">
        <v>83</v>
      </c>
      <c r="E182" s="906" t="s">
        <v>1053</v>
      </c>
      <c r="F182" s="908" t="s">
        <v>18</v>
      </c>
      <c r="G182" s="908" t="s">
        <v>7</v>
      </c>
      <c r="H182" s="920" t="s">
        <v>1069</v>
      </c>
      <c r="I182" s="906" t="s">
        <v>116</v>
      </c>
      <c r="J182" s="909" t="s">
        <v>1356</v>
      </c>
      <c r="K182" s="910">
        <v>2.5000000000000001E-2</v>
      </c>
      <c r="L182" s="905">
        <v>300</v>
      </c>
      <c r="M182" s="908">
        <v>397</v>
      </c>
      <c r="N182" s="916">
        <f t="shared" si="2"/>
        <v>1.3233333333333333</v>
      </c>
      <c r="O182" s="913"/>
    </row>
    <row r="183" spans="1:15" ht="35.1" customHeight="1">
      <c r="A183" s="905" t="s">
        <v>368</v>
      </c>
      <c r="B183" s="905"/>
      <c r="C183" s="705">
        <v>2014</v>
      </c>
      <c r="D183" s="906" t="s">
        <v>1224</v>
      </c>
      <c r="E183" s="906" t="s">
        <v>1053</v>
      </c>
      <c r="F183" s="907" t="s">
        <v>20</v>
      </c>
      <c r="G183" s="908" t="s">
        <v>7</v>
      </c>
      <c r="H183" s="906" t="s">
        <v>1366</v>
      </c>
      <c r="I183" s="906" t="s">
        <v>115</v>
      </c>
      <c r="J183" s="909" t="s">
        <v>1356</v>
      </c>
      <c r="K183" s="910">
        <v>2.5000000000000001E-2</v>
      </c>
      <c r="L183" s="905">
        <v>1000</v>
      </c>
      <c r="M183" s="908">
        <v>922</v>
      </c>
      <c r="N183" s="916">
        <f t="shared" si="2"/>
        <v>0.92200000000000004</v>
      </c>
      <c r="O183" s="913"/>
    </row>
    <row r="184" spans="1:15" ht="35.1" customHeight="1">
      <c r="A184" s="905" t="s">
        <v>368</v>
      </c>
      <c r="B184" s="905"/>
      <c r="C184" s="905">
        <v>2014</v>
      </c>
      <c r="D184" s="906" t="s">
        <v>1224</v>
      </c>
      <c r="E184" s="906" t="s">
        <v>1053</v>
      </c>
      <c r="F184" s="907" t="s">
        <v>20</v>
      </c>
      <c r="G184" s="908" t="s">
        <v>7</v>
      </c>
      <c r="H184" s="906" t="s">
        <v>1366</v>
      </c>
      <c r="I184" s="906" t="s">
        <v>116</v>
      </c>
      <c r="J184" s="909" t="s">
        <v>1356</v>
      </c>
      <c r="K184" s="910">
        <v>2.5000000000000001E-2</v>
      </c>
      <c r="L184" s="905">
        <v>1000</v>
      </c>
      <c r="M184" s="908">
        <v>922</v>
      </c>
      <c r="N184" s="916">
        <f t="shared" si="2"/>
        <v>0.92200000000000004</v>
      </c>
      <c r="O184" s="913"/>
    </row>
    <row r="185" spans="1:15" ht="24.95" customHeight="1">
      <c r="A185" s="905" t="s">
        <v>368</v>
      </c>
      <c r="B185" s="905"/>
      <c r="C185" s="705">
        <v>2014</v>
      </c>
      <c r="D185" s="906" t="s">
        <v>1224</v>
      </c>
      <c r="E185" s="906" t="s">
        <v>1053</v>
      </c>
      <c r="F185" s="907" t="s">
        <v>20</v>
      </c>
      <c r="G185" s="908" t="s">
        <v>7</v>
      </c>
      <c r="H185" s="906" t="s">
        <v>1366</v>
      </c>
      <c r="I185" s="906" t="s">
        <v>118</v>
      </c>
      <c r="J185" s="909" t="s">
        <v>119</v>
      </c>
      <c r="K185" s="910">
        <v>2.5000000000000001E-2</v>
      </c>
      <c r="L185" s="905">
        <v>500</v>
      </c>
      <c r="M185" s="908">
        <v>729</v>
      </c>
      <c r="N185" s="916">
        <f t="shared" si="2"/>
        <v>1.458</v>
      </c>
      <c r="O185" s="913"/>
    </row>
    <row r="186" spans="1:15" ht="24.95" customHeight="1">
      <c r="A186" s="905" t="s">
        <v>368</v>
      </c>
      <c r="B186" s="905"/>
      <c r="C186" s="905">
        <v>2014</v>
      </c>
      <c r="D186" s="906" t="s">
        <v>1224</v>
      </c>
      <c r="E186" s="906" t="s">
        <v>1053</v>
      </c>
      <c r="F186" s="907" t="s">
        <v>20</v>
      </c>
      <c r="G186" s="908" t="s">
        <v>7</v>
      </c>
      <c r="H186" s="906" t="s">
        <v>110</v>
      </c>
      <c r="I186" s="906" t="s">
        <v>118</v>
      </c>
      <c r="J186" s="909" t="s">
        <v>492</v>
      </c>
      <c r="K186" s="910">
        <v>2.5000000000000001E-2</v>
      </c>
      <c r="L186" s="905" t="s">
        <v>492</v>
      </c>
      <c r="M186" s="908">
        <v>43</v>
      </c>
      <c r="N186" s="916"/>
      <c r="O186" s="913"/>
    </row>
    <row r="187" spans="1:15" ht="24.95" customHeight="1">
      <c r="A187" s="905" t="s">
        <v>368</v>
      </c>
      <c r="B187" s="905"/>
      <c r="C187" s="705">
        <v>2014</v>
      </c>
      <c r="D187" s="906" t="s">
        <v>1224</v>
      </c>
      <c r="E187" s="906" t="s">
        <v>1053</v>
      </c>
      <c r="F187" s="907" t="s">
        <v>20</v>
      </c>
      <c r="G187" s="908" t="s">
        <v>7</v>
      </c>
      <c r="H187" s="906" t="s">
        <v>1366</v>
      </c>
      <c r="I187" s="906" t="s">
        <v>117</v>
      </c>
      <c r="J187" s="909" t="s">
        <v>119</v>
      </c>
      <c r="K187" s="910">
        <v>2.5000000000000001E-2</v>
      </c>
      <c r="L187" s="905">
        <v>500</v>
      </c>
      <c r="M187" s="908">
        <v>756</v>
      </c>
      <c r="N187" s="916">
        <f t="shared" si="2"/>
        <v>1.512</v>
      </c>
      <c r="O187" s="913"/>
    </row>
    <row r="188" spans="1:15" ht="24.95" customHeight="1">
      <c r="A188" s="905" t="s">
        <v>368</v>
      </c>
      <c r="B188" s="905"/>
      <c r="C188" s="705">
        <v>2014</v>
      </c>
      <c r="D188" s="906" t="s">
        <v>1224</v>
      </c>
      <c r="E188" s="906" t="s">
        <v>1053</v>
      </c>
      <c r="F188" s="907" t="s">
        <v>20</v>
      </c>
      <c r="G188" s="908" t="s">
        <v>7</v>
      </c>
      <c r="H188" s="906" t="s">
        <v>110</v>
      </c>
      <c r="I188" s="906" t="s">
        <v>117</v>
      </c>
      <c r="J188" s="909"/>
      <c r="K188" s="910">
        <v>2.5000000000000001E-2</v>
      </c>
      <c r="L188" s="905" t="s">
        <v>492</v>
      </c>
      <c r="M188" s="908">
        <v>55</v>
      </c>
      <c r="N188" s="916"/>
      <c r="O188" s="913"/>
    </row>
    <row r="189" spans="1:15" ht="35.1" customHeight="1">
      <c r="A189" s="905" t="s">
        <v>368</v>
      </c>
      <c r="B189" s="905"/>
      <c r="C189" s="905">
        <v>2014</v>
      </c>
      <c r="D189" s="906" t="s">
        <v>1224</v>
      </c>
      <c r="E189" s="906" t="s">
        <v>1053</v>
      </c>
      <c r="F189" s="907" t="s">
        <v>20</v>
      </c>
      <c r="G189" s="908" t="s">
        <v>7</v>
      </c>
      <c r="H189" s="906" t="s">
        <v>110</v>
      </c>
      <c r="I189" s="906" t="s">
        <v>115</v>
      </c>
      <c r="J189" s="909" t="s">
        <v>1356</v>
      </c>
      <c r="K189" s="910">
        <v>2.5000000000000001E-2</v>
      </c>
      <c r="L189" s="905" t="s">
        <v>492</v>
      </c>
      <c r="M189" s="908">
        <v>301</v>
      </c>
      <c r="N189" s="916"/>
      <c r="O189" s="913"/>
    </row>
    <row r="190" spans="1:15" ht="35.1" customHeight="1">
      <c r="A190" s="905" t="s">
        <v>368</v>
      </c>
      <c r="B190" s="905"/>
      <c r="C190" s="705">
        <v>2014</v>
      </c>
      <c r="D190" s="906" t="s">
        <v>1224</v>
      </c>
      <c r="E190" s="906" t="s">
        <v>1053</v>
      </c>
      <c r="F190" s="907" t="s">
        <v>20</v>
      </c>
      <c r="G190" s="908" t="s">
        <v>7</v>
      </c>
      <c r="H190" s="906" t="s">
        <v>110</v>
      </c>
      <c r="I190" s="906" t="s">
        <v>116</v>
      </c>
      <c r="J190" s="909" t="s">
        <v>1356</v>
      </c>
      <c r="K190" s="910">
        <v>2.5000000000000001E-2</v>
      </c>
      <c r="L190" s="905" t="s">
        <v>492</v>
      </c>
      <c r="M190" s="908">
        <v>301</v>
      </c>
      <c r="N190" s="916"/>
      <c r="O190" s="913"/>
    </row>
    <row r="191" spans="1:15" ht="24.95" customHeight="1">
      <c r="A191" s="905" t="s">
        <v>368</v>
      </c>
      <c r="B191" s="905"/>
      <c r="C191" s="905">
        <v>2014</v>
      </c>
      <c r="D191" s="906" t="s">
        <v>1088</v>
      </c>
      <c r="E191" s="906" t="s">
        <v>1064</v>
      </c>
      <c r="F191" s="908" t="s">
        <v>18</v>
      </c>
      <c r="G191" s="908" t="s">
        <v>7</v>
      </c>
      <c r="H191" s="906" t="s">
        <v>1052</v>
      </c>
      <c r="I191" s="906" t="s">
        <v>115</v>
      </c>
      <c r="J191" s="909" t="s">
        <v>1348</v>
      </c>
      <c r="K191" s="910">
        <v>2.5000000000000001E-2</v>
      </c>
      <c r="L191" s="905">
        <v>2000</v>
      </c>
      <c r="M191" s="908">
        <v>1444</v>
      </c>
      <c r="N191" s="916">
        <f t="shared" si="2"/>
        <v>0.72199999999999998</v>
      </c>
      <c r="O191" s="913"/>
    </row>
    <row r="192" spans="1:15" ht="24.95" customHeight="1">
      <c r="A192" s="905" t="s">
        <v>368</v>
      </c>
      <c r="B192" s="905"/>
      <c r="C192" s="705">
        <v>2014</v>
      </c>
      <c r="D192" s="906" t="s">
        <v>1088</v>
      </c>
      <c r="E192" s="906" t="s">
        <v>1064</v>
      </c>
      <c r="F192" s="908" t="s">
        <v>18</v>
      </c>
      <c r="G192" s="908" t="s">
        <v>7</v>
      </c>
      <c r="H192" s="906" t="s">
        <v>1052</v>
      </c>
      <c r="I192" s="906" t="s">
        <v>118</v>
      </c>
      <c r="J192" s="909" t="s">
        <v>119</v>
      </c>
      <c r="K192" s="910">
        <v>2.5000000000000001E-2</v>
      </c>
      <c r="L192" s="905">
        <v>400</v>
      </c>
      <c r="M192" s="908">
        <v>190</v>
      </c>
      <c r="N192" s="916">
        <f t="shared" si="2"/>
        <v>0.47499999999999998</v>
      </c>
      <c r="O192" s="913"/>
    </row>
    <row r="193" spans="1:15" ht="24.95" customHeight="1">
      <c r="A193" s="905" t="s">
        <v>368</v>
      </c>
      <c r="B193" s="905"/>
      <c r="C193" s="905">
        <v>2014</v>
      </c>
      <c r="D193" s="906" t="s">
        <v>1088</v>
      </c>
      <c r="E193" s="906" t="s">
        <v>1064</v>
      </c>
      <c r="F193" s="908" t="s">
        <v>18</v>
      </c>
      <c r="G193" s="908" t="s">
        <v>7</v>
      </c>
      <c r="H193" s="906" t="s">
        <v>1052</v>
      </c>
      <c r="I193" s="906" t="s">
        <v>117</v>
      </c>
      <c r="J193" s="909" t="s">
        <v>119</v>
      </c>
      <c r="K193" s="910">
        <v>2.5000000000000001E-2</v>
      </c>
      <c r="L193" s="905">
        <v>400</v>
      </c>
      <c r="M193" s="908">
        <v>190</v>
      </c>
      <c r="N193" s="916">
        <f t="shared" si="2"/>
        <v>0.47499999999999998</v>
      </c>
      <c r="O193" s="913"/>
    </row>
    <row r="194" spans="1:15" ht="24.95" customHeight="1">
      <c r="A194" s="905" t="s">
        <v>368</v>
      </c>
      <c r="B194" s="905"/>
      <c r="C194" s="705">
        <v>2014</v>
      </c>
      <c r="D194" s="906" t="s">
        <v>1088</v>
      </c>
      <c r="E194" s="906" t="s">
        <v>1064</v>
      </c>
      <c r="F194" s="908" t="s">
        <v>18</v>
      </c>
      <c r="G194" s="908" t="s">
        <v>7</v>
      </c>
      <c r="H194" s="906" t="s">
        <v>1052</v>
      </c>
      <c r="I194" s="906" t="s">
        <v>116</v>
      </c>
      <c r="J194" s="909" t="s">
        <v>1348</v>
      </c>
      <c r="K194" s="910">
        <v>2.5000000000000001E-2</v>
      </c>
      <c r="L194" s="905">
        <v>2000</v>
      </c>
      <c r="M194" s="908">
        <v>1444</v>
      </c>
      <c r="N194" s="916">
        <f t="shared" si="2"/>
        <v>0.72199999999999998</v>
      </c>
      <c r="O194" s="913"/>
    </row>
    <row r="195" spans="1:15" ht="24.95" customHeight="1">
      <c r="A195" s="905" t="s">
        <v>368</v>
      </c>
      <c r="B195" s="905"/>
      <c r="C195" s="705">
        <v>2014</v>
      </c>
      <c r="D195" s="906" t="s">
        <v>1319</v>
      </c>
      <c r="E195" s="906" t="s">
        <v>1053</v>
      </c>
      <c r="F195" s="907" t="s">
        <v>20</v>
      </c>
      <c r="G195" s="908" t="s">
        <v>7</v>
      </c>
      <c r="H195" s="906" t="s">
        <v>514</v>
      </c>
      <c r="I195" s="906" t="s">
        <v>115</v>
      </c>
      <c r="J195" s="909" t="s">
        <v>1348</v>
      </c>
      <c r="K195" s="910">
        <v>2.5000000000000001E-2</v>
      </c>
      <c r="L195" s="905">
        <v>2500</v>
      </c>
      <c r="M195" s="908">
        <v>1699</v>
      </c>
      <c r="N195" s="916">
        <f t="shared" si="2"/>
        <v>0.67959999999999998</v>
      </c>
      <c r="O195" s="913"/>
    </row>
    <row r="196" spans="1:15" ht="24.95" customHeight="1">
      <c r="A196" s="905" t="s">
        <v>368</v>
      </c>
      <c r="B196" s="905"/>
      <c r="C196" s="905">
        <v>2014</v>
      </c>
      <c r="D196" s="906" t="s">
        <v>1319</v>
      </c>
      <c r="E196" s="906" t="s">
        <v>1053</v>
      </c>
      <c r="F196" s="907" t="s">
        <v>20</v>
      </c>
      <c r="G196" s="908" t="s">
        <v>7</v>
      </c>
      <c r="H196" s="906" t="s">
        <v>514</v>
      </c>
      <c r="I196" s="906" t="s">
        <v>116</v>
      </c>
      <c r="J196" s="909" t="s">
        <v>1348</v>
      </c>
      <c r="K196" s="910">
        <v>2.5000000000000001E-2</v>
      </c>
      <c r="L196" s="905">
        <v>2500</v>
      </c>
      <c r="M196" s="908">
        <v>1699</v>
      </c>
      <c r="N196" s="916">
        <f t="shared" si="2"/>
        <v>0.67959999999999998</v>
      </c>
      <c r="O196" s="913"/>
    </row>
    <row r="197" spans="1:15" ht="24.95" customHeight="1">
      <c r="A197" s="905" t="s">
        <v>368</v>
      </c>
      <c r="B197" s="905"/>
      <c r="C197" s="705">
        <v>2014</v>
      </c>
      <c r="D197" s="906" t="s">
        <v>1319</v>
      </c>
      <c r="E197" s="906" t="s">
        <v>1053</v>
      </c>
      <c r="F197" s="907" t="s">
        <v>20</v>
      </c>
      <c r="G197" s="908" t="s">
        <v>7</v>
      </c>
      <c r="H197" s="906" t="s">
        <v>514</v>
      </c>
      <c r="I197" s="906" t="s">
        <v>118</v>
      </c>
      <c r="J197" s="909" t="s">
        <v>119</v>
      </c>
      <c r="K197" s="910">
        <v>2.5000000000000001E-2</v>
      </c>
      <c r="L197" s="905">
        <v>500</v>
      </c>
      <c r="M197" s="908">
        <v>428</v>
      </c>
      <c r="N197" s="916">
        <f t="shared" si="2"/>
        <v>0.85599999999999998</v>
      </c>
      <c r="O197" s="913"/>
    </row>
    <row r="198" spans="1:15" ht="24.95" customHeight="1">
      <c r="A198" s="905" t="s">
        <v>368</v>
      </c>
      <c r="B198" s="905"/>
      <c r="C198" s="905">
        <v>2014</v>
      </c>
      <c r="D198" s="906" t="s">
        <v>1319</v>
      </c>
      <c r="E198" s="906" t="s">
        <v>1053</v>
      </c>
      <c r="F198" s="907" t="s">
        <v>20</v>
      </c>
      <c r="G198" s="908" t="s">
        <v>7</v>
      </c>
      <c r="H198" s="906" t="s">
        <v>110</v>
      </c>
      <c r="I198" s="906" t="s">
        <v>118</v>
      </c>
      <c r="J198" s="909" t="s">
        <v>119</v>
      </c>
      <c r="K198" s="910">
        <v>2.5000000000000001E-2</v>
      </c>
      <c r="L198" s="905">
        <v>1000</v>
      </c>
      <c r="M198" s="908">
        <v>529</v>
      </c>
      <c r="N198" s="916">
        <f t="shared" si="2"/>
        <v>0.52900000000000003</v>
      </c>
      <c r="O198" s="913"/>
    </row>
    <row r="199" spans="1:15" ht="24.95" customHeight="1">
      <c r="A199" s="905" t="s">
        <v>368</v>
      </c>
      <c r="B199" s="905"/>
      <c r="C199" s="705">
        <v>2014</v>
      </c>
      <c r="D199" s="906" t="s">
        <v>1319</v>
      </c>
      <c r="E199" s="906" t="s">
        <v>1053</v>
      </c>
      <c r="F199" s="907" t="s">
        <v>20</v>
      </c>
      <c r="G199" s="908" t="s">
        <v>7</v>
      </c>
      <c r="H199" s="906" t="s">
        <v>514</v>
      </c>
      <c r="I199" s="906" t="s">
        <v>117</v>
      </c>
      <c r="J199" s="909" t="s">
        <v>119</v>
      </c>
      <c r="K199" s="910">
        <v>2.5000000000000001E-2</v>
      </c>
      <c r="L199" s="905">
        <v>500</v>
      </c>
      <c r="M199" s="908">
        <v>428</v>
      </c>
      <c r="N199" s="916">
        <f t="shared" si="2"/>
        <v>0.85599999999999998</v>
      </c>
      <c r="O199" s="913"/>
    </row>
    <row r="200" spans="1:15" ht="24.95" customHeight="1">
      <c r="A200" s="905" t="s">
        <v>368</v>
      </c>
      <c r="B200" s="905"/>
      <c r="C200" s="905">
        <v>2014</v>
      </c>
      <c r="D200" s="906" t="s">
        <v>1319</v>
      </c>
      <c r="E200" s="906" t="s">
        <v>1053</v>
      </c>
      <c r="F200" s="907" t="s">
        <v>20</v>
      </c>
      <c r="G200" s="908" t="s">
        <v>7</v>
      </c>
      <c r="H200" s="906" t="s">
        <v>110</v>
      </c>
      <c r="I200" s="906" t="s">
        <v>117</v>
      </c>
      <c r="J200" s="909" t="s">
        <v>119</v>
      </c>
      <c r="K200" s="910">
        <v>2.5000000000000001E-2</v>
      </c>
      <c r="L200" s="905">
        <v>1000</v>
      </c>
      <c r="M200" s="908">
        <v>868</v>
      </c>
      <c r="N200" s="916">
        <f t="shared" si="2"/>
        <v>0.86799999999999999</v>
      </c>
      <c r="O200" s="913"/>
    </row>
    <row r="201" spans="1:15" ht="24.95" customHeight="1">
      <c r="A201" s="905" t="s">
        <v>368</v>
      </c>
      <c r="B201" s="905"/>
      <c r="C201" s="705">
        <v>2014</v>
      </c>
      <c r="D201" s="906" t="s">
        <v>1319</v>
      </c>
      <c r="E201" s="906" t="s">
        <v>1053</v>
      </c>
      <c r="F201" s="907" t="s">
        <v>20</v>
      </c>
      <c r="G201" s="908" t="s">
        <v>7</v>
      </c>
      <c r="H201" s="906" t="s">
        <v>110</v>
      </c>
      <c r="I201" s="906" t="s">
        <v>115</v>
      </c>
      <c r="J201" s="909" t="s">
        <v>1348</v>
      </c>
      <c r="K201" s="910">
        <v>2.5000000000000001E-2</v>
      </c>
      <c r="L201" s="905">
        <v>2500</v>
      </c>
      <c r="M201" s="908">
        <v>6082</v>
      </c>
      <c r="N201" s="916">
        <f t="shared" si="2"/>
        <v>2.4327999999999999</v>
      </c>
      <c r="O201" s="913"/>
    </row>
    <row r="202" spans="1:15" ht="24.95" customHeight="1">
      <c r="A202" s="905" t="s">
        <v>368</v>
      </c>
      <c r="B202" s="905"/>
      <c r="C202" s="705">
        <v>2014</v>
      </c>
      <c r="D202" s="906" t="s">
        <v>1319</v>
      </c>
      <c r="E202" s="906" t="s">
        <v>1053</v>
      </c>
      <c r="F202" s="907" t="s">
        <v>20</v>
      </c>
      <c r="G202" s="908" t="s">
        <v>7</v>
      </c>
      <c r="H202" s="906" t="s">
        <v>110</v>
      </c>
      <c r="I202" s="906" t="s">
        <v>116</v>
      </c>
      <c r="J202" s="909" t="s">
        <v>1348</v>
      </c>
      <c r="K202" s="910">
        <v>2.5000000000000001E-2</v>
      </c>
      <c r="L202" s="905">
        <v>2500</v>
      </c>
      <c r="M202" s="908">
        <v>6082</v>
      </c>
      <c r="N202" s="916">
        <f t="shared" si="2"/>
        <v>2.4327999999999999</v>
      </c>
      <c r="O202" s="913"/>
    </row>
    <row r="203" spans="1:15" ht="24.95" customHeight="1">
      <c r="A203" s="905" t="s">
        <v>368</v>
      </c>
      <c r="B203" s="905"/>
      <c r="C203" s="905">
        <v>2014</v>
      </c>
      <c r="D203" s="906" t="s">
        <v>1377</v>
      </c>
      <c r="E203" s="906" t="s">
        <v>1064</v>
      </c>
      <c r="F203" s="907" t="s">
        <v>20</v>
      </c>
      <c r="G203" s="908" t="s">
        <v>7</v>
      </c>
      <c r="H203" s="906" t="s">
        <v>1378</v>
      </c>
      <c r="I203" s="906" t="s">
        <v>115</v>
      </c>
      <c r="J203" s="909" t="s">
        <v>119</v>
      </c>
      <c r="K203" s="910">
        <v>2.5000000000000001E-2</v>
      </c>
      <c r="L203" s="905" t="s">
        <v>492</v>
      </c>
      <c r="M203" s="908" t="s">
        <v>492</v>
      </c>
      <c r="N203" s="916" t="s">
        <v>492</v>
      </c>
      <c r="O203" s="913"/>
    </row>
    <row r="204" spans="1:15" ht="24.95" customHeight="1">
      <c r="A204" s="905" t="s">
        <v>368</v>
      </c>
      <c r="B204" s="905"/>
      <c r="C204" s="705">
        <v>2014</v>
      </c>
      <c r="D204" s="906" t="s">
        <v>1377</v>
      </c>
      <c r="E204" s="906" t="s">
        <v>1064</v>
      </c>
      <c r="F204" s="907" t="s">
        <v>20</v>
      </c>
      <c r="G204" s="908" t="s">
        <v>7</v>
      </c>
      <c r="H204" s="906" t="s">
        <v>1378</v>
      </c>
      <c r="I204" s="906" t="s">
        <v>118</v>
      </c>
      <c r="J204" s="909" t="s">
        <v>119</v>
      </c>
      <c r="K204" s="910">
        <v>2.5000000000000001E-2</v>
      </c>
      <c r="L204" s="905" t="s">
        <v>492</v>
      </c>
      <c r="M204" s="908" t="s">
        <v>492</v>
      </c>
      <c r="N204" s="916" t="s">
        <v>492</v>
      </c>
      <c r="O204" s="913"/>
    </row>
    <row r="205" spans="1:15" ht="24.95" customHeight="1">
      <c r="A205" s="905" t="s">
        <v>368</v>
      </c>
      <c r="B205" s="905"/>
      <c r="C205" s="905">
        <v>2014</v>
      </c>
      <c r="D205" s="906" t="s">
        <v>1377</v>
      </c>
      <c r="E205" s="906" t="s">
        <v>1064</v>
      </c>
      <c r="F205" s="907" t="s">
        <v>20</v>
      </c>
      <c r="G205" s="908" t="s">
        <v>7</v>
      </c>
      <c r="H205" s="906" t="s">
        <v>1378</v>
      </c>
      <c r="I205" s="906" t="s">
        <v>117</v>
      </c>
      <c r="J205" s="909" t="s">
        <v>119</v>
      </c>
      <c r="K205" s="910">
        <v>2.5000000000000001E-2</v>
      </c>
      <c r="L205" s="905" t="s">
        <v>492</v>
      </c>
      <c r="M205" s="908" t="s">
        <v>492</v>
      </c>
      <c r="N205" s="916" t="s">
        <v>492</v>
      </c>
      <c r="O205" s="913"/>
    </row>
    <row r="206" spans="1:15" ht="24.95" customHeight="1">
      <c r="A206" s="905" t="s">
        <v>368</v>
      </c>
      <c r="B206" s="905"/>
      <c r="C206" s="705">
        <v>2014</v>
      </c>
      <c r="D206" s="906" t="s">
        <v>1377</v>
      </c>
      <c r="E206" s="906" t="s">
        <v>1064</v>
      </c>
      <c r="F206" s="907" t="s">
        <v>20</v>
      </c>
      <c r="G206" s="908" t="s">
        <v>7</v>
      </c>
      <c r="H206" s="906" t="s">
        <v>1378</v>
      </c>
      <c r="I206" s="906" t="s">
        <v>116</v>
      </c>
      <c r="J206" s="909" t="s">
        <v>119</v>
      </c>
      <c r="K206" s="910">
        <v>2.5000000000000001E-2</v>
      </c>
      <c r="L206" s="905" t="s">
        <v>492</v>
      </c>
      <c r="M206" s="908" t="s">
        <v>492</v>
      </c>
      <c r="N206" s="916" t="s">
        <v>492</v>
      </c>
      <c r="O206" s="913"/>
    </row>
    <row r="207" spans="1:15" ht="35.1" customHeight="1">
      <c r="A207" s="905" t="s">
        <v>368</v>
      </c>
      <c r="B207" s="905"/>
      <c r="C207" s="905">
        <v>2014</v>
      </c>
      <c r="D207" s="906" t="s">
        <v>1379</v>
      </c>
      <c r="E207" s="906" t="s">
        <v>1064</v>
      </c>
      <c r="F207" s="907" t="s">
        <v>20</v>
      </c>
      <c r="G207" s="908" t="s">
        <v>7</v>
      </c>
      <c r="H207" s="906" t="s">
        <v>1246</v>
      </c>
      <c r="I207" s="906" t="s">
        <v>115</v>
      </c>
      <c r="J207" s="909" t="s">
        <v>1356</v>
      </c>
      <c r="K207" s="910">
        <v>2.5000000000000001E-2</v>
      </c>
      <c r="L207" s="905">
        <v>3000</v>
      </c>
      <c r="M207" s="908">
        <v>1076</v>
      </c>
      <c r="N207" s="916">
        <f t="shared" ref="N207:N210" si="3">M207/L207</f>
        <v>0.35866666666666669</v>
      </c>
      <c r="O207" s="913"/>
    </row>
    <row r="208" spans="1:15" ht="24.95" customHeight="1">
      <c r="A208" s="905" t="s">
        <v>368</v>
      </c>
      <c r="B208" s="905"/>
      <c r="C208" s="705">
        <v>2014</v>
      </c>
      <c r="D208" s="906" t="s">
        <v>1379</v>
      </c>
      <c r="E208" s="906" t="s">
        <v>1064</v>
      </c>
      <c r="F208" s="907" t="s">
        <v>20</v>
      </c>
      <c r="G208" s="908" t="s">
        <v>7</v>
      </c>
      <c r="H208" s="906" t="s">
        <v>1246</v>
      </c>
      <c r="I208" s="906" t="s">
        <v>118</v>
      </c>
      <c r="J208" s="909" t="s">
        <v>119</v>
      </c>
      <c r="K208" s="910">
        <v>2.5000000000000001E-2</v>
      </c>
      <c r="L208" s="905">
        <v>200</v>
      </c>
      <c r="M208" s="908">
        <v>60</v>
      </c>
      <c r="N208" s="916">
        <f t="shared" si="3"/>
        <v>0.3</v>
      </c>
      <c r="O208" s="913"/>
    </row>
    <row r="209" spans="1:15" ht="24.95" customHeight="1">
      <c r="A209" s="905" t="s">
        <v>368</v>
      </c>
      <c r="B209" s="905"/>
      <c r="C209" s="705">
        <v>2014</v>
      </c>
      <c r="D209" s="906" t="s">
        <v>1379</v>
      </c>
      <c r="E209" s="906" t="s">
        <v>1064</v>
      </c>
      <c r="F209" s="907" t="s">
        <v>20</v>
      </c>
      <c r="G209" s="908" t="s">
        <v>7</v>
      </c>
      <c r="H209" s="906" t="s">
        <v>1246</v>
      </c>
      <c r="I209" s="906" t="s">
        <v>117</v>
      </c>
      <c r="J209" s="909" t="s">
        <v>119</v>
      </c>
      <c r="K209" s="910">
        <v>2.5000000000000001E-2</v>
      </c>
      <c r="L209" s="905">
        <v>200</v>
      </c>
      <c r="M209" s="908">
        <v>64</v>
      </c>
      <c r="N209" s="916">
        <f t="shared" si="3"/>
        <v>0.32</v>
      </c>
      <c r="O209" s="913"/>
    </row>
    <row r="210" spans="1:15" ht="35.1" customHeight="1">
      <c r="A210" s="905" t="s">
        <v>368</v>
      </c>
      <c r="B210" s="905"/>
      <c r="C210" s="905">
        <v>2014</v>
      </c>
      <c r="D210" s="906" t="s">
        <v>1379</v>
      </c>
      <c r="E210" s="906" t="s">
        <v>1064</v>
      </c>
      <c r="F210" s="907" t="s">
        <v>20</v>
      </c>
      <c r="G210" s="908" t="s">
        <v>7</v>
      </c>
      <c r="H210" s="906" t="s">
        <v>1246</v>
      </c>
      <c r="I210" s="906" t="s">
        <v>116</v>
      </c>
      <c r="J210" s="909" t="s">
        <v>1356</v>
      </c>
      <c r="K210" s="910">
        <v>2.5000000000000001E-2</v>
      </c>
      <c r="L210" s="905">
        <v>3000</v>
      </c>
      <c r="M210" s="908">
        <v>1076</v>
      </c>
      <c r="N210" s="916">
        <f t="shared" si="3"/>
        <v>0.35866666666666669</v>
      </c>
      <c r="O210" s="913"/>
    </row>
    <row r="211" spans="1:15" ht="33.75">
      <c r="A211" s="905" t="s">
        <v>368</v>
      </c>
      <c r="B211" s="905"/>
      <c r="C211" s="905">
        <v>2014</v>
      </c>
      <c r="D211" s="906" t="s">
        <v>1587</v>
      </c>
      <c r="E211" s="906" t="s">
        <v>1053</v>
      </c>
      <c r="F211" s="907" t="s">
        <v>20</v>
      </c>
      <c r="G211" s="908" t="s">
        <v>7</v>
      </c>
      <c r="H211" s="906" t="s">
        <v>1246</v>
      </c>
      <c r="I211" s="906" t="s">
        <v>123</v>
      </c>
      <c r="J211" s="909" t="s">
        <v>1356</v>
      </c>
      <c r="K211" s="910">
        <v>2.5000000000000001E-2</v>
      </c>
      <c r="L211" s="905" t="s">
        <v>492</v>
      </c>
      <c r="M211" s="908">
        <v>27</v>
      </c>
      <c r="N211" s="905" t="s">
        <v>492</v>
      </c>
      <c r="O211" s="913"/>
    </row>
    <row r="212" spans="1:15" ht="33.75">
      <c r="A212" s="905" t="s">
        <v>368</v>
      </c>
      <c r="B212" s="905"/>
      <c r="C212" s="905">
        <v>2014</v>
      </c>
      <c r="D212" s="906" t="s">
        <v>1586</v>
      </c>
      <c r="E212" s="906" t="s">
        <v>1053</v>
      </c>
      <c r="F212" s="907" t="s">
        <v>20</v>
      </c>
      <c r="G212" s="908" t="s">
        <v>7</v>
      </c>
      <c r="H212" s="906" t="s">
        <v>1246</v>
      </c>
      <c r="I212" s="906" t="s">
        <v>123</v>
      </c>
      <c r="J212" s="909" t="s">
        <v>1356</v>
      </c>
      <c r="K212" s="910">
        <v>2.5000000000000001E-2</v>
      </c>
      <c r="L212" s="905" t="s">
        <v>492</v>
      </c>
      <c r="M212" s="908">
        <v>515</v>
      </c>
      <c r="N212" s="905" t="s">
        <v>492</v>
      </c>
      <c r="O212" s="913"/>
    </row>
    <row r="213" spans="1:15">
      <c r="A213" s="50" t="s">
        <v>121</v>
      </c>
    </row>
    <row r="214" spans="1:15">
      <c r="A214" s="50" t="s">
        <v>116</v>
      </c>
    </row>
    <row r="215" spans="1:15">
      <c r="A215" s="50" t="s">
        <v>122</v>
      </c>
    </row>
    <row r="216" spans="1:15">
      <c r="A216" s="50" t="s">
        <v>118</v>
      </c>
    </row>
    <row r="217" spans="1:15">
      <c r="A217" s="50" t="s">
        <v>123</v>
      </c>
    </row>
    <row r="218" spans="1:15">
      <c r="A218" s="50" t="s">
        <v>117</v>
      </c>
    </row>
    <row r="219" spans="1:15">
      <c r="A219" s="50" t="s">
        <v>124</v>
      </c>
    </row>
    <row r="220" spans="1:15">
      <c r="A220" s="50" t="s">
        <v>125</v>
      </c>
    </row>
    <row r="221" spans="1:15">
      <c r="A221" s="729" t="s">
        <v>126</v>
      </c>
    </row>
    <row r="222" spans="1:15">
      <c r="A222" s="729" t="s">
        <v>127</v>
      </c>
    </row>
    <row r="223" spans="1:15">
      <c r="A223" s="729" t="s">
        <v>128</v>
      </c>
    </row>
  </sheetData>
  <phoneticPr fontId="33" type="noConversion"/>
  <dataValidations count="1">
    <dataValidation type="textLength" showInputMessage="1" showErrorMessage="1" sqref="O4:O15">
      <formula1>0</formula1>
      <formula2>150</formula2>
    </dataValidation>
  </dataValidations>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pageSetUpPr fitToPage="1"/>
  </sheetPr>
  <dimension ref="A1:K25"/>
  <sheetViews>
    <sheetView zoomScaleSheetLayoutView="100" workbookViewId="0">
      <selection activeCell="F4" sqref="F4"/>
    </sheetView>
  </sheetViews>
  <sheetFormatPr defaultColWidth="11.42578125" defaultRowHeight="12.75"/>
  <cols>
    <col min="1" max="1" width="11.42578125" style="115" customWidth="1"/>
    <col min="2" max="2" width="25.7109375" style="115" customWidth="1"/>
    <col min="3" max="3" width="14.42578125" style="115" customWidth="1"/>
    <col min="4" max="4" width="38" style="115" customWidth="1"/>
    <col min="5" max="5" width="21.42578125" style="115" customWidth="1"/>
    <col min="6" max="6" width="17.7109375" style="115" customWidth="1"/>
    <col min="7" max="7" width="14.140625" style="115" customWidth="1"/>
    <col min="8" max="16384" width="11.42578125" style="115"/>
  </cols>
  <sheetData>
    <row r="1" spans="1:11" ht="20.100000000000001" customHeight="1" thickBot="1">
      <c r="A1" s="114" t="s">
        <v>129</v>
      </c>
      <c r="B1" s="114"/>
      <c r="C1" s="114"/>
      <c r="D1" s="114"/>
      <c r="E1" s="114"/>
      <c r="F1" s="114"/>
      <c r="G1" s="114"/>
      <c r="J1" s="113" t="s">
        <v>0</v>
      </c>
      <c r="K1" s="108" t="s">
        <v>542</v>
      </c>
    </row>
    <row r="2" spans="1:11" ht="42.75" customHeight="1" thickBot="1">
      <c r="A2" s="116"/>
      <c r="B2" s="116"/>
      <c r="C2" s="116"/>
      <c r="D2" s="116"/>
      <c r="E2" s="116"/>
      <c r="F2" s="149"/>
      <c r="G2" s="114"/>
      <c r="J2" s="150" t="s">
        <v>299</v>
      </c>
      <c r="K2" s="151" t="s">
        <v>452</v>
      </c>
    </row>
    <row r="3" spans="1:11" ht="43.5" customHeight="1" thickBot="1">
      <c r="A3" s="483" t="s">
        <v>1</v>
      </c>
      <c r="B3" s="484" t="s">
        <v>9</v>
      </c>
      <c r="C3" s="483" t="s">
        <v>54</v>
      </c>
      <c r="D3" s="483" t="s">
        <v>55</v>
      </c>
      <c r="E3" s="483" t="s">
        <v>56</v>
      </c>
      <c r="F3" s="485" t="s">
        <v>284</v>
      </c>
      <c r="G3" s="485" t="s">
        <v>285</v>
      </c>
      <c r="H3" s="486" t="s">
        <v>255</v>
      </c>
      <c r="I3" s="487" t="s">
        <v>286</v>
      </c>
      <c r="J3" s="487" t="s">
        <v>287</v>
      </c>
      <c r="K3" s="152" t="s">
        <v>352</v>
      </c>
    </row>
    <row r="4" spans="1:11" s="122" customFormat="1" ht="38.25">
      <c r="A4" s="488" t="s">
        <v>368</v>
      </c>
      <c r="B4" s="489" t="s">
        <v>40</v>
      </c>
      <c r="C4" s="490" t="s">
        <v>130</v>
      </c>
      <c r="D4" s="491" t="s">
        <v>131</v>
      </c>
      <c r="E4" s="121" t="s">
        <v>903</v>
      </c>
      <c r="F4" s="492" t="s">
        <v>904</v>
      </c>
      <c r="G4" s="493" t="s">
        <v>41</v>
      </c>
      <c r="H4" s="494">
        <v>2014</v>
      </c>
      <c r="I4" s="495" t="s">
        <v>692</v>
      </c>
      <c r="J4" s="496">
        <v>1</v>
      </c>
      <c r="K4" s="153"/>
    </row>
    <row r="5" spans="1:11" s="122" customFormat="1" ht="13.35" customHeight="1">
      <c r="A5" s="488" t="s">
        <v>368</v>
      </c>
      <c r="B5" s="489" t="s">
        <v>40</v>
      </c>
      <c r="C5" s="490" t="s">
        <v>130</v>
      </c>
      <c r="D5" s="491" t="s">
        <v>132</v>
      </c>
      <c r="E5" s="121" t="s">
        <v>903</v>
      </c>
      <c r="F5" s="492" t="s">
        <v>904</v>
      </c>
      <c r="G5" s="493" t="s">
        <v>41</v>
      </c>
      <c r="H5" s="494">
        <v>2014</v>
      </c>
      <c r="I5" s="495" t="s">
        <v>692</v>
      </c>
      <c r="J5" s="496">
        <v>1</v>
      </c>
      <c r="K5" s="153"/>
    </row>
    <row r="6" spans="1:11" s="122" customFormat="1" ht="13.35" customHeight="1">
      <c r="A6" s="488" t="s">
        <v>368</v>
      </c>
      <c r="B6" s="489" t="s">
        <v>40</v>
      </c>
      <c r="C6" s="490" t="s">
        <v>133</v>
      </c>
      <c r="D6" s="491" t="s">
        <v>131</v>
      </c>
      <c r="E6" s="121" t="s">
        <v>905</v>
      </c>
      <c r="F6" s="493" t="s">
        <v>906</v>
      </c>
      <c r="G6" s="493" t="s">
        <v>41</v>
      </c>
      <c r="H6" s="494">
        <v>2014</v>
      </c>
      <c r="I6" s="495" t="s">
        <v>692</v>
      </c>
      <c r="J6" s="496">
        <v>1</v>
      </c>
      <c r="K6" s="153"/>
    </row>
    <row r="7" spans="1:11" s="122" customFormat="1" ht="13.35" customHeight="1">
      <c r="A7" s="488" t="s">
        <v>368</v>
      </c>
      <c r="B7" s="489" t="s">
        <v>40</v>
      </c>
      <c r="C7" s="490" t="s">
        <v>133</v>
      </c>
      <c r="D7" s="491" t="s">
        <v>134</v>
      </c>
      <c r="E7" s="121" t="s">
        <v>905</v>
      </c>
      <c r="F7" s="493" t="s">
        <v>906</v>
      </c>
      <c r="G7" s="498" t="s">
        <v>41</v>
      </c>
      <c r="H7" s="494">
        <v>2014</v>
      </c>
      <c r="I7" s="495" t="s">
        <v>692</v>
      </c>
      <c r="J7" s="496">
        <v>1</v>
      </c>
      <c r="K7" s="154"/>
    </row>
    <row r="8" spans="1:11" s="122" customFormat="1" ht="38.25">
      <c r="A8" s="488" t="s">
        <v>368</v>
      </c>
      <c r="B8" s="489" t="s">
        <v>40</v>
      </c>
      <c r="C8" s="490" t="s">
        <v>133</v>
      </c>
      <c r="D8" s="491" t="s">
        <v>135</v>
      </c>
      <c r="E8" s="117" t="s">
        <v>905</v>
      </c>
      <c r="F8" s="493" t="s">
        <v>492</v>
      </c>
      <c r="G8" s="498" t="s">
        <v>492</v>
      </c>
      <c r="H8" s="497" t="s">
        <v>492</v>
      </c>
      <c r="I8" s="495" t="s">
        <v>492</v>
      </c>
      <c r="J8" s="495" t="s">
        <v>492</v>
      </c>
      <c r="K8" s="154"/>
    </row>
    <row r="9" spans="1:11" s="122" customFormat="1" ht="38.25">
      <c r="A9" s="488" t="s">
        <v>368</v>
      </c>
      <c r="B9" s="489" t="s">
        <v>40</v>
      </c>
      <c r="C9" s="490" t="s">
        <v>133</v>
      </c>
      <c r="D9" s="491" t="s">
        <v>136</v>
      </c>
      <c r="E9" s="117" t="s">
        <v>905</v>
      </c>
      <c r="F9" s="493" t="s">
        <v>906</v>
      </c>
      <c r="G9" s="498" t="s">
        <v>41</v>
      </c>
      <c r="H9" s="494">
        <v>2014</v>
      </c>
      <c r="I9" s="495" t="s">
        <v>692</v>
      </c>
      <c r="J9" s="496">
        <v>1</v>
      </c>
      <c r="K9" s="154"/>
    </row>
    <row r="10" spans="1:11" s="122" customFormat="1" ht="38.25">
      <c r="A10" s="488" t="s">
        <v>368</v>
      </c>
      <c r="B10" s="489" t="s">
        <v>40</v>
      </c>
      <c r="C10" s="490" t="s">
        <v>133</v>
      </c>
      <c r="D10" s="491" t="s">
        <v>137</v>
      </c>
      <c r="E10" s="117" t="s">
        <v>905</v>
      </c>
      <c r="F10" s="493" t="s">
        <v>906</v>
      </c>
      <c r="G10" s="498" t="s">
        <v>41</v>
      </c>
      <c r="H10" s="494">
        <v>2014</v>
      </c>
      <c r="I10" s="495" t="s">
        <v>692</v>
      </c>
      <c r="J10" s="496">
        <v>1</v>
      </c>
      <c r="K10" s="154"/>
    </row>
    <row r="11" spans="1:11" s="122" customFormat="1" ht="38.25">
      <c r="A11" s="488" t="s">
        <v>368</v>
      </c>
      <c r="B11" s="489" t="s">
        <v>40</v>
      </c>
      <c r="C11" s="490" t="s">
        <v>133</v>
      </c>
      <c r="D11" s="491" t="s">
        <v>907</v>
      </c>
      <c r="E11" s="117" t="s">
        <v>905</v>
      </c>
      <c r="F11" s="493" t="s">
        <v>906</v>
      </c>
      <c r="G11" s="498" t="s">
        <v>41</v>
      </c>
      <c r="H11" s="494">
        <v>2014</v>
      </c>
      <c r="I11" s="495" t="s">
        <v>692</v>
      </c>
      <c r="J11" s="496">
        <v>1</v>
      </c>
      <c r="K11" s="154"/>
    </row>
    <row r="12" spans="1:11" s="122" customFormat="1" ht="38.25">
      <c r="A12" s="488" t="s">
        <v>368</v>
      </c>
      <c r="B12" s="489" t="s">
        <v>40</v>
      </c>
      <c r="C12" s="490" t="s">
        <v>133</v>
      </c>
      <c r="D12" s="491" t="s">
        <v>908</v>
      </c>
      <c r="E12" s="117" t="s">
        <v>905</v>
      </c>
      <c r="F12" s="493" t="s">
        <v>906</v>
      </c>
      <c r="G12" s="498" t="s">
        <v>41</v>
      </c>
      <c r="H12" s="494">
        <v>2014</v>
      </c>
      <c r="I12" s="495" t="s">
        <v>692</v>
      </c>
      <c r="J12" s="496">
        <v>1</v>
      </c>
      <c r="K12" s="154"/>
    </row>
    <row r="13" spans="1:11" s="122" customFormat="1" ht="38.25">
      <c r="A13" s="488" t="s">
        <v>368</v>
      </c>
      <c r="B13" s="489" t="s">
        <v>40</v>
      </c>
      <c r="C13" s="490" t="s">
        <v>133</v>
      </c>
      <c r="D13" s="491" t="s">
        <v>909</v>
      </c>
      <c r="E13" s="117" t="s">
        <v>905</v>
      </c>
      <c r="F13" s="493" t="s">
        <v>492</v>
      </c>
      <c r="G13" s="498" t="s">
        <v>492</v>
      </c>
      <c r="H13" s="499" t="s">
        <v>492</v>
      </c>
      <c r="I13" s="499" t="s">
        <v>492</v>
      </c>
      <c r="J13" s="499" t="s">
        <v>492</v>
      </c>
      <c r="K13" s="154"/>
    </row>
    <row r="14" spans="1:11" s="122" customFormat="1" ht="38.25">
      <c r="A14" s="488" t="s">
        <v>368</v>
      </c>
      <c r="B14" s="489" t="s">
        <v>40</v>
      </c>
      <c r="C14" s="490" t="s">
        <v>133</v>
      </c>
      <c r="D14" s="491" t="s">
        <v>910</v>
      </c>
      <c r="E14" s="117" t="s">
        <v>905</v>
      </c>
      <c r="F14" s="493" t="s">
        <v>492</v>
      </c>
      <c r="G14" s="498" t="s">
        <v>492</v>
      </c>
      <c r="H14" s="499" t="s">
        <v>492</v>
      </c>
      <c r="I14" s="499" t="s">
        <v>492</v>
      </c>
      <c r="J14" s="499" t="s">
        <v>492</v>
      </c>
      <c r="K14" s="154"/>
    </row>
    <row r="15" spans="1:11" ht="38.25">
      <c r="A15" s="488" t="s">
        <v>368</v>
      </c>
      <c r="B15" s="489" t="s">
        <v>40</v>
      </c>
      <c r="C15" s="500" t="s">
        <v>133</v>
      </c>
      <c r="D15" s="491" t="s">
        <v>911</v>
      </c>
      <c r="E15" s="117" t="s">
        <v>905</v>
      </c>
      <c r="F15" s="493" t="s">
        <v>492</v>
      </c>
      <c r="G15" s="498" t="s">
        <v>492</v>
      </c>
      <c r="H15" s="499" t="s">
        <v>492</v>
      </c>
      <c r="I15" s="499" t="s">
        <v>492</v>
      </c>
      <c r="J15" s="499" t="s">
        <v>492</v>
      </c>
      <c r="K15" s="154"/>
    </row>
    <row r="16" spans="1:11" ht="38.25">
      <c r="A16" s="488" t="s">
        <v>368</v>
      </c>
      <c r="B16" s="489" t="s">
        <v>40</v>
      </c>
      <c r="C16" s="500" t="s">
        <v>133</v>
      </c>
      <c r="D16" s="491" t="s">
        <v>912</v>
      </c>
      <c r="E16" s="117" t="s">
        <v>905</v>
      </c>
      <c r="F16" s="493" t="s">
        <v>492</v>
      </c>
      <c r="G16" s="498" t="s">
        <v>492</v>
      </c>
      <c r="H16" s="499" t="s">
        <v>492</v>
      </c>
      <c r="I16" s="499" t="s">
        <v>492</v>
      </c>
      <c r="J16" s="499" t="s">
        <v>492</v>
      </c>
      <c r="K16" s="154"/>
    </row>
    <row r="17" spans="1:11" ht="38.25">
      <c r="A17" s="488" t="s">
        <v>368</v>
      </c>
      <c r="B17" s="489" t="s">
        <v>40</v>
      </c>
      <c r="C17" s="500" t="s">
        <v>133</v>
      </c>
      <c r="D17" s="491" t="s">
        <v>913</v>
      </c>
      <c r="E17" s="117" t="s">
        <v>905</v>
      </c>
      <c r="F17" s="493" t="s">
        <v>492</v>
      </c>
      <c r="G17" s="498" t="s">
        <v>492</v>
      </c>
      <c r="H17" s="499" t="s">
        <v>492</v>
      </c>
      <c r="I17" s="499" t="s">
        <v>492</v>
      </c>
      <c r="J17" s="499" t="s">
        <v>492</v>
      </c>
      <c r="K17" s="65"/>
    </row>
    <row r="18" spans="1:11" ht="38.25">
      <c r="A18" s="488" t="s">
        <v>368</v>
      </c>
      <c r="B18" s="489" t="s">
        <v>40</v>
      </c>
      <c r="C18" s="500" t="s">
        <v>133</v>
      </c>
      <c r="D18" s="491" t="s">
        <v>914</v>
      </c>
      <c r="E18" s="117" t="s">
        <v>905</v>
      </c>
      <c r="F18" s="493" t="s">
        <v>492</v>
      </c>
      <c r="G18" s="498" t="s">
        <v>492</v>
      </c>
      <c r="H18" s="499" t="s">
        <v>492</v>
      </c>
      <c r="I18" s="499" t="s">
        <v>492</v>
      </c>
      <c r="J18" s="499" t="s">
        <v>492</v>
      </c>
      <c r="K18" s="65"/>
    </row>
    <row r="19" spans="1:11" ht="38.25">
      <c r="A19" s="488" t="s">
        <v>368</v>
      </c>
      <c r="B19" s="489" t="s">
        <v>40</v>
      </c>
      <c r="C19" s="490" t="s">
        <v>138</v>
      </c>
      <c r="D19" s="491" t="s">
        <v>139</v>
      </c>
      <c r="E19" s="117" t="s">
        <v>915</v>
      </c>
      <c r="F19" s="501" t="s">
        <v>916</v>
      </c>
      <c r="G19" s="498" t="s">
        <v>41</v>
      </c>
      <c r="H19" s="494">
        <v>2014</v>
      </c>
      <c r="I19" s="495" t="s">
        <v>692</v>
      </c>
      <c r="J19" s="496">
        <v>1</v>
      </c>
      <c r="K19" s="65"/>
    </row>
    <row r="20" spans="1:11" ht="38.25">
      <c r="A20" s="488" t="s">
        <v>368</v>
      </c>
      <c r="B20" s="489" t="s">
        <v>40</v>
      </c>
      <c r="C20" s="490" t="s">
        <v>138</v>
      </c>
      <c r="D20" s="491" t="s">
        <v>140</v>
      </c>
      <c r="E20" s="117" t="s">
        <v>915</v>
      </c>
      <c r="F20" s="501" t="s">
        <v>916</v>
      </c>
      <c r="G20" s="498" t="s">
        <v>41</v>
      </c>
      <c r="H20" s="494">
        <v>2014</v>
      </c>
      <c r="I20" s="495" t="s">
        <v>692</v>
      </c>
      <c r="J20" s="496">
        <v>1</v>
      </c>
      <c r="K20" s="65"/>
    </row>
    <row r="21" spans="1:11" ht="38.25">
      <c r="A21" s="488" t="s">
        <v>368</v>
      </c>
      <c r="B21" s="489" t="s">
        <v>40</v>
      </c>
      <c r="C21" s="490" t="s">
        <v>138</v>
      </c>
      <c r="D21" s="491" t="s">
        <v>917</v>
      </c>
      <c r="E21" s="117" t="s">
        <v>915</v>
      </c>
      <c r="F21" s="501" t="s">
        <v>916</v>
      </c>
      <c r="G21" s="498" t="s">
        <v>41</v>
      </c>
      <c r="H21" s="494">
        <v>2014</v>
      </c>
      <c r="I21" s="495" t="s">
        <v>692</v>
      </c>
      <c r="J21" s="496">
        <v>1</v>
      </c>
      <c r="K21" s="65"/>
    </row>
    <row r="22" spans="1:11" ht="38.25">
      <c r="A22" s="488" t="s">
        <v>368</v>
      </c>
      <c r="B22" s="489" t="s">
        <v>40</v>
      </c>
      <c r="C22" s="490" t="s">
        <v>138</v>
      </c>
      <c r="D22" s="491" t="s">
        <v>917</v>
      </c>
      <c r="E22" s="117" t="s">
        <v>918</v>
      </c>
      <c r="F22" s="501" t="s">
        <v>916</v>
      </c>
      <c r="G22" s="498" t="s">
        <v>41</v>
      </c>
      <c r="H22" s="494">
        <v>2014</v>
      </c>
      <c r="I22" s="495" t="s">
        <v>692</v>
      </c>
      <c r="J22" s="496">
        <v>1</v>
      </c>
      <c r="K22" s="65"/>
    </row>
    <row r="23" spans="1:11" ht="13.35" customHeight="1">
      <c r="A23" s="120" t="s">
        <v>424</v>
      </c>
      <c r="E23" s="32"/>
      <c r="F23" s="32"/>
      <c r="G23" s="32"/>
    </row>
    <row r="24" spans="1:11" ht="13.35" customHeight="1">
      <c r="A24" s="119" t="s">
        <v>288</v>
      </c>
      <c r="E24" s="32"/>
      <c r="F24" s="32"/>
      <c r="G24" s="32"/>
    </row>
    <row r="25" spans="1:11" ht="42.75" customHeight="1">
      <c r="A25" s="962" t="s">
        <v>291</v>
      </c>
      <c r="B25" s="962"/>
      <c r="C25" s="962"/>
      <c r="D25" s="962"/>
      <c r="E25" s="962"/>
      <c r="F25" s="962"/>
      <c r="G25" s="962"/>
      <c r="H25" s="962"/>
      <c r="I25" s="962"/>
      <c r="J25" s="962"/>
    </row>
  </sheetData>
  <mergeCells count="1">
    <mergeCell ref="A25:J25"/>
  </mergeCell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D26"/>
  <sheetViews>
    <sheetView view="pageBreakPreview" zoomScaleSheetLayoutView="100" workbookViewId="0">
      <selection activeCell="D2" sqref="D2"/>
    </sheetView>
  </sheetViews>
  <sheetFormatPr defaultColWidth="11.42578125" defaultRowHeight="12.75"/>
  <cols>
    <col min="1" max="1" width="9.5703125" style="98" customWidth="1"/>
    <col min="2" max="2" width="40" style="98" customWidth="1"/>
    <col min="3" max="3" width="18.28515625" style="98" customWidth="1"/>
    <col min="4" max="4" width="16.7109375" style="98" customWidth="1"/>
    <col min="257" max="257" width="9.5703125" customWidth="1"/>
    <col min="258" max="258" width="40" customWidth="1"/>
    <col min="259" max="259" width="18.28515625" customWidth="1"/>
    <col min="260" max="260" width="16.7109375" customWidth="1"/>
    <col min="513" max="513" width="9.5703125" customWidth="1"/>
    <col min="514" max="514" width="40" customWidth="1"/>
    <col min="515" max="515" width="18.28515625" customWidth="1"/>
    <col min="516" max="516" width="16.7109375" customWidth="1"/>
    <col min="769" max="769" width="9.5703125" customWidth="1"/>
    <col min="770" max="770" width="40" customWidth="1"/>
    <col min="771" max="771" width="18.28515625" customWidth="1"/>
    <col min="772" max="772" width="16.7109375" customWidth="1"/>
    <col min="1025" max="1025" width="9.5703125" customWidth="1"/>
    <col min="1026" max="1026" width="40" customWidth="1"/>
    <col min="1027" max="1027" width="18.28515625" customWidth="1"/>
    <col min="1028" max="1028" width="16.7109375" customWidth="1"/>
    <col min="1281" max="1281" width="9.5703125" customWidth="1"/>
    <col min="1282" max="1282" width="40" customWidth="1"/>
    <col min="1283" max="1283" width="18.28515625" customWidth="1"/>
    <col min="1284" max="1284" width="16.7109375" customWidth="1"/>
    <col min="1537" max="1537" width="9.5703125" customWidth="1"/>
    <col min="1538" max="1538" width="40" customWidth="1"/>
    <col min="1539" max="1539" width="18.28515625" customWidth="1"/>
    <col min="1540" max="1540" width="16.7109375" customWidth="1"/>
    <col min="1793" max="1793" width="9.5703125" customWidth="1"/>
    <col min="1794" max="1794" width="40" customWidth="1"/>
    <col min="1795" max="1795" width="18.28515625" customWidth="1"/>
    <col min="1796" max="1796" width="16.7109375" customWidth="1"/>
    <col min="2049" max="2049" width="9.5703125" customWidth="1"/>
    <col min="2050" max="2050" width="40" customWidth="1"/>
    <col min="2051" max="2051" width="18.28515625" customWidth="1"/>
    <col min="2052" max="2052" width="16.7109375" customWidth="1"/>
    <col min="2305" max="2305" width="9.5703125" customWidth="1"/>
    <col min="2306" max="2306" width="40" customWidth="1"/>
    <col min="2307" max="2307" width="18.28515625" customWidth="1"/>
    <col min="2308" max="2308" width="16.7109375" customWidth="1"/>
    <col min="2561" max="2561" width="9.5703125" customWidth="1"/>
    <col min="2562" max="2562" width="40" customWidth="1"/>
    <col min="2563" max="2563" width="18.28515625" customWidth="1"/>
    <col min="2564" max="2564" width="16.7109375" customWidth="1"/>
    <col min="2817" max="2817" width="9.5703125" customWidth="1"/>
    <col min="2818" max="2818" width="40" customWidth="1"/>
    <col min="2819" max="2819" width="18.28515625" customWidth="1"/>
    <col min="2820" max="2820" width="16.7109375" customWidth="1"/>
    <col min="3073" max="3073" width="9.5703125" customWidth="1"/>
    <col min="3074" max="3074" width="40" customWidth="1"/>
    <col min="3075" max="3075" width="18.28515625" customWidth="1"/>
    <col min="3076" max="3076" width="16.7109375" customWidth="1"/>
    <col min="3329" max="3329" width="9.5703125" customWidth="1"/>
    <col min="3330" max="3330" width="40" customWidth="1"/>
    <col min="3331" max="3331" width="18.28515625" customWidth="1"/>
    <col min="3332" max="3332" width="16.7109375" customWidth="1"/>
    <col min="3585" max="3585" width="9.5703125" customWidth="1"/>
    <col min="3586" max="3586" width="40" customWidth="1"/>
    <col min="3587" max="3587" width="18.28515625" customWidth="1"/>
    <col min="3588" max="3588" width="16.7109375" customWidth="1"/>
    <col min="3841" max="3841" width="9.5703125" customWidth="1"/>
    <col min="3842" max="3842" width="40" customWidth="1"/>
    <col min="3843" max="3843" width="18.28515625" customWidth="1"/>
    <col min="3844" max="3844" width="16.7109375" customWidth="1"/>
    <col min="4097" max="4097" width="9.5703125" customWidth="1"/>
    <col min="4098" max="4098" width="40" customWidth="1"/>
    <col min="4099" max="4099" width="18.28515625" customWidth="1"/>
    <col min="4100" max="4100" width="16.7109375" customWidth="1"/>
    <col min="4353" max="4353" width="9.5703125" customWidth="1"/>
    <col min="4354" max="4354" width="40" customWidth="1"/>
    <col min="4355" max="4355" width="18.28515625" customWidth="1"/>
    <col min="4356" max="4356" width="16.7109375" customWidth="1"/>
    <col min="4609" max="4609" width="9.5703125" customWidth="1"/>
    <col min="4610" max="4610" width="40" customWidth="1"/>
    <col min="4611" max="4611" width="18.28515625" customWidth="1"/>
    <col min="4612" max="4612" width="16.7109375" customWidth="1"/>
    <col min="4865" max="4865" width="9.5703125" customWidth="1"/>
    <col min="4866" max="4866" width="40" customWidth="1"/>
    <col min="4867" max="4867" width="18.28515625" customWidth="1"/>
    <col min="4868" max="4868" width="16.7109375" customWidth="1"/>
    <col min="5121" max="5121" width="9.5703125" customWidth="1"/>
    <col min="5122" max="5122" width="40" customWidth="1"/>
    <col min="5123" max="5123" width="18.28515625" customWidth="1"/>
    <col min="5124" max="5124" width="16.7109375" customWidth="1"/>
    <col min="5377" max="5377" width="9.5703125" customWidth="1"/>
    <col min="5378" max="5378" width="40" customWidth="1"/>
    <col min="5379" max="5379" width="18.28515625" customWidth="1"/>
    <col min="5380" max="5380" width="16.7109375" customWidth="1"/>
    <col min="5633" max="5633" width="9.5703125" customWidth="1"/>
    <col min="5634" max="5634" width="40" customWidth="1"/>
    <col min="5635" max="5635" width="18.28515625" customWidth="1"/>
    <col min="5636" max="5636" width="16.7109375" customWidth="1"/>
    <col min="5889" max="5889" width="9.5703125" customWidth="1"/>
    <col min="5890" max="5890" width="40" customWidth="1"/>
    <col min="5891" max="5891" width="18.28515625" customWidth="1"/>
    <col min="5892" max="5892" width="16.7109375" customWidth="1"/>
    <col min="6145" max="6145" width="9.5703125" customWidth="1"/>
    <col min="6146" max="6146" width="40" customWidth="1"/>
    <col min="6147" max="6147" width="18.28515625" customWidth="1"/>
    <col min="6148" max="6148" width="16.7109375" customWidth="1"/>
    <col min="6401" max="6401" width="9.5703125" customWidth="1"/>
    <col min="6402" max="6402" width="40" customWidth="1"/>
    <col min="6403" max="6403" width="18.28515625" customWidth="1"/>
    <col min="6404" max="6404" width="16.7109375" customWidth="1"/>
    <col min="6657" max="6657" width="9.5703125" customWidth="1"/>
    <col min="6658" max="6658" width="40" customWidth="1"/>
    <col min="6659" max="6659" width="18.28515625" customWidth="1"/>
    <col min="6660" max="6660" width="16.7109375" customWidth="1"/>
    <col min="6913" max="6913" width="9.5703125" customWidth="1"/>
    <col min="6914" max="6914" width="40" customWidth="1"/>
    <col min="6915" max="6915" width="18.28515625" customWidth="1"/>
    <col min="6916" max="6916" width="16.7109375" customWidth="1"/>
    <col min="7169" max="7169" width="9.5703125" customWidth="1"/>
    <col min="7170" max="7170" width="40" customWidth="1"/>
    <col min="7171" max="7171" width="18.28515625" customWidth="1"/>
    <col min="7172" max="7172" width="16.7109375" customWidth="1"/>
    <col min="7425" max="7425" width="9.5703125" customWidth="1"/>
    <col min="7426" max="7426" width="40" customWidth="1"/>
    <col min="7427" max="7427" width="18.28515625" customWidth="1"/>
    <col min="7428" max="7428" width="16.7109375" customWidth="1"/>
    <col min="7681" max="7681" width="9.5703125" customWidth="1"/>
    <col min="7682" max="7682" width="40" customWidth="1"/>
    <col min="7683" max="7683" width="18.28515625" customWidth="1"/>
    <col min="7684" max="7684" width="16.7109375" customWidth="1"/>
    <col min="7937" max="7937" width="9.5703125" customWidth="1"/>
    <col min="7938" max="7938" width="40" customWidth="1"/>
    <col min="7939" max="7939" width="18.28515625" customWidth="1"/>
    <col min="7940" max="7940" width="16.7109375" customWidth="1"/>
    <col min="8193" max="8193" width="9.5703125" customWidth="1"/>
    <col min="8194" max="8194" width="40" customWidth="1"/>
    <col min="8195" max="8195" width="18.28515625" customWidth="1"/>
    <col min="8196" max="8196" width="16.7109375" customWidth="1"/>
    <col min="8449" max="8449" width="9.5703125" customWidth="1"/>
    <col min="8450" max="8450" width="40" customWidth="1"/>
    <col min="8451" max="8451" width="18.28515625" customWidth="1"/>
    <col min="8452" max="8452" width="16.7109375" customWidth="1"/>
    <col min="8705" max="8705" width="9.5703125" customWidth="1"/>
    <col min="8706" max="8706" width="40" customWidth="1"/>
    <col min="8707" max="8707" width="18.28515625" customWidth="1"/>
    <col min="8708" max="8708" width="16.7109375" customWidth="1"/>
    <col min="8961" max="8961" width="9.5703125" customWidth="1"/>
    <col min="8962" max="8962" width="40" customWidth="1"/>
    <col min="8963" max="8963" width="18.28515625" customWidth="1"/>
    <col min="8964" max="8964" width="16.7109375" customWidth="1"/>
    <col min="9217" max="9217" width="9.5703125" customWidth="1"/>
    <col min="9218" max="9218" width="40" customWidth="1"/>
    <col min="9219" max="9219" width="18.28515625" customWidth="1"/>
    <col min="9220" max="9220" width="16.7109375" customWidth="1"/>
    <col min="9473" max="9473" width="9.5703125" customWidth="1"/>
    <col min="9474" max="9474" width="40" customWidth="1"/>
    <col min="9475" max="9475" width="18.28515625" customWidth="1"/>
    <col min="9476" max="9476" width="16.7109375" customWidth="1"/>
    <col min="9729" max="9729" width="9.5703125" customWidth="1"/>
    <col min="9730" max="9730" width="40" customWidth="1"/>
    <col min="9731" max="9731" width="18.28515625" customWidth="1"/>
    <col min="9732" max="9732" width="16.7109375" customWidth="1"/>
    <col min="9985" max="9985" width="9.5703125" customWidth="1"/>
    <col min="9986" max="9986" width="40" customWidth="1"/>
    <col min="9987" max="9987" width="18.28515625" customWidth="1"/>
    <col min="9988" max="9988" width="16.7109375" customWidth="1"/>
    <col min="10241" max="10241" width="9.5703125" customWidth="1"/>
    <col min="10242" max="10242" width="40" customWidth="1"/>
    <col min="10243" max="10243" width="18.28515625" customWidth="1"/>
    <col min="10244" max="10244" width="16.7109375" customWidth="1"/>
    <col min="10497" max="10497" width="9.5703125" customWidth="1"/>
    <col min="10498" max="10498" width="40" customWidth="1"/>
    <col min="10499" max="10499" width="18.28515625" customWidth="1"/>
    <col min="10500" max="10500" width="16.7109375" customWidth="1"/>
    <col min="10753" max="10753" width="9.5703125" customWidth="1"/>
    <col min="10754" max="10754" width="40" customWidth="1"/>
    <col min="10755" max="10755" width="18.28515625" customWidth="1"/>
    <col min="10756" max="10756" width="16.7109375" customWidth="1"/>
    <col min="11009" max="11009" width="9.5703125" customWidth="1"/>
    <col min="11010" max="11010" width="40" customWidth="1"/>
    <col min="11011" max="11011" width="18.28515625" customWidth="1"/>
    <col min="11012" max="11012" width="16.7109375" customWidth="1"/>
    <col min="11265" max="11265" width="9.5703125" customWidth="1"/>
    <col min="11266" max="11266" width="40" customWidth="1"/>
    <col min="11267" max="11267" width="18.28515625" customWidth="1"/>
    <col min="11268" max="11268" width="16.7109375" customWidth="1"/>
    <col min="11521" max="11521" width="9.5703125" customWidth="1"/>
    <col min="11522" max="11522" width="40" customWidth="1"/>
    <col min="11523" max="11523" width="18.28515625" customWidth="1"/>
    <col min="11524" max="11524" width="16.7109375" customWidth="1"/>
    <col min="11777" max="11777" width="9.5703125" customWidth="1"/>
    <col min="11778" max="11778" width="40" customWidth="1"/>
    <col min="11779" max="11779" width="18.28515625" customWidth="1"/>
    <col min="11780" max="11780" width="16.7109375" customWidth="1"/>
    <col min="12033" max="12033" width="9.5703125" customWidth="1"/>
    <col min="12034" max="12034" width="40" customWidth="1"/>
    <col min="12035" max="12035" width="18.28515625" customWidth="1"/>
    <col min="12036" max="12036" width="16.7109375" customWidth="1"/>
    <col min="12289" max="12289" width="9.5703125" customWidth="1"/>
    <col min="12290" max="12290" width="40" customWidth="1"/>
    <col min="12291" max="12291" width="18.28515625" customWidth="1"/>
    <col min="12292" max="12292" width="16.7109375" customWidth="1"/>
    <col min="12545" max="12545" width="9.5703125" customWidth="1"/>
    <col min="12546" max="12546" width="40" customWidth="1"/>
    <col min="12547" max="12547" width="18.28515625" customWidth="1"/>
    <col min="12548" max="12548" width="16.7109375" customWidth="1"/>
    <col min="12801" max="12801" width="9.5703125" customWidth="1"/>
    <col min="12802" max="12802" width="40" customWidth="1"/>
    <col min="12803" max="12803" width="18.28515625" customWidth="1"/>
    <col min="12804" max="12804" width="16.7109375" customWidth="1"/>
    <col min="13057" max="13057" width="9.5703125" customWidth="1"/>
    <col min="13058" max="13058" width="40" customWidth="1"/>
    <col min="13059" max="13059" width="18.28515625" customWidth="1"/>
    <col min="13060" max="13060" width="16.7109375" customWidth="1"/>
    <col min="13313" max="13313" width="9.5703125" customWidth="1"/>
    <col min="13314" max="13314" width="40" customWidth="1"/>
    <col min="13315" max="13315" width="18.28515625" customWidth="1"/>
    <col min="13316" max="13316" width="16.7109375" customWidth="1"/>
    <col min="13569" max="13569" width="9.5703125" customWidth="1"/>
    <col min="13570" max="13570" width="40" customWidth="1"/>
    <col min="13571" max="13571" width="18.28515625" customWidth="1"/>
    <col min="13572" max="13572" width="16.7109375" customWidth="1"/>
    <col min="13825" max="13825" width="9.5703125" customWidth="1"/>
    <col min="13826" max="13826" width="40" customWidth="1"/>
    <col min="13827" max="13827" width="18.28515625" customWidth="1"/>
    <col min="13828" max="13828" width="16.7109375" customWidth="1"/>
    <col min="14081" max="14081" width="9.5703125" customWidth="1"/>
    <col min="14082" max="14082" width="40" customWidth="1"/>
    <col min="14083" max="14083" width="18.28515625" customWidth="1"/>
    <col min="14084" max="14084" width="16.7109375" customWidth="1"/>
    <col min="14337" max="14337" width="9.5703125" customWidth="1"/>
    <col min="14338" max="14338" width="40" customWidth="1"/>
    <col min="14339" max="14339" width="18.28515625" customWidth="1"/>
    <col min="14340" max="14340" width="16.7109375" customWidth="1"/>
    <col min="14593" max="14593" width="9.5703125" customWidth="1"/>
    <col min="14594" max="14594" width="40" customWidth="1"/>
    <col min="14595" max="14595" width="18.28515625" customWidth="1"/>
    <col min="14596" max="14596" width="16.7109375" customWidth="1"/>
    <col min="14849" max="14849" width="9.5703125" customWidth="1"/>
    <col min="14850" max="14850" width="40" customWidth="1"/>
    <col min="14851" max="14851" width="18.28515625" customWidth="1"/>
    <col min="14852" max="14852" width="16.7109375" customWidth="1"/>
    <col min="15105" max="15105" width="9.5703125" customWidth="1"/>
    <col min="15106" max="15106" width="40" customWidth="1"/>
    <col min="15107" max="15107" width="18.28515625" customWidth="1"/>
    <col min="15108" max="15108" width="16.7109375" customWidth="1"/>
    <col min="15361" max="15361" width="9.5703125" customWidth="1"/>
    <col min="15362" max="15362" width="40" customWidth="1"/>
    <col min="15363" max="15363" width="18.28515625" customWidth="1"/>
    <col min="15364" max="15364" width="16.7109375" customWidth="1"/>
    <col min="15617" max="15617" width="9.5703125" customWidth="1"/>
    <col min="15618" max="15618" width="40" customWidth="1"/>
    <col min="15619" max="15619" width="18.28515625" customWidth="1"/>
    <col min="15620" max="15620" width="16.7109375" customWidth="1"/>
    <col min="15873" max="15873" width="9.5703125" customWidth="1"/>
    <col min="15874" max="15874" width="40" customWidth="1"/>
    <col min="15875" max="15875" width="18.28515625" customWidth="1"/>
    <col min="15876" max="15876" width="16.7109375" customWidth="1"/>
    <col min="16129" max="16129" width="9.5703125" customWidth="1"/>
    <col min="16130" max="16130" width="40" customWidth="1"/>
    <col min="16131" max="16131" width="18.28515625" customWidth="1"/>
    <col min="16132" max="16132" width="16.7109375" customWidth="1"/>
  </cols>
  <sheetData>
    <row r="1" spans="1:4" ht="19.899999999999999" customHeight="1" thickBot="1">
      <c r="A1" s="52" t="s">
        <v>141</v>
      </c>
      <c r="B1" s="53"/>
      <c r="C1" s="465" t="s">
        <v>53</v>
      </c>
      <c r="D1" s="466" t="s">
        <v>452</v>
      </c>
    </row>
    <row r="2" spans="1:4" ht="18.600000000000001" customHeight="1" thickBot="1">
      <c r="A2" s="27"/>
      <c r="B2" s="467"/>
      <c r="C2" s="468"/>
      <c r="D2" s="465"/>
    </row>
    <row r="3" spans="1:4" ht="25.5">
      <c r="A3" s="469" t="s">
        <v>1</v>
      </c>
      <c r="B3" s="470" t="s">
        <v>78</v>
      </c>
      <c r="C3" s="471" t="s">
        <v>142</v>
      </c>
      <c r="D3" s="472" t="s">
        <v>143</v>
      </c>
    </row>
    <row r="4" spans="1:4">
      <c r="A4" s="473" t="s">
        <v>368</v>
      </c>
      <c r="B4" s="474" t="s">
        <v>95</v>
      </c>
      <c r="C4" s="475" t="s">
        <v>145</v>
      </c>
      <c r="D4" s="476">
        <v>1.17</v>
      </c>
    </row>
    <row r="5" spans="1:4">
      <c r="A5" s="473" t="s">
        <v>368</v>
      </c>
      <c r="B5" s="474" t="s">
        <v>98</v>
      </c>
      <c r="C5" s="475" t="s">
        <v>146</v>
      </c>
      <c r="D5" s="476">
        <v>1</v>
      </c>
    </row>
    <row r="6" spans="1:4">
      <c r="A6" s="473" t="s">
        <v>368</v>
      </c>
      <c r="B6" s="474" t="s">
        <v>98</v>
      </c>
      <c r="C6" s="475" t="s">
        <v>147</v>
      </c>
      <c r="D6" s="476">
        <v>3</v>
      </c>
    </row>
    <row r="7" spans="1:4">
      <c r="A7" s="473" t="s">
        <v>368</v>
      </c>
      <c r="B7" s="477" t="s">
        <v>887</v>
      </c>
      <c r="C7" s="475" t="s">
        <v>145</v>
      </c>
      <c r="D7" s="478">
        <v>1.17</v>
      </c>
    </row>
    <row r="8" spans="1:4">
      <c r="A8" s="473" t="s">
        <v>368</v>
      </c>
      <c r="B8" s="477" t="s">
        <v>888</v>
      </c>
      <c r="C8" s="475" t="s">
        <v>145</v>
      </c>
      <c r="D8" s="478">
        <v>1.1180000000000001</v>
      </c>
    </row>
    <row r="9" spans="1:4">
      <c r="A9" s="473" t="s">
        <v>368</v>
      </c>
      <c r="B9" s="477" t="s">
        <v>101</v>
      </c>
      <c r="C9" s="475" t="s">
        <v>145</v>
      </c>
      <c r="D9" s="478">
        <v>1.1100000000000001</v>
      </c>
    </row>
    <row r="10" spans="1:4">
      <c r="A10" s="473" t="s">
        <v>368</v>
      </c>
      <c r="B10" s="477" t="s">
        <v>889</v>
      </c>
      <c r="C10" s="475" t="s">
        <v>145</v>
      </c>
      <c r="D10" s="478">
        <v>1.17</v>
      </c>
    </row>
    <row r="11" spans="1:4">
      <c r="A11" s="473" t="s">
        <v>368</v>
      </c>
      <c r="B11" s="477" t="s">
        <v>890</v>
      </c>
      <c r="C11" s="475" t="s">
        <v>145</v>
      </c>
      <c r="D11" s="478">
        <v>1.19</v>
      </c>
    </row>
    <row r="12" spans="1:4">
      <c r="A12" s="473" t="s">
        <v>368</v>
      </c>
      <c r="B12" s="477" t="s">
        <v>891</v>
      </c>
      <c r="C12" s="475" t="s">
        <v>145</v>
      </c>
      <c r="D12" s="478">
        <v>1.17</v>
      </c>
    </row>
    <row r="13" spans="1:4">
      <c r="A13" s="473" t="s">
        <v>368</v>
      </c>
      <c r="B13" s="477" t="s">
        <v>85</v>
      </c>
      <c r="C13" s="475" t="s">
        <v>145</v>
      </c>
      <c r="D13" s="478">
        <v>1.05</v>
      </c>
    </row>
    <row r="14" spans="1:4">
      <c r="A14" s="473" t="s">
        <v>368</v>
      </c>
      <c r="B14" s="477" t="s">
        <v>892</v>
      </c>
      <c r="C14" s="475" t="s">
        <v>145</v>
      </c>
      <c r="D14" s="478">
        <v>1.08</v>
      </c>
    </row>
    <row r="15" spans="1:4">
      <c r="A15" s="473" t="s">
        <v>368</v>
      </c>
      <c r="B15" s="477" t="s">
        <v>893</v>
      </c>
      <c r="C15" s="475" t="s">
        <v>145</v>
      </c>
      <c r="D15" s="478">
        <v>1.1100000000000001</v>
      </c>
    </row>
    <row r="16" spans="1:4">
      <c r="A16" s="473" t="s">
        <v>368</v>
      </c>
      <c r="B16" s="477" t="s">
        <v>894</v>
      </c>
      <c r="C16" s="475" t="s">
        <v>145</v>
      </c>
      <c r="D16" s="478">
        <v>1.22</v>
      </c>
    </row>
    <row r="17" spans="1:4">
      <c r="A17" s="473" t="s">
        <v>368</v>
      </c>
      <c r="B17" s="477" t="s">
        <v>895</v>
      </c>
      <c r="C17" s="475" t="s">
        <v>145</v>
      </c>
      <c r="D17" s="478">
        <v>1.0900000000000001</v>
      </c>
    </row>
    <row r="18" spans="1:4">
      <c r="A18" s="473" t="s">
        <v>368</v>
      </c>
      <c r="B18" s="477" t="s">
        <v>896</v>
      </c>
      <c r="C18" s="475" t="s">
        <v>145</v>
      </c>
      <c r="D18" s="478">
        <v>1.0900000000000001</v>
      </c>
    </row>
    <row r="19" spans="1:4">
      <c r="A19" s="473" t="s">
        <v>368</v>
      </c>
      <c r="B19" s="477" t="s">
        <v>897</v>
      </c>
      <c r="C19" s="475" t="s">
        <v>145</v>
      </c>
      <c r="D19" s="478">
        <v>1.06</v>
      </c>
    </row>
    <row r="20" spans="1:4">
      <c r="A20" s="473" t="s">
        <v>368</v>
      </c>
      <c r="B20" s="477" t="s">
        <v>898</v>
      </c>
      <c r="C20" s="475" t="s">
        <v>145</v>
      </c>
      <c r="D20" s="478">
        <v>1.05</v>
      </c>
    </row>
    <row r="21" spans="1:4">
      <c r="A21" s="473" t="s">
        <v>368</v>
      </c>
      <c r="B21" s="477" t="s">
        <v>899</v>
      </c>
      <c r="C21" s="475" t="s">
        <v>145</v>
      </c>
      <c r="D21" s="478">
        <v>1.05</v>
      </c>
    </row>
    <row r="22" spans="1:4">
      <c r="A22" s="473" t="s">
        <v>368</v>
      </c>
      <c r="B22" s="477" t="s">
        <v>83</v>
      </c>
      <c r="C22" s="475" t="s">
        <v>145</v>
      </c>
      <c r="D22" s="478">
        <v>1.04</v>
      </c>
    </row>
    <row r="23" spans="1:4">
      <c r="A23" s="473" t="s">
        <v>368</v>
      </c>
      <c r="B23" s="477" t="s">
        <v>900</v>
      </c>
      <c r="C23" s="475" t="s">
        <v>145</v>
      </c>
      <c r="D23" s="478">
        <v>1.33</v>
      </c>
    </row>
    <row r="24" spans="1:4">
      <c r="A24" s="473" t="s">
        <v>368</v>
      </c>
      <c r="B24" s="477" t="s">
        <v>901</v>
      </c>
      <c r="C24" s="475" t="s">
        <v>145</v>
      </c>
      <c r="D24" s="478">
        <v>1.1000000000000001</v>
      </c>
    </row>
    <row r="25" spans="1:4">
      <c r="A25" s="473" t="s">
        <v>368</v>
      </c>
      <c r="B25" s="477" t="s">
        <v>95</v>
      </c>
      <c r="C25" s="475" t="s">
        <v>902</v>
      </c>
      <c r="D25" s="478">
        <v>1.7</v>
      </c>
    </row>
    <row r="26" spans="1:4" ht="13.5" thickBot="1">
      <c r="A26" s="479" t="s">
        <v>368</v>
      </c>
      <c r="B26" s="480" t="s">
        <v>894</v>
      </c>
      <c r="C26" s="481" t="s">
        <v>902</v>
      </c>
      <c r="D26" s="482">
        <v>3</v>
      </c>
    </row>
  </sheetData>
  <phoneticPr fontId="33" type="noConversion"/>
  <pageMargins left="0.70833333333333337" right="0.70833333333333337" top="0.78749999999999998" bottom="0.78749999999999998" header="0.51180555555555551" footer="0.51180555555555551"/>
  <pageSetup paperSize="9" scale="74" firstPageNumber="0" fitToHeight="3"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9"/>
  <sheetViews>
    <sheetView workbookViewId="0">
      <selection sqref="A1:XFD1048576"/>
    </sheetView>
  </sheetViews>
  <sheetFormatPr defaultColWidth="8.85546875" defaultRowHeight="12.75"/>
  <cols>
    <col min="1" max="1" width="13.28515625" customWidth="1"/>
    <col min="2" max="3" width="14" customWidth="1"/>
    <col min="4" max="4" width="15.42578125" customWidth="1"/>
    <col min="5" max="5" width="17.7109375" customWidth="1"/>
    <col min="6" max="6" width="21.28515625" customWidth="1"/>
    <col min="7" max="7" width="22.85546875" customWidth="1"/>
  </cols>
  <sheetData>
    <row r="1" spans="1:7" ht="15.75">
      <c r="A1" s="2" t="s">
        <v>426</v>
      </c>
      <c r="B1" s="2"/>
    </row>
    <row r="2" spans="1:7">
      <c r="A2" s="196"/>
      <c r="B2" s="197"/>
    </row>
    <row r="3" spans="1:7">
      <c r="A3" s="394"/>
      <c r="B3" s="395"/>
    </row>
    <row r="4" spans="1:7" ht="38.25">
      <c r="A4" s="396" t="s">
        <v>427</v>
      </c>
      <c r="B4" s="396" t="s">
        <v>428</v>
      </c>
      <c r="C4" s="396" t="s">
        <v>429</v>
      </c>
      <c r="D4" s="396" t="s">
        <v>9</v>
      </c>
      <c r="E4" s="396" t="s">
        <v>430</v>
      </c>
      <c r="F4" s="396" t="s">
        <v>431</v>
      </c>
      <c r="G4" s="396" t="s">
        <v>432</v>
      </c>
    </row>
    <row r="5" spans="1:7" ht="127.5">
      <c r="A5" s="397" t="s">
        <v>647</v>
      </c>
      <c r="B5" s="397" t="s">
        <v>648</v>
      </c>
      <c r="C5" s="397" t="s">
        <v>649</v>
      </c>
      <c r="D5" s="397" t="s">
        <v>650</v>
      </c>
      <c r="E5" s="397" t="s">
        <v>443</v>
      </c>
      <c r="F5" s="397" t="s">
        <v>651</v>
      </c>
      <c r="G5" s="398" t="s">
        <v>652</v>
      </c>
    </row>
    <row r="6" spans="1:7" ht="165.75">
      <c r="A6" s="397" t="s">
        <v>653</v>
      </c>
      <c r="B6" s="397" t="s">
        <v>648</v>
      </c>
      <c r="C6" s="397" t="s">
        <v>649</v>
      </c>
      <c r="D6" s="397" t="s">
        <v>650</v>
      </c>
      <c r="E6" s="397" t="s">
        <v>443</v>
      </c>
      <c r="F6" s="397" t="s">
        <v>651</v>
      </c>
      <c r="G6" s="398" t="s">
        <v>654</v>
      </c>
    </row>
    <row r="7" spans="1:7" ht="178.5">
      <c r="A7" s="397" t="s">
        <v>655</v>
      </c>
      <c r="B7" s="397" t="s">
        <v>648</v>
      </c>
      <c r="C7" s="397" t="s">
        <v>649</v>
      </c>
      <c r="D7" s="397" t="s">
        <v>650</v>
      </c>
      <c r="E7" s="397" t="s">
        <v>443</v>
      </c>
      <c r="F7" s="397" t="s">
        <v>651</v>
      </c>
      <c r="G7" s="398" t="s">
        <v>656</v>
      </c>
    </row>
    <row r="8" spans="1:7" ht="89.25">
      <c r="A8" s="397" t="s">
        <v>657</v>
      </c>
      <c r="B8" s="397" t="s">
        <v>648</v>
      </c>
      <c r="C8" s="397" t="s">
        <v>649</v>
      </c>
      <c r="D8" s="397" t="s">
        <v>650</v>
      </c>
      <c r="E8" s="397" t="s">
        <v>443</v>
      </c>
      <c r="F8" s="397" t="s">
        <v>651</v>
      </c>
      <c r="G8" s="398" t="s">
        <v>658</v>
      </c>
    </row>
    <row r="9" spans="1:7" ht="152.25" customHeight="1">
      <c r="A9" s="397" t="s">
        <v>659</v>
      </c>
      <c r="B9" s="397" t="s">
        <v>648</v>
      </c>
      <c r="C9" s="397" t="s">
        <v>649</v>
      </c>
      <c r="D9" s="397" t="s">
        <v>650</v>
      </c>
      <c r="E9" s="397" t="s">
        <v>443</v>
      </c>
      <c r="F9" s="397" t="s">
        <v>651</v>
      </c>
      <c r="G9" s="398" t="s">
        <v>660</v>
      </c>
    </row>
    <row r="10" spans="1:7" ht="89.25">
      <c r="A10" s="397" t="s">
        <v>661</v>
      </c>
      <c r="B10" s="397" t="s">
        <v>648</v>
      </c>
      <c r="C10" s="397" t="s">
        <v>649</v>
      </c>
      <c r="D10" s="397" t="s">
        <v>650</v>
      </c>
      <c r="E10" s="397" t="s">
        <v>443</v>
      </c>
      <c r="F10" s="397" t="s">
        <v>651</v>
      </c>
      <c r="G10" s="398" t="s">
        <v>662</v>
      </c>
    </row>
    <row r="11" spans="1:7" ht="89.25">
      <c r="A11" s="397" t="s">
        <v>661</v>
      </c>
      <c r="B11" s="397" t="s">
        <v>648</v>
      </c>
      <c r="C11" s="397" t="s">
        <v>649</v>
      </c>
      <c r="D11" s="397" t="s">
        <v>663</v>
      </c>
      <c r="E11" s="397" t="s">
        <v>443</v>
      </c>
      <c r="F11" s="397" t="s">
        <v>651</v>
      </c>
      <c r="G11" s="398" t="s">
        <v>662</v>
      </c>
    </row>
    <row r="12" spans="1:7" ht="89.25">
      <c r="A12" s="397" t="s">
        <v>664</v>
      </c>
      <c r="B12" s="397" t="s">
        <v>648</v>
      </c>
      <c r="C12" s="397" t="s">
        <v>649</v>
      </c>
      <c r="D12" s="397" t="s">
        <v>663</v>
      </c>
      <c r="E12" s="397" t="s">
        <v>443</v>
      </c>
      <c r="F12" s="397" t="s">
        <v>651</v>
      </c>
      <c r="G12" s="398" t="s">
        <v>665</v>
      </c>
    </row>
    <row r="13" spans="1:7" ht="178.5">
      <c r="A13" s="397" t="s">
        <v>666</v>
      </c>
      <c r="B13" s="397" t="s">
        <v>648</v>
      </c>
      <c r="C13" s="397" t="s">
        <v>649</v>
      </c>
      <c r="D13" s="397" t="s">
        <v>663</v>
      </c>
      <c r="E13" s="397" t="s">
        <v>443</v>
      </c>
      <c r="F13" s="397" t="s">
        <v>651</v>
      </c>
      <c r="G13" s="398" t="s">
        <v>667</v>
      </c>
    </row>
    <row r="14" spans="1:7" ht="242.25">
      <c r="A14" s="397" t="s">
        <v>668</v>
      </c>
      <c r="B14" s="397" t="s">
        <v>648</v>
      </c>
      <c r="C14" s="397" t="s">
        <v>649</v>
      </c>
      <c r="D14" s="397" t="s">
        <v>669</v>
      </c>
      <c r="E14" s="397" t="s">
        <v>443</v>
      </c>
      <c r="F14" s="397" t="s">
        <v>651</v>
      </c>
      <c r="G14" s="398" t="s">
        <v>670</v>
      </c>
    </row>
    <row r="15" spans="1:7" ht="242.25">
      <c r="A15" s="397" t="s">
        <v>671</v>
      </c>
      <c r="B15" s="397" t="s">
        <v>648</v>
      </c>
      <c r="C15" s="397" t="s">
        <v>649</v>
      </c>
      <c r="D15" s="397" t="s">
        <v>672</v>
      </c>
      <c r="E15" s="397" t="s">
        <v>443</v>
      </c>
      <c r="F15" s="397" t="s">
        <v>651</v>
      </c>
      <c r="G15" s="398" t="s">
        <v>673</v>
      </c>
    </row>
    <row r="16" spans="1:7" ht="178.5">
      <c r="A16" s="397" t="s">
        <v>674</v>
      </c>
      <c r="B16" s="397" t="s">
        <v>648</v>
      </c>
      <c r="C16" s="397" t="s">
        <v>649</v>
      </c>
      <c r="D16" s="397" t="s">
        <v>672</v>
      </c>
      <c r="E16" s="397" t="s">
        <v>443</v>
      </c>
      <c r="F16" s="397" t="s">
        <v>651</v>
      </c>
      <c r="G16" s="398" t="s">
        <v>675</v>
      </c>
    </row>
    <row r="17" spans="1:7" ht="165.75">
      <c r="A17" s="397" t="s">
        <v>676</v>
      </c>
      <c r="B17" s="397" t="s">
        <v>648</v>
      </c>
      <c r="C17" s="397" t="s">
        <v>649</v>
      </c>
      <c r="D17" s="397" t="s">
        <v>677</v>
      </c>
      <c r="E17" s="397" t="s">
        <v>443</v>
      </c>
      <c r="F17" s="397" t="s">
        <v>651</v>
      </c>
      <c r="G17" s="398" t="s">
        <v>678</v>
      </c>
    </row>
    <row r="18" spans="1:7" ht="165.75">
      <c r="A18" s="397" t="s">
        <v>679</v>
      </c>
      <c r="B18" s="397" t="s">
        <v>648</v>
      </c>
      <c r="C18" s="397" t="s">
        <v>649</v>
      </c>
      <c r="D18" s="397" t="s">
        <v>680</v>
      </c>
      <c r="E18" s="397" t="s">
        <v>443</v>
      </c>
      <c r="F18" s="397" t="s">
        <v>651</v>
      </c>
      <c r="G18" s="398" t="s">
        <v>681</v>
      </c>
    </row>
    <row r="19" spans="1:7" ht="114.75">
      <c r="A19" s="397" t="s">
        <v>682</v>
      </c>
      <c r="B19" s="397" t="s">
        <v>648</v>
      </c>
      <c r="C19" s="397" t="s">
        <v>649</v>
      </c>
      <c r="D19" s="397" t="s">
        <v>683</v>
      </c>
      <c r="E19" s="397" t="s">
        <v>443</v>
      </c>
      <c r="F19" s="397" t="s">
        <v>651</v>
      </c>
      <c r="G19" s="398" t="s">
        <v>684</v>
      </c>
    </row>
    <row r="20" spans="1:7" ht="140.25">
      <c r="A20" s="397" t="s">
        <v>685</v>
      </c>
      <c r="B20" s="397" t="s">
        <v>648</v>
      </c>
      <c r="C20" s="397" t="s">
        <v>649</v>
      </c>
      <c r="D20" s="397" t="s">
        <v>683</v>
      </c>
      <c r="E20" s="397" t="s">
        <v>443</v>
      </c>
      <c r="F20" s="397" t="s">
        <v>651</v>
      </c>
      <c r="G20" s="398" t="s">
        <v>686</v>
      </c>
    </row>
    <row r="21" spans="1:7" ht="229.5">
      <c r="A21" s="397" t="s">
        <v>674</v>
      </c>
      <c r="B21" s="397" t="s">
        <v>648</v>
      </c>
      <c r="C21" s="397" t="s">
        <v>649</v>
      </c>
      <c r="D21" s="397" t="s">
        <v>683</v>
      </c>
      <c r="E21" s="397" t="s">
        <v>443</v>
      </c>
      <c r="F21" s="397" t="s">
        <v>651</v>
      </c>
      <c r="G21" s="398" t="s">
        <v>687</v>
      </c>
    </row>
    <row r="22" spans="1:7" ht="178.5">
      <c r="A22" s="397" t="s">
        <v>688</v>
      </c>
      <c r="B22" s="397" t="s">
        <v>648</v>
      </c>
      <c r="C22" s="397" t="s">
        <v>649</v>
      </c>
      <c r="D22" s="397" t="s">
        <v>683</v>
      </c>
      <c r="E22" s="397" t="s">
        <v>443</v>
      </c>
      <c r="F22" s="397" t="s">
        <v>651</v>
      </c>
      <c r="G22" s="398" t="s">
        <v>689</v>
      </c>
    </row>
    <row r="23" spans="1:7" ht="255">
      <c r="A23" s="397" t="s">
        <v>671</v>
      </c>
      <c r="B23" s="397" t="s">
        <v>648</v>
      </c>
      <c r="C23" s="397" t="s">
        <v>649</v>
      </c>
      <c r="D23" s="397" t="s">
        <v>683</v>
      </c>
      <c r="E23" s="397" t="s">
        <v>443</v>
      </c>
      <c r="F23" s="397" t="s">
        <v>651</v>
      </c>
      <c r="G23" s="398" t="s">
        <v>690</v>
      </c>
    </row>
    <row r="24" spans="1:7" ht="178.5">
      <c r="A24" s="397" t="s">
        <v>655</v>
      </c>
      <c r="B24" s="397" t="s">
        <v>648</v>
      </c>
      <c r="C24" s="397" t="s">
        <v>649</v>
      </c>
      <c r="D24" s="397" t="s">
        <v>683</v>
      </c>
      <c r="E24" s="397" t="s">
        <v>443</v>
      </c>
      <c r="F24" s="397" t="s">
        <v>651</v>
      </c>
      <c r="G24" s="398" t="s">
        <v>656</v>
      </c>
    </row>
    <row r="25" spans="1:7" ht="165.75">
      <c r="A25" s="397" t="s">
        <v>691</v>
      </c>
      <c r="B25" s="397" t="s">
        <v>648</v>
      </c>
      <c r="C25" s="397" t="s">
        <v>649</v>
      </c>
      <c r="D25" s="397" t="s">
        <v>692</v>
      </c>
      <c r="E25" s="397" t="s">
        <v>443</v>
      </c>
      <c r="F25" s="397" t="s">
        <v>693</v>
      </c>
      <c r="G25" s="398" t="s">
        <v>694</v>
      </c>
    </row>
    <row r="26" spans="1:7" ht="51">
      <c r="A26" s="397" t="s">
        <v>695</v>
      </c>
      <c r="B26" s="397" t="s">
        <v>696</v>
      </c>
      <c r="C26" s="397" t="s">
        <v>697</v>
      </c>
      <c r="D26" s="397" t="s">
        <v>68</v>
      </c>
      <c r="E26" s="397" t="s">
        <v>443</v>
      </c>
      <c r="F26" s="397" t="s">
        <v>651</v>
      </c>
      <c r="G26" s="397" t="s">
        <v>698</v>
      </c>
    </row>
    <row r="27" spans="1:7" ht="114.75">
      <c r="A27" s="397" t="s">
        <v>109</v>
      </c>
      <c r="B27" s="397" t="s">
        <v>696</v>
      </c>
      <c r="C27" s="397" t="s">
        <v>109</v>
      </c>
      <c r="D27" s="397" t="s">
        <v>699</v>
      </c>
      <c r="E27" s="397" t="s">
        <v>443</v>
      </c>
      <c r="F27" s="397" t="s">
        <v>651</v>
      </c>
      <c r="G27" s="398" t="s">
        <v>700</v>
      </c>
    </row>
    <row r="28" spans="1:7" ht="344.25">
      <c r="A28" s="397" t="s">
        <v>701</v>
      </c>
      <c r="B28" s="397" t="s">
        <v>702</v>
      </c>
      <c r="C28" s="398" t="s">
        <v>703</v>
      </c>
      <c r="D28" s="397" t="s">
        <v>704</v>
      </c>
      <c r="E28" s="397" t="s">
        <v>443</v>
      </c>
      <c r="F28" s="397" t="s">
        <v>651</v>
      </c>
      <c r="G28" s="398" t="s">
        <v>705</v>
      </c>
    </row>
    <row r="29" spans="1:7" ht="178.5">
      <c r="A29" s="397" t="s">
        <v>706</v>
      </c>
      <c r="B29" s="397" t="s">
        <v>707</v>
      </c>
      <c r="C29" s="397" t="s">
        <v>708</v>
      </c>
      <c r="D29" s="397" t="s">
        <v>704</v>
      </c>
      <c r="E29" s="397" t="s">
        <v>443</v>
      </c>
      <c r="F29" s="397" t="s">
        <v>651</v>
      </c>
      <c r="G29" s="398" t="s">
        <v>709</v>
      </c>
    </row>
  </sheetData>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IU27"/>
  <sheetViews>
    <sheetView topLeftCell="A16" zoomScale="80" zoomScaleNormal="80" zoomScaleSheetLayoutView="75" zoomScalePageLayoutView="80" workbookViewId="0">
      <selection activeCell="B37" sqref="B37"/>
    </sheetView>
  </sheetViews>
  <sheetFormatPr defaultRowHeight="20.100000000000001" customHeight="1"/>
  <cols>
    <col min="1" max="1" width="12.42578125" style="275" customWidth="1"/>
    <col min="2" max="2" width="52" style="48" customWidth="1"/>
    <col min="3" max="3" width="53.85546875" style="48" customWidth="1"/>
    <col min="4" max="4" width="14.85546875" style="48" customWidth="1"/>
    <col min="5" max="5" width="19.5703125" style="48" customWidth="1"/>
    <col min="6" max="8" width="7" style="48" customWidth="1"/>
    <col min="9" max="9" width="7" style="48" bestFit="1" customWidth="1"/>
    <col min="10" max="10" width="14.42578125" style="48" customWidth="1"/>
    <col min="11" max="11" width="9.28515625" style="48" bestFit="1" customWidth="1"/>
    <col min="12" max="12" width="11.42578125" style="48" bestFit="1" customWidth="1"/>
    <col min="13" max="13" width="13.42578125" style="48" customWidth="1"/>
    <col min="14" max="14" width="12.85546875" style="48" bestFit="1" customWidth="1"/>
    <col min="15" max="15" width="15.7109375" style="48" customWidth="1"/>
    <col min="16" max="16" width="17.7109375" style="48" bestFit="1" customWidth="1"/>
    <col min="17" max="17" width="17.7109375" style="47" customWidth="1"/>
    <col min="18" max="18" width="12.85546875" style="47" customWidth="1"/>
    <col min="19" max="19" width="14.28515625" style="47" customWidth="1"/>
    <col min="20" max="21" width="17.85546875" style="47" bestFit="1" customWidth="1"/>
    <col min="22" max="22" width="21.85546875" style="54" customWidth="1"/>
  </cols>
  <sheetData>
    <row r="1" spans="1:255" ht="23.45" customHeight="1" thickBot="1">
      <c r="A1" s="49" t="s">
        <v>148</v>
      </c>
      <c r="B1" s="47"/>
      <c r="C1" s="49"/>
      <c r="D1" s="49"/>
      <c r="E1" s="49"/>
      <c r="F1" s="49"/>
      <c r="G1" s="49"/>
      <c r="H1" s="49"/>
      <c r="I1" s="49"/>
      <c r="J1" s="49"/>
      <c r="K1" s="49"/>
      <c r="L1" s="49"/>
      <c r="M1" s="49"/>
      <c r="N1" s="49"/>
      <c r="O1" s="41"/>
      <c r="P1" s="41"/>
      <c r="T1" s="155" t="s">
        <v>0</v>
      </c>
      <c r="U1" s="156"/>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row>
    <row r="2" spans="1:255" ht="20.100000000000001" customHeight="1" thickBot="1">
      <c r="A2" s="277" t="s">
        <v>541</v>
      </c>
      <c r="B2" s="49"/>
      <c r="C2" s="49"/>
      <c r="D2" s="49"/>
      <c r="E2" s="49"/>
      <c r="F2" s="49"/>
      <c r="G2" s="49"/>
      <c r="H2" s="49"/>
      <c r="I2" s="49"/>
      <c r="J2" s="49"/>
      <c r="K2" s="49"/>
      <c r="L2" s="49"/>
      <c r="M2" s="49"/>
      <c r="N2" s="49"/>
      <c r="O2" s="41"/>
      <c r="P2" s="41"/>
      <c r="T2" s="205" t="s">
        <v>299</v>
      </c>
      <c r="U2" s="157" t="s">
        <v>452</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row>
    <row r="3" spans="1:255" ht="25.35" customHeight="1" thickBot="1">
      <c r="A3" s="206"/>
      <c r="B3" s="985"/>
      <c r="C3" s="985"/>
      <c r="D3" s="985"/>
      <c r="E3" s="985"/>
      <c r="F3" s="986"/>
      <c r="G3" s="986"/>
      <c r="H3" s="986"/>
      <c r="I3" s="986"/>
      <c r="J3" s="986"/>
      <c r="K3" s="986"/>
      <c r="L3" s="986"/>
      <c r="M3" s="986"/>
      <c r="N3" s="986"/>
      <c r="O3" s="986"/>
      <c r="P3" s="986"/>
      <c r="T3" s="158" t="s">
        <v>421</v>
      </c>
      <c r="U3" s="207" t="s">
        <v>452</v>
      </c>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row>
    <row r="4" spans="1:255" ht="51.75" thickBot="1">
      <c r="A4" s="208" t="s">
        <v>1</v>
      </c>
      <c r="B4" s="209" t="s">
        <v>149</v>
      </c>
      <c r="C4" s="210" t="s">
        <v>150</v>
      </c>
      <c r="D4" s="211" t="s">
        <v>151</v>
      </c>
      <c r="E4" s="211" t="s">
        <v>152</v>
      </c>
      <c r="F4" s="212">
        <v>2011</v>
      </c>
      <c r="G4" s="212">
        <v>2012</v>
      </c>
      <c r="H4" s="212">
        <v>2013</v>
      </c>
      <c r="I4" s="212">
        <v>2014</v>
      </c>
      <c r="J4" s="211" t="s">
        <v>341</v>
      </c>
      <c r="K4" s="211" t="s">
        <v>153</v>
      </c>
      <c r="L4" s="211" t="s">
        <v>154</v>
      </c>
      <c r="M4" s="211" t="s">
        <v>366</v>
      </c>
      <c r="N4" s="211" t="s">
        <v>155</v>
      </c>
      <c r="O4" s="211" t="s">
        <v>156</v>
      </c>
      <c r="P4" s="211" t="s">
        <v>157</v>
      </c>
      <c r="Q4" s="213" t="s">
        <v>158</v>
      </c>
      <c r="R4" s="211" t="s">
        <v>159</v>
      </c>
      <c r="S4" s="211" t="s">
        <v>160</v>
      </c>
      <c r="T4" s="211" t="s">
        <v>161</v>
      </c>
      <c r="U4" s="211" t="s">
        <v>162</v>
      </c>
      <c r="V4" s="214" t="s">
        <v>352</v>
      </c>
    </row>
    <row r="5" spans="1:255" ht="29.25" customHeight="1">
      <c r="A5" s="215" t="s">
        <v>368</v>
      </c>
      <c r="B5" s="216" t="s">
        <v>453</v>
      </c>
      <c r="C5" s="216" t="s">
        <v>454</v>
      </c>
      <c r="D5" s="217" t="s">
        <v>455</v>
      </c>
      <c r="E5" s="987" t="s">
        <v>456</v>
      </c>
      <c r="F5" s="218" t="s">
        <v>5</v>
      </c>
      <c r="G5" s="218" t="s">
        <v>5</v>
      </c>
      <c r="H5" s="218" t="s">
        <v>5</v>
      </c>
      <c r="I5" s="218" t="s">
        <v>5</v>
      </c>
      <c r="J5" s="219">
        <v>18</v>
      </c>
      <c r="K5" s="220">
        <v>160</v>
      </c>
      <c r="L5" s="219" t="s">
        <v>163</v>
      </c>
      <c r="M5" s="219">
        <v>50</v>
      </c>
      <c r="N5" s="216" t="s">
        <v>457</v>
      </c>
      <c r="O5" s="216" t="s">
        <v>458</v>
      </c>
      <c r="P5" s="216" t="s">
        <v>459</v>
      </c>
      <c r="Q5" s="216" t="s">
        <v>66</v>
      </c>
      <c r="R5" s="221" t="s">
        <v>460</v>
      </c>
      <c r="S5" s="222" t="s">
        <v>461</v>
      </c>
      <c r="T5" s="223">
        <f t="shared" ref="T5:T18" si="0">IF(ISBLANK(J5),"",R5/J5)</f>
        <v>1</v>
      </c>
      <c r="U5" s="224">
        <f>IF(ISBLANK(M5),"",S5/M5)</f>
        <v>0.92</v>
      </c>
      <c r="V5" s="225"/>
    </row>
    <row r="6" spans="1:255" ht="29.25" customHeight="1">
      <c r="A6" s="226" t="s">
        <v>368</v>
      </c>
      <c r="B6" s="227" t="s">
        <v>453</v>
      </c>
      <c r="C6" s="227" t="s">
        <v>462</v>
      </c>
      <c r="D6" s="228" t="s">
        <v>463</v>
      </c>
      <c r="E6" s="988"/>
      <c r="F6" s="229" t="s">
        <v>5</v>
      </c>
      <c r="G6" s="229" t="s">
        <v>5</v>
      </c>
      <c r="H6" s="229" t="s">
        <v>5</v>
      </c>
      <c r="I6" s="229" t="s">
        <v>5</v>
      </c>
      <c r="J6" s="230">
        <v>20</v>
      </c>
      <c r="K6" s="231">
        <v>160</v>
      </c>
      <c r="L6" s="230" t="s">
        <v>163</v>
      </c>
      <c r="M6" s="230">
        <v>49</v>
      </c>
      <c r="N6" s="227" t="s">
        <v>457</v>
      </c>
      <c r="O6" s="227" t="s">
        <v>464</v>
      </c>
      <c r="P6" s="227" t="s">
        <v>459</v>
      </c>
      <c r="Q6" s="227" t="s">
        <v>66</v>
      </c>
      <c r="R6" s="55" t="s">
        <v>465</v>
      </c>
      <c r="S6" s="232" t="s">
        <v>466</v>
      </c>
      <c r="T6" s="223">
        <f t="shared" si="0"/>
        <v>0.95</v>
      </c>
      <c r="U6" s="233">
        <f t="shared" ref="U6:U18" si="1">IF(ISBLANK(M6),"",S6/M6)</f>
        <v>1</v>
      </c>
      <c r="V6" s="234"/>
    </row>
    <row r="7" spans="1:255" ht="29.25" customHeight="1">
      <c r="A7" s="226" t="s">
        <v>368</v>
      </c>
      <c r="B7" s="235" t="s">
        <v>453</v>
      </c>
      <c r="C7" s="235" t="s">
        <v>454</v>
      </c>
      <c r="D7" s="236" t="s">
        <v>455</v>
      </c>
      <c r="E7" s="989" t="s">
        <v>467</v>
      </c>
      <c r="F7" s="237" t="s">
        <v>5</v>
      </c>
      <c r="G7" s="237" t="s">
        <v>5</v>
      </c>
      <c r="H7" s="237" t="s">
        <v>5</v>
      </c>
      <c r="I7" s="237" t="s">
        <v>5</v>
      </c>
      <c r="J7" s="238">
        <v>18</v>
      </c>
      <c r="K7" s="239">
        <v>160</v>
      </c>
      <c r="L7" s="238" t="s">
        <v>163</v>
      </c>
      <c r="M7" s="238">
        <v>50</v>
      </c>
      <c r="N7" s="235" t="s">
        <v>457</v>
      </c>
      <c r="O7" s="235" t="s">
        <v>468</v>
      </c>
      <c r="P7" s="235" t="s">
        <v>459</v>
      </c>
      <c r="Q7" s="235" t="s">
        <v>66</v>
      </c>
      <c r="R7" s="55" t="s">
        <v>469</v>
      </c>
      <c r="S7" s="232" t="s">
        <v>466</v>
      </c>
      <c r="T7" s="223">
        <f t="shared" si="0"/>
        <v>0.88888888888888884</v>
      </c>
      <c r="U7" s="233">
        <f t="shared" si="1"/>
        <v>0.98</v>
      </c>
      <c r="V7" s="234"/>
    </row>
    <row r="8" spans="1:255" ht="29.25" customHeight="1">
      <c r="A8" s="226" t="s">
        <v>368</v>
      </c>
      <c r="B8" s="227" t="s">
        <v>453</v>
      </c>
      <c r="C8" s="227" t="s">
        <v>462</v>
      </c>
      <c r="D8" s="228" t="s">
        <v>463</v>
      </c>
      <c r="E8" s="988"/>
      <c r="F8" s="229" t="s">
        <v>5</v>
      </c>
      <c r="G8" s="229" t="s">
        <v>5</v>
      </c>
      <c r="H8" s="229" t="s">
        <v>5</v>
      </c>
      <c r="I8" s="229" t="s">
        <v>5</v>
      </c>
      <c r="J8" s="230">
        <v>20</v>
      </c>
      <c r="K8" s="231">
        <v>160</v>
      </c>
      <c r="L8" s="230" t="s">
        <v>163</v>
      </c>
      <c r="M8" s="230">
        <v>49</v>
      </c>
      <c r="N8" s="227" t="s">
        <v>457</v>
      </c>
      <c r="O8" s="227" t="s">
        <v>470</v>
      </c>
      <c r="P8" s="227" t="s">
        <v>459</v>
      </c>
      <c r="Q8" s="227" t="s">
        <v>66</v>
      </c>
      <c r="R8" s="55" t="s">
        <v>465</v>
      </c>
      <c r="S8" s="232" t="s">
        <v>471</v>
      </c>
      <c r="T8" s="223">
        <f t="shared" si="0"/>
        <v>0.95</v>
      </c>
      <c r="U8" s="233">
        <f t="shared" si="1"/>
        <v>0.97959183673469385</v>
      </c>
      <c r="V8" s="234"/>
    </row>
    <row r="9" spans="1:255" ht="29.25" customHeight="1">
      <c r="A9" s="226" t="s">
        <v>368</v>
      </c>
      <c r="B9" s="227" t="s">
        <v>472</v>
      </c>
      <c r="C9" s="227" t="s">
        <v>473</v>
      </c>
      <c r="D9" s="227" t="s">
        <v>110</v>
      </c>
      <c r="E9" s="227" t="s">
        <v>474</v>
      </c>
      <c r="F9" s="229" t="s">
        <v>5</v>
      </c>
      <c r="G9" s="229" t="s">
        <v>5</v>
      </c>
      <c r="H9" s="229" t="s">
        <v>5</v>
      </c>
      <c r="I9" s="229" t="s">
        <v>5</v>
      </c>
      <c r="J9" s="230">
        <v>18</v>
      </c>
      <c r="K9" s="231">
        <v>315</v>
      </c>
      <c r="L9" s="230" t="s">
        <v>163</v>
      </c>
      <c r="M9" s="230">
        <v>40</v>
      </c>
      <c r="N9" s="227" t="s">
        <v>457</v>
      </c>
      <c r="O9" s="227" t="s">
        <v>475</v>
      </c>
      <c r="P9" s="227" t="s">
        <v>476</v>
      </c>
      <c r="Q9" s="227" t="s">
        <v>66</v>
      </c>
      <c r="R9" s="55" t="s">
        <v>477</v>
      </c>
      <c r="S9" s="232" t="s">
        <v>478</v>
      </c>
      <c r="T9" s="223">
        <f t="shared" si="0"/>
        <v>0.94444444444444442</v>
      </c>
      <c r="U9" s="233">
        <f t="shared" si="1"/>
        <v>0.9</v>
      </c>
      <c r="V9" s="240" t="s">
        <v>479</v>
      </c>
    </row>
    <row r="10" spans="1:255" ht="29.25" customHeight="1">
      <c r="A10" s="226" t="s">
        <v>368</v>
      </c>
      <c r="B10" s="235" t="s">
        <v>472</v>
      </c>
      <c r="C10" s="235" t="s">
        <v>473</v>
      </c>
      <c r="D10" s="235" t="s">
        <v>110</v>
      </c>
      <c r="E10" s="235" t="s">
        <v>480</v>
      </c>
      <c r="F10" s="237" t="s">
        <v>5</v>
      </c>
      <c r="G10" s="237" t="s">
        <v>5</v>
      </c>
      <c r="H10" s="237" t="s">
        <v>5</v>
      </c>
      <c r="I10" s="237" t="s">
        <v>5</v>
      </c>
      <c r="J10" s="238">
        <v>18</v>
      </c>
      <c r="K10" s="239">
        <v>315</v>
      </c>
      <c r="L10" s="238" t="s">
        <v>163</v>
      </c>
      <c r="M10" s="238">
        <v>50</v>
      </c>
      <c r="N10" s="235" t="s">
        <v>457</v>
      </c>
      <c r="O10" s="235" t="s">
        <v>481</v>
      </c>
      <c r="P10" s="235" t="s">
        <v>476</v>
      </c>
      <c r="Q10" s="235" t="s">
        <v>66</v>
      </c>
      <c r="R10" s="55" t="s">
        <v>460</v>
      </c>
      <c r="S10" s="232" t="s">
        <v>482</v>
      </c>
      <c r="T10" s="223">
        <f t="shared" si="0"/>
        <v>1</v>
      </c>
      <c r="U10" s="233">
        <f t="shared" si="1"/>
        <v>1</v>
      </c>
      <c r="V10" s="234"/>
    </row>
    <row r="11" spans="1:255" ht="29.25" customHeight="1">
      <c r="A11" s="990" t="s">
        <v>368</v>
      </c>
      <c r="B11" s="989" t="s">
        <v>483</v>
      </c>
      <c r="C11" s="989" t="s">
        <v>484</v>
      </c>
      <c r="D11" s="989" t="s">
        <v>485</v>
      </c>
      <c r="E11" s="989" t="s">
        <v>486</v>
      </c>
      <c r="F11" s="992" t="s">
        <v>5</v>
      </c>
      <c r="G11" s="992" t="s">
        <v>5</v>
      </c>
      <c r="H11" s="992" t="s">
        <v>5</v>
      </c>
      <c r="I11" s="992" t="s">
        <v>5</v>
      </c>
      <c r="J11" s="994">
        <v>29</v>
      </c>
      <c r="K11" s="996">
        <v>35</v>
      </c>
      <c r="L11" s="238" t="s">
        <v>163</v>
      </c>
      <c r="M11" s="238" t="s">
        <v>487</v>
      </c>
      <c r="N11" s="989" t="s">
        <v>457</v>
      </c>
      <c r="O11" s="989" t="s">
        <v>488</v>
      </c>
      <c r="P11" s="989" t="s">
        <v>489</v>
      </c>
      <c r="Q11" s="989" t="s">
        <v>66</v>
      </c>
      <c r="R11" s="1002" t="s">
        <v>490</v>
      </c>
      <c r="S11" s="241" t="s">
        <v>491</v>
      </c>
      <c r="T11" s="1004">
        <f t="shared" si="0"/>
        <v>1.0344827586206897</v>
      </c>
      <c r="U11" s="242" t="s">
        <v>492</v>
      </c>
      <c r="V11" s="234"/>
    </row>
    <row r="12" spans="1:255" ht="29.25" customHeight="1">
      <c r="A12" s="991"/>
      <c r="B12" s="988"/>
      <c r="C12" s="988"/>
      <c r="D12" s="988"/>
      <c r="E12" s="988"/>
      <c r="F12" s="993"/>
      <c r="G12" s="993"/>
      <c r="H12" s="993"/>
      <c r="I12" s="993"/>
      <c r="J12" s="995"/>
      <c r="K12" s="997"/>
      <c r="L12" s="238" t="s">
        <v>166</v>
      </c>
      <c r="M12" s="243">
        <v>3500</v>
      </c>
      <c r="N12" s="988"/>
      <c r="O12" s="988"/>
      <c r="P12" s="988"/>
      <c r="Q12" s="988"/>
      <c r="R12" s="1003"/>
      <c r="S12" s="241" t="s">
        <v>493</v>
      </c>
      <c r="T12" s="1005"/>
      <c r="U12" s="242">
        <f t="shared" si="1"/>
        <v>0.90257142857142858</v>
      </c>
      <c r="V12" s="234"/>
    </row>
    <row r="13" spans="1:255" ht="29.25" customHeight="1">
      <c r="A13" s="226" t="s">
        <v>368</v>
      </c>
      <c r="B13" s="235" t="s">
        <v>494</v>
      </c>
      <c r="C13" s="235" t="s">
        <v>495</v>
      </c>
      <c r="D13" s="235" t="s">
        <v>110</v>
      </c>
      <c r="E13" s="235" t="s">
        <v>474</v>
      </c>
      <c r="F13" s="237" t="s">
        <v>5</v>
      </c>
      <c r="G13" s="237" t="s">
        <v>5</v>
      </c>
      <c r="H13" s="237" t="s">
        <v>5</v>
      </c>
      <c r="I13" s="237" t="s">
        <v>5</v>
      </c>
      <c r="J13" s="238">
        <v>18</v>
      </c>
      <c r="K13" s="239">
        <v>315</v>
      </c>
      <c r="L13" s="238" t="s">
        <v>496</v>
      </c>
      <c r="M13" s="238">
        <v>80</v>
      </c>
      <c r="N13" s="235" t="s">
        <v>457</v>
      </c>
      <c r="O13" s="235" t="s">
        <v>497</v>
      </c>
      <c r="P13" s="235" t="s">
        <v>476</v>
      </c>
      <c r="Q13" s="235" t="s">
        <v>66</v>
      </c>
      <c r="R13" s="55" t="s">
        <v>460</v>
      </c>
      <c r="S13" s="232" t="s">
        <v>498</v>
      </c>
      <c r="T13" s="223">
        <f>IF(ISBLANK(J13),"",R13/J13)</f>
        <v>1</v>
      </c>
      <c r="U13" s="233">
        <f>IF(ISBLANK(M13),"",S13/M13)</f>
        <v>0.85</v>
      </c>
      <c r="V13" s="240" t="s">
        <v>479</v>
      </c>
    </row>
    <row r="14" spans="1:255" ht="29.25" customHeight="1">
      <c r="A14" s="989" t="s">
        <v>368</v>
      </c>
      <c r="B14" s="989" t="s">
        <v>164</v>
      </c>
      <c r="C14" s="1000" t="s">
        <v>484</v>
      </c>
      <c r="D14" s="989" t="s">
        <v>165</v>
      </c>
      <c r="E14" s="989" t="s">
        <v>499</v>
      </c>
      <c r="F14" s="992" t="s">
        <v>5</v>
      </c>
      <c r="G14" s="992" t="s">
        <v>5</v>
      </c>
      <c r="H14" s="992" t="s">
        <v>5</v>
      </c>
      <c r="I14" s="992" t="s">
        <v>5</v>
      </c>
      <c r="J14" s="998">
        <v>14</v>
      </c>
      <c r="K14" s="996">
        <v>105</v>
      </c>
      <c r="L14" s="238" t="s">
        <v>163</v>
      </c>
      <c r="M14" s="238" t="s">
        <v>487</v>
      </c>
      <c r="N14" s="235" t="s">
        <v>457</v>
      </c>
      <c r="O14" s="989" t="s">
        <v>500</v>
      </c>
      <c r="P14" s="989" t="s">
        <v>489</v>
      </c>
      <c r="Q14" s="989" t="s">
        <v>66</v>
      </c>
      <c r="R14" s="1002" t="s">
        <v>168</v>
      </c>
      <c r="S14" s="241" t="s">
        <v>501</v>
      </c>
      <c r="T14" s="1004">
        <f t="shared" si="0"/>
        <v>1</v>
      </c>
      <c r="U14" s="242" t="s">
        <v>492</v>
      </c>
      <c r="V14" s="234"/>
    </row>
    <row r="15" spans="1:255" ht="29.25" customHeight="1">
      <c r="A15" s="988"/>
      <c r="B15" s="988"/>
      <c r="C15" s="1001"/>
      <c r="D15" s="988"/>
      <c r="E15" s="988"/>
      <c r="F15" s="993"/>
      <c r="G15" s="993"/>
      <c r="H15" s="993"/>
      <c r="I15" s="993"/>
      <c r="J15" s="999"/>
      <c r="K15" s="997"/>
      <c r="L15" s="238" t="s">
        <v>166</v>
      </c>
      <c r="M15" s="238">
        <v>1600</v>
      </c>
      <c r="N15" s="235" t="s">
        <v>457</v>
      </c>
      <c r="O15" s="988"/>
      <c r="P15" s="988"/>
      <c r="Q15" s="988"/>
      <c r="R15" s="1003"/>
      <c r="S15" s="241" t="s">
        <v>502</v>
      </c>
      <c r="T15" s="1005"/>
      <c r="U15" s="242">
        <f t="shared" si="1"/>
        <v>1.1018749999999999</v>
      </c>
      <c r="V15" s="234"/>
    </row>
    <row r="16" spans="1:255" ht="29.25" customHeight="1">
      <c r="A16" s="226" t="s">
        <v>368</v>
      </c>
      <c r="B16" s="244" t="s">
        <v>503</v>
      </c>
      <c r="C16" s="227" t="s">
        <v>484</v>
      </c>
      <c r="D16" s="244" t="s">
        <v>504</v>
      </c>
      <c r="E16" s="244" t="s">
        <v>505</v>
      </c>
      <c r="F16" s="245" t="s">
        <v>5</v>
      </c>
      <c r="G16" s="245" t="s">
        <v>5</v>
      </c>
      <c r="H16" s="245" t="s">
        <v>5</v>
      </c>
      <c r="I16" s="245" t="s">
        <v>5</v>
      </c>
      <c r="J16" s="246">
        <v>18</v>
      </c>
      <c r="K16" s="231">
        <v>115</v>
      </c>
      <c r="L16" s="1006" t="s">
        <v>506</v>
      </c>
      <c r="M16" s="1007"/>
      <c r="N16" s="1007"/>
      <c r="O16" s="1007"/>
      <c r="P16" s="1007"/>
      <c r="Q16" s="1008"/>
      <c r="R16" s="55" t="s">
        <v>492</v>
      </c>
      <c r="S16" s="232" t="s">
        <v>492</v>
      </c>
      <c r="T16" s="223" t="s">
        <v>492</v>
      </c>
      <c r="U16" s="233" t="s">
        <v>492</v>
      </c>
      <c r="V16" s="234"/>
    </row>
    <row r="17" spans="1:22" ht="29.25" customHeight="1">
      <c r="A17" s="247" t="s">
        <v>368</v>
      </c>
      <c r="B17" s="244" t="s">
        <v>507</v>
      </c>
      <c r="C17" s="244" t="s">
        <v>508</v>
      </c>
      <c r="D17" s="244" t="s">
        <v>509</v>
      </c>
      <c r="E17" s="244" t="s">
        <v>510</v>
      </c>
      <c r="F17" s="245" t="s">
        <v>5</v>
      </c>
      <c r="G17" s="245" t="s">
        <v>5</v>
      </c>
      <c r="H17" s="245" t="s">
        <v>5</v>
      </c>
      <c r="I17" s="245" t="s">
        <v>5</v>
      </c>
      <c r="J17" s="230">
        <v>45</v>
      </c>
      <c r="K17" s="231">
        <v>45</v>
      </c>
      <c r="L17" s="1009" t="s">
        <v>511</v>
      </c>
      <c r="M17" s="1009"/>
      <c r="N17" s="1009"/>
      <c r="O17" s="1009"/>
      <c r="P17" s="1009"/>
      <c r="Q17" s="1009"/>
      <c r="R17" s="248" t="s">
        <v>492</v>
      </c>
      <c r="S17" s="249" t="s">
        <v>492</v>
      </c>
      <c r="T17" s="250" t="s">
        <v>492</v>
      </c>
      <c r="U17" s="251" t="s">
        <v>492</v>
      </c>
      <c r="V17" s="234"/>
    </row>
    <row r="18" spans="1:22" ht="29.25" customHeight="1">
      <c r="A18" s="252" t="s">
        <v>368</v>
      </c>
      <c r="B18" s="253" t="s">
        <v>512</v>
      </c>
      <c r="C18" s="253" t="s">
        <v>513</v>
      </c>
      <c r="D18" s="253" t="s">
        <v>514</v>
      </c>
      <c r="E18" s="253" t="s">
        <v>515</v>
      </c>
      <c r="F18" s="254" t="s">
        <v>5</v>
      </c>
      <c r="G18" s="254" t="s">
        <v>5</v>
      </c>
      <c r="H18" s="254" t="s">
        <v>5</v>
      </c>
      <c r="I18" s="254" t="s">
        <v>5</v>
      </c>
      <c r="J18" s="255">
        <v>15</v>
      </c>
      <c r="K18" s="256">
        <v>15</v>
      </c>
      <c r="L18" s="257" t="s">
        <v>516</v>
      </c>
      <c r="M18" s="258">
        <v>120</v>
      </c>
      <c r="N18" s="259"/>
      <c r="O18" s="259" t="s">
        <v>517</v>
      </c>
      <c r="P18" s="259" t="s">
        <v>518</v>
      </c>
      <c r="Q18" s="260" t="s">
        <v>519</v>
      </c>
      <c r="R18" s="261" t="s">
        <v>167</v>
      </c>
      <c r="S18" s="262" t="s">
        <v>520</v>
      </c>
      <c r="T18" s="263">
        <f t="shared" si="0"/>
        <v>1</v>
      </c>
      <c r="U18" s="264">
        <f t="shared" si="1"/>
        <v>0.80833333333333335</v>
      </c>
      <c r="V18" s="240" t="s">
        <v>521</v>
      </c>
    </row>
    <row r="19" spans="1:22" ht="29.25" customHeight="1" thickBot="1">
      <c r="A19" s="265" t="s">
        <v>368</v>
      </c>
      <c r="B19" s="266" t="s">
        <v>522</v>
      </c>
      <c r="C19" s="266" t="s">
        <v>523</v>
      </c>
      <c r="D19" s="266" t="s">
        <v>524</v>
      </c>
      <c r="E19" s="266" t="s">
        <v>525</v>
      </c>
      <c r="F19" s="267" t="s">
        <v>5</v>
      </c>
      <c r="G19" s="267" t="s">
        <v>5</v>
      </c>
      <c r="H19" s="267" t="s">
        <v>5</v>
      </c>
      <c r="I19" s="267" t="s">
        <v>5</v>
      </c>
      <c r="J19" s="268">
        <v>15</v>
      </c>
      <c r="K19" s="268">
        <v>18</v>
      </c>
      <c r="L19" s="269" t="s">
        <v>526</v>
      </c>
      <c r="M19" s="268">
        <v>48</v>
      </c>
      <c r="N19" s="266" t="s">
        <v>457</v>
      </c>
      <c r="O19" s="266" t="s">
        <v>527</v>
      </c>
      <c r="P19" s="266" t="s">
        <v>249</v>
      </c>
      <c r="Q19" s="270" t="s">
        <v>66</v>
      </c>
      <c r="R19" s="271" t="s">
        <v>528</v>
      </c>
      <c r="S19" s="272" t="s">
        <v>498</v>
      </c>
      <c r="T19" s="273">
        <f>IF(ISBLANK(J19),"",R19/J19)</f>
        <v>1.5333333333333334</v>
      </c>
      <c r="U19" s="274">
        <f>IF(ISBLANK(M19),"",S19/M19)</f>
        <v>1.4166666666666667</v>
      </c>
      <c r="V19" s="234"/>
    </row>
    <row r="20" spans="1:22" ht="12.75">
      <c r="V20" s="47"/>
    </row>
    <row r="21" spans="1:22" ht="12.75">
      <c r="V21" s="47"/>
    </row>
    <row r="22" spans="1:22" ht="15">
      <c r="A22" s="276" t="s">
        <v>529</v>
      </c>
      <c r="V22" s="47"/>
    </row>
    <row r="23" spans="1:22" ht="12.75">
      <c r="V23" s="47"/>
    </row>
    <row r="24" spans="1:22" ht="29.25" customHeight="1">
      <c r="A24" s="881" t="s">
        <v>368</v>
      </c>
      <c r="B24" s="882" t="s">
        <v>530</v>
      </c>
      <c r="C24" s="882" t="s">
        <v>531</v>
      </c>
      <c r="D24" s="882" t="s">
        <v>514</v>
      </c>
      <c r="E24" s="882" t="s">
        <v>532</v>
      </c>
      <c r="F24" s="883"/>
      <c r="G24" s="883"/>
      <c r="H24" s="883"/>
      <c r="I24" s="883" t="s">
        <v>5</v>
      </c>
      <c r="J24" s="884" t="s">
        <v>533</v>
      </c>
      <c r="K24" s="885"/>
      <c r="L24" s="884" t="s">
        <v>163</v>
      </c>
      <c r="M24" s="885" t="s">
        <v>534</v>
      </c>
      <c r="N24" s="882"/>
      <c r="O24" s="882"/>
      <c r="P24" s="882" t="s">
        <v>249</v>
      </c>
      <c r="Q24" s="862" t="s">
        <v>519</v>
      </c>
      <c r="R24" s="886" t="s">
        <v>1241</v>
      </c>
      <c r="S24" s="887" t="s">
        <v>535</v>
      </c>
      <c r="T24" s="888"/>
      <c r="U24" s="889">
        <f>S24/80</f>
        <v>0.96250000000000002</v>
      </c>
      <c r="V24" s="890" t="s">
        <v>1624</v>
      </c>
    </row>
    <row r="25" spans="1:22" ht="29.25" customHeight="1">
      <c r="A25" s="881" t="s">
        <v>368</v>
      </c>
      <c r="B25" s="891" t="s">
        <v>536</v>
      </c>
      <c r="C25" s="891" t="s">
        <v>537</v>
      </c>
      <c r="D25" s="891" t="s">
        <v>538</v>
      </c>
      <c r="E25" s="891" t="s">
        <v>539</v>
      </c>
      <c r="F25" s="892"/>
      <c r="G25" s="892"/>
      <c r="H25" s="892"/>
      <c r="I25" s="892" t="s">
        <v>5</v>
      </c>
      <c r="J25" s="893" t="s">
        <v>1625</v>
      </c>
      <c r="K25" s="894"/>
      <c r="L25" s="893" t="s">
        <v>163</v>
      </c>
      <c r="M25" s="894" t="s">
        <v>1626</v>
      </c>
      <c r="N25" s="891"/>
      <c r="O25" s="891"/>
      <c r="P25" s="891" t="s">
        <v>540</v>
      </c>
      <c r="Q25" s="895" t="s">
        <v>519</v>
      </c>
      <c r="R25" s="886" t="s">
        <v>1244</v>
      </c>
      <c r="S25" s="887" t="s">
        <v>501</v>
      </c>
      <c r="T25" s="888"/>
      <c r="U25" s="889">
        <f>S25/80</f>
        <v>0.48749999999999999</v>
      </c>
      <c r="V25" s="890" t="s">
        <v>1627</v>
      </c>
    </row>
    <row r="27" spans="1:22" ht="12.75"/>
  </sheetData>
  <mergeCells count="40">
    <mergeCell ref="R14:R15"/>
    <mergeCell ref="T14:T15"/>
    <mergeCell ref="L16:Q16"/>
    <mergeCell ref="L17:Q17"/>
    <mergeCell ref="R11:R12"/>
    <mergeCell ref="T11:T12"/>
    <mergeCell ref="A14:A15"/>
    <mergeCell ref="B14:B15"/>
    <mergeCell ref="C14:C15"/>
    <mergeCell ref="D14:D15"/>
    <mergeCell ref="E14:E15"/>
    <mergeCell ref="F14:F15"/>
    <mergeCell ref="G14:G15"/>
    <mergeCell ref="H14:H15"/>
    <mergeCell ref="I14:I15"/>
    <mergeCell ref="J14:J15"/>
    <mergeCell ref="K14:K15"/>
    <mergeCell ref="O14:O15"/>
    <mergeCell ref="P14:P15"/>
    <mergeCell ref="Q14:Q15"/>
    <mergeCell ref="K11:K12"/>
    <mergeCell ref="N11:N12"/>
    <mergeCell ref="O11:O12"/>
    <mergeCell ref="P11:P12"/>
    <mergeCell ref="Q11:Q12"/>
    <mergeCell ref="F11:F12"/>
    <mergeCell ref="G11:G12"/>
    <mergeCell ref="H11:H12"/>
    <mergeCell ref="I11:I12"/>
    <mergeCell ref="J11:J12"/>
    <mergeCell ref="A11:A12"/>
    <mergeCell ref="B11:B12"/>
    <mergeCell ref="C11:C12"/>
    <mergeCell ref="D11:D12"/>
    <mergeCell ref="E11:E12"/>
    <mergeCell ref="B3:E3"/>
    <mergeCell ref="F3:H3"/>
    <mergeCell ref="I3:P3"/>
    <mergeCell ref="E5:E6"/>
    <mergeCell ref="E7:E8"/>
  </mergeCells>
  <phoneticPr fontId="33" type="noConversion"/>
  <dataValidations count="1">
    <dataValidation type="textLength" showInputMessage="1" showErrorMessage="1" sqref="V5:V19">
      <formula1>0</formula1>
      <formula2>150</formula2>
    </dataValidation>
  </dataValidations>
  <pageMargins left="0.78749999999999998" right="0.78749999999999998" top="1.0631944444444446" bottom="1.0631944444444446" header="0.51180555555555551" footer="0.51180555555555551"/>
  <pageSetup paperSize="9" scale="45"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fitToPage="1"/>
  </sheetPr>
  <dimension ref="A1:K36"/>
  <sheetViews>
    <sheetView topLeftCell="B1" zoomScaleSheetLayoutView="100" workbookViewId="0">
      <selection sqref="A1:XFD1048576"/>
    </sheetView>
  </sheetViews>
  <sheetFormatPr defaultColWidth="11.42578125" defaultRowHeight="12.75"/>
  <cols>
    <col min="1" max="1" width="8.7109375" style="729" customWidth="1"/>
    <col min="2" max="2" width="27.42578125" style="729" customWidth="1"/>
    <col min="3" max="9" width="11.42578125" style="729" customWidth="1"/>
    <col min="10" max="10" width="12.140625" style="729" customWidth="1"/>
    <col min="11" max="16384" width="11.42578125" style="728"/>
  </cols>
  <sheetData>
    <row r="1" spans="1:11" ht="15" customHeight="1" thickBot="1">
      <c r="A1" s="33" t="s">
        <v>169</v>
      </c>
      <c r="B1" s="33"/>
      <c r="C1" s="33"/>
      <c r="D1" s="33"/>
      <c r="E1" s="33"/>
      <c r="F1" s="33"/>
      <c r="G1" s="33"/>
      <c r="H1" s="56"/>
      <c r="I1" s="843" t="s">
        <v>53</v>
      </c>
      <c r="J1" s="762" t="s">
        <v>542</v>
      </c>
    </row>
    <row r="2" spans="1:11" ht="16.5" thickBot="1">
      <c r="A2" s="844"/>
      <c r="B2" s="844"/>
      <c r="C2" s="844"/>
      <c r="D2" s="844"/>
      <c r="E2" s="844"/>
      <c r="F2" s="844"/>
      <c r="G2" s="844"/>
      <c r="H2" s="845"/>
      <c r="I2" s="846"/>
      <c r="J2" s="815">
        <v>2014</v>
      </c>
    </row>
    <row r="3" spans="1:11" ht="13.35" customHeight="1" thickBot="1">
      <c r="A3" s="57"/>
      <c r="B3" s="1010" t="s">
        <v>78</v>
      </c>
      <c r="C3" s="1011" t="s">
        <v>170</v>
      </c>
      <c r="D3" s="1011"/>
      <c r="E3" s="1011"/>
      <c r="F3" s="1011"/>
      <c r="G3" s="1011" t="s">
        <v>171</v>
      </c>
      <c r="H3" s="1011"/>
      <c r="I3" s="1011"/>
      <c r="J3" s="1011"/>
    </row>
    <row r="4" spans="1:11" ht="13.35" customHeight="1" thickBot="1">
      <c r="A4" s="58"/>
      <c r="B4" s="1010"/>
      <c r="C4" s="1012" t="s">
        <v>172</v>
      </c>
      <c r="D4" s="1012"/>
      <c r="E4" s="1012"/>
      <c r="F4" s="847" t="s">
        <v>173</v>
      </c>
      <c r="G4" s="1011"/>
      <c r="H4" s="1011"/>
      <c r="I4" s="1011"/>
      <c r="J4" s="1011"/>
    </row>
    <row r="5" spans="1:11" ht="39" thickBot="1">
      <c r="A5" s="848" t="s">
        <v>1</v>
      </c>
      <c r="B5" s="1010"/>
      <c r="C5" s="849" t="s">
        <v>174</v>
      </c>
      <c r="D5" s="849" t="s">
        <v>175</v>
      </c>
      <c r="E5" s="849" t="s">
        <v>176</v>
      </c>
      <c r="F5" s="849" t="s">
        <v>173</v>
      </c>
      <c r="G5" s="849" t="s">
        <v>177</v>
      </c>
      <c r="H5" s="849" t="s">
        <v>178</v>
      </c>
      <c r="I5" s="849" t="s">
        <v>179</v>
      </c>
      <c r="J5" s="849" t="s">
        <v>180</v>
      </c>
      <c r="K5" s="746" t="s">
        <v>352</v>
      </c>
    </row>
    <row r="6" spans="1:11">
      <c r="A6" s="730" t="s">
        <v>368</v>
      </c>
      <c r="B6" s="850" t="s">
        <v>181</v>
      </c>
      <c r="C6" s="851" t="s">
        <v>84</v>
      </c>
      <c r="D6" s="851" t="s">
        <v>84</v>
      </c>
      <c r="E6" s="851" t="s">
        <v>84</v>
      </c>
      <c r="F6" s="851" t="s">
        <v>84</v>
      </c>
      <c r="G6" s="851"/>
      <c r="H6" s="851"/>
      <c r="I6" s="851"/>
      <c r="J6" s="852"/>
      <c r="K6" s="768"/>
    </row>
    <row r="7" spans="1:11">
      <c r="A7" s="730" t="s">
        <v>368</v>
      </c>
      <c r="B7" s="850" t="s">
        <v>182</v>
      </c>
      <c r="C7" s="851" t="s">
        <v>84</v>
      </c>
      <c r="D7" s="851" t="s">
        <v>84</v>
      </c>
      <c r="E7" s="851" t="s">
        <v>69</v>
      </c>
      <c r="F7" s="851" t="s">
        <v>84</v>
      </c>
      <c r="G7" s="851"/>
      <c r="H7" s="851"/>
      <c r="I7" s="851"/>
      <c r="J7" s="852"/>
      <c r="K7" s="768"/>
    </row>
    <row r="8" spans="1:11">
      <c r="A8" s="730" t="s">
        <v>368</v>
      </c>
      <c r="B8" s="850" t="s">
        <v>183</v>
      </c>
      <c r="C8" s="851" t="s">
        <v>84</v>
      </c>
      <c r="D8" s="851" t="s">
        <v>84</v>
      </c>
      <c r="E8" s="851" t="s">
        <v>84</v>
      </c>
      <c r="F8" s="851" t="s">
        <v>84</v>
      </c>
      <c r="G8" s="851"/>
      <c r="H8" s="851"/>
      <c r="I8" s="851"/>
      <c r="J8" s="852"/>
      <c r="K8" s="768"/>
    </row>
    <row r="9" spans="1:11">
      <c r="A9" s="730" t="s">
        <v>368</v>
      </c>
      <c r="B9" s="850" t="s">
        <v>184</v>
      </c>
      <c r="C9" s="851" t="s">
        <v>84</v>
      </c>
      <c r="D9" s="851" t="s">
        <v>84</v>
      </c>
      <c r="E9" s="851" t="s">
        <v>84</v>
      </c>
      <c r="F9" s="851" t="s">
        <v>84</v>
      </c>
      <c r="G9" s="851"/>
      <c r="H9" s="851"/>
      <c r="I9" s="851"/>
      <c r="J9" s="852"/>
      <c r="K9" s="768"/>
    </row>
    <row r="10" spans="1:11">
      <c r="A10" s="730" t="s">
        <v>368</v>
      </c>
      <c r="B10" s="737" t="s">
        <v>185</v>
      </c>
      <c r="C10" s="851" t="s">
        <v>84</v>
      </c>
      <c r="D10" s="851" t="s">
        <v>84</v>
      </c>
      <c r="E10" s="851" t="s">
        <v>84</v>
      </c>
      <c r="F10" s="851" t="s">
        <v>84</v>
      </c>
      <c r="G10" s="853"/>
      <c r="H10" s="853"/>
      <c r="I10" s="853"/>
      <c r="J10" s="854"/>
      <c r="K10" s="768"/>
    </row>
    <row r="11" spans="1:11">
      <c r="A11" s="730" t="s">
        <v>368</v>
      </c>
      <c r="B11" s="737" t="s">
        <v>186</v>
      </c>
      <c r="C11" s="851" t="s">
        <v>84</v>
      </c>
      <c r="D11" s="851" t="s">
        <v>84</v>
      </c>
      <c r="E11" s="851" t="s">
        <v>84</v>
      </c>
      <c r="F11" s="851" t="s">
        <v>84</v>
      </c>
      <c r="G11" s="853"/>
      <c r="H11" s="853"/>
      <c r="I11" s="853"/>
      <c r="J11" s="854"/>
      <c r="K11" s="768"/>
    </row>
    <row r="12" spans="1:11">
      <c r="A12" s="730" t="s">
        <v>368</v>
      </c>
      <c r="B12" s="737" t="s">
        <v>187</v>
      </c>
      <c r="C12" s="851" t="s">
        <v>84</v>
      </c>
      <c r="D12" s="851" t="s">
        <v>84</v>
      </c>
      <c r="E12" s="851" t="s">
        <v>84</v>
      </c>
      <c r="F12" s="851" t="s">
        <v>84</v>
      </c>
      <c r="G12" s="853"/>
      <c r="H12" s="853"/>
      <c r="I12" s="853"/>
      <c r="J12" s="854"/>
      <c r="K12" s="768"/>
    </row>
    <row r="13" spans="1:11">
      <c r="A13" s="730" t="s">
        <v>368</v>
      </c>
      <c r="B13" s="737" t="s">
        <v>188</v>
      </c>
      <c r="C13" s="851" t="s">
        <v>84</v>
      </c>
      <c r="D13" s="851" t="s">
        <v>84</v>
      </c>
      <c r="E13" s="851" t="s">
        <v>84</v>
      </c>
      <c r="F13" s="851" t="s">
        <v>84</v>
      </c>
      <c r="G13" s="853"/>
      <c r="H13" s="853"/>
      <c r="I13" s="853"/>
      <c r="J13" s="854"/>
      <c r="K13" s="768"/>
    </row>
    <row r="14" spans="1:11">
      <c r="A14" s="730" t="s">
        <v>368</v>
      </c>
      <c r="B14" s="850" t="s">
        <v>189</v>
      </c>
      <c r="C14" s="851" t="s">
        <v>84</v>
      </c>
      <c r="D14" s="851" t="s">
        <v>84</v>
      </c>
      <c r="E14" s="851" t="s">
        <v>84</v>
      </c>
      <c r="F14" s="851" t="s">
        <v>84</v>
      </c>
      <c r="G14" s="851" t="s">
        <v>84</v>
      </c>
      <c r="H14" s="851" t="s">
        <v>69</v>
      </c>
      <c r="I14" s="851" t="s">
        <v>84</v>
      </c>
      <c r="J14" s="852" t="s">
        <v>84</v>
      </c>
      <c r="K14" s="768"/>
    </row>
    <row r="15" spans="1:11">
      <c r="A15" s="730" t="s">
        <v>368</v>
      </c>
      <c r="B15" s="850" t="s">
        <v>190</v>
      </c>
      <c r="C15" s="851" t="s">
        <v>84</v>
      </c>
      <c r="D15" s="851" t="s">
        <v>84</v>
      </c>
      <c r="E15" s="851" t="s">
        <v>84</v>
      </c>
      <c r="F15" s="851" t="s">
        <v>84</v>
      </c>
      <c r="G15" s="851" t="s">
        <v>84</v>
      </c>
      <c r="H15" s="851" t="s">
        <v>84</v>
      </c>
      <c r="I15" s="851" t="s">
        <v>84</v>
      </c>
      <c r="J15" s="852" t="s">
        <v>84</v>
      </c>
      <c r="K15" s="768"/>
    </row>
    <row r="16" spans="1:11">
      <c r="A16" s="730" t="s">
        <v>368</v>
      </c>
      <c r="B16" s="850" t="s">
        <v>191</v>
      </c>
      <c r="C16" s="851" t="s">
        <v>84</v>
      </c>
      <c r="D16" s="851" t="s">
        <v>84</v>
      </c>
      <c r="E16" s="851" t="s">
        <v>84</v>
      </c>
      <c r="F16" s="851" t="s">
        <v>84</v>
      </c>
      <c r="G16" s="851" t="s">
        <v>84</v>
      </c>
      <c r="H16" s="851" t="s">
        <v>84</v>
      </c>
      <c r="I16" s="851" t="s">
        <v>84</v>
      </c>
      <c r="J16" s="852" t="s">
        <v>84</v>
      </c>
      <c r="K16" s="768"/>
    </row>
    <row r="17" spans="1:11">
      <c r="A17" s="730" t="s">
        <v>368</v>
      </c>
      <c r="B17" s="850" t="s">
        <v>192</v>
      </c>
      <c r="C17" s="851" t="s">
        <v>84</v>
      </c>
      <c r="D17" s="851" t="s">
        <v>84</v>
      </c>
      <c r="E17" s="851" t="s">
        <v>84</v>
      </c>
      <c r="F17" s="851" t="s">
        <v>84</v>
      </c>
      <c r="G17" s="851" t="s">
        <v>84</v>
      </c>
      <c r="H17" s="851" t="s">
        <v>84</v>
      </c>
      <c r="I17" s="851" t="s">
        <v>84</v>
      </c>
      <c r="J17" s="852" t="s">
        <v>84</v>
      </c>
      <c r="K17" s="768"/>
    </row>
    <row r="18" spans="1:11">
      <c r="A18" s="730" t="s">
        <v>368</v>
      </c>
      <c r="B18" s="850" t="s">
        <v>193</v>
      </c>
      <c r="C18" s="851" t="s">
        <v>84</v>
      </c>
      <c r="D18" s="851" t="s">
        <v>84</v>
      </c>
      <c r="E18" s="851" t="s">
        <v>84</v>
      </c>
      <c r="F18" s="851" t="s">
        <v>84</v>
      </c>
      <c r="G18" s="851"/>
      <c r="H18" s="851"/>
      <c r="I18" s="851"/>
      <c r="J18" s="852"/>
      <c r="K18" s="768"/>
    </row>
    <row r="19" spans="1:11">
      <c r="A19" s="730" t="s">
        <v>368</v>
      </c>
      <c r="B19" s="855" t="s">
        <v>194</v>
      </c>
      <c r="C19" s="851" t="s">
        <v>84</v>
      </c>
      <c r="D19" s="851" t="s">
        <v>84</v>
      </c>
      <c r="E19" s="851" t="s">
        <v>69</v>
      </c>
      <c r="F19" s="851" t="s">
        <v>69</v>
      </c>
      <c r="G19" s="851"/>
      <c r="H19" s="851"/>
      <c r="I19" s="851"/>
      <c r="J19" s="852"/>
      <c r="K19" s="768"/>
    </row>
    <row r="20" spans="1:11">
      <c r="A20" s="730" t="s">
        <v>368</v>
      </c>
      <c r="B20" s="855" t="s">
        <v>195</v>
      </c>
      <c r="C20" s="851" t="s">
        <v>84</v>
      </c>
      <c r="D20" s="851" t="s">
        <v>84</v>
      </c>
      <c r="E20" s="851" t="s">
        <v>84</v>
      </c>
      <c r="F20" s="851" t="s">
        <v>84</v>
      </c>
      <c r="G20" s="851"/>
      <c r="H20" s="851"/>
      <c r="I20" s="851"/>
      <c r="J20" s="852"/>
      <c r="K20" s="768"/>
    </row>
    <row r="21" spans="1:11" s="100" customFormat="1">
      <c r="A21" s="45" t="s">
        <v>196</v>
      </c>
      <c r="B21" s="45"/>
      <c r="C21" s="45"/>
      <c r="D21" s="45"/>
      <c r="E21" s="45"/>
      <c r="F21" s="45"/>
      <c r="G21" s="45"/>
      <c r="H21" s="45"/>
      <c r="I21" s="45"/>
      <c r="J21" s="45"/>
    </row>
    <row r="22" spans="1:11" s="100" customFormat="1">
      <c r="A22" s="45" t="s">
        <v>1469</v>
      </c>
      <c r="B22" s="45"/>
      <c r="C22" s="45"/>
      <c r="D22" s="45"/>
      <c r="E22" s="45"/>
      <c r="F22" s="45"/>
      <c r="G22" s="45"/>
      <c r="H22" s="45"/>
      <c r="I22" s="45"/>
      <c r="J22" s="45"/>
    </row>
    <row r="23" spans="1:11" s="100" customFormat="1">
      <c r="A23" s="100" t="s">
        <v>1470</v>
      </c>
    </row>
    <row r="24" spans="1:11" s="100" customFormat="1">
      <c r="A24" s="45" t="s">
        <v>197</v>
      </c>
      <c r="B24" s="45"/>
      <c r="C24" s="45"/>
      <c r="D24" s="45"/>
      <c r="E24" s="45"/>
      <c r="F24" s="45"/>
      <c r="G24" s="45"/>
      <c r="H24" s="45"/>
      <c r="I24" s="45"/>
      <c r="J24" s="45"/>
    </row>
    <row r="25" spans="1:11" s="100" customFormat="1">
      <c r="A25" s="45" t="s">
        <v>1471</v>
      </c>
      <c r="B25" s="45"/>
      <c r="C25" s="45"/>
      <c r="D25" s="45"/>
      <c r="E25" s="45"/>
      <c r="F25" s="45"/>
      <c r="G25" s="45"/>
      <c r="H25" s="45"/>
      <c r="I25" s="45"/>
      <c r="J25" s="45"/>
    </row>
    <row r="26" spans="1:11" s="100" customFormat="1">
      <c r="A26" s="45" t="s">
        <v>1472</v>
      </c>
      <c r="B26" s="45"/>
      <c r="C26" s="45"/>
      <c r="D26" s="45"/>
      <c r="E26" s="45"/>
      <c r="F26" s="45"/>
      <c r="G26" s="45"/>
      <c r="H26" s="45"/>
      <c r="I26" s="45"/>
      <c r="J26" s="45"/>
    </row>
    <row r="27" spans="1:11" s="100" customFormat="1">
      <c r="A27" s="45" t="s">
        <v>1473</v>
      </c>
      <c r="B27" s="45"/>
      <c r="C27" s="45"/>
      <c r="D27" s="45"/>
      <c r="E27" s="45"/>
      <c r="F27" s="45"/>
      <c r="G27" s="45"/>
      <c r="H27" s="45"/>
      <c r="I27" s="45"/>
      <c r="J27" s="45"/>
    </row>
    <row r="28" spans="1:11" s="100" customFormat="1">
      <c r="A28" s="45" t="s">
        <v>1474</v>
      </c>
      <c r="B28" s="45"/>
      <c r="C28" s="45"/>
      <c r="D28" s="45"/>
      <c r="E28" s="45"/>
      <c r="F28" s="45"/>
      <c r="G28" s="45"/>
      <c r="H28" s="45"/>
      <c r="I28" s="45"/>
      <c r="J28" s="45"/>
    </row>
    <row r="29" spans="1:11" s="100" customFormat="1">
      <c r="A29" s="45" t="s">
        <v>1475</v>
      </c>
      <c r="B29" s="45"/>
      <c r="C29" s="45"/>
      <c r="D29" s="45"/>
      <c r="E29" s="45"/>
      <c r="F29" s="45"/>
      <c r="G29" s="45"/>
      <c r="H29" s="45"/>
      <c r="I29" s="45"/>
      <c r="J29" s="45"/>
    </row>
    <row r="30" spans="1:11" s="100" customFormat="1">
      <c r="A30" s="45" t="s">
        <v>1476</v>
      </c>
      <c r="B30" s="45"/>
      <c r="C30" s="45"/>
      <c r="D30" s="45"/>
      <c r="E30" s="45"/>
      <c r="F30" s="45"/>
      <c r="G30" s="45"/>
      <c r="H30" s="45"/>
      <c r="I30" s="45"/>
      <c r="J30" s="45"/>
    </row>
    <row r="31" spans="1:11" s="100" customFormat="1">
      <c r="A31" s="45" t="s">
        <v>1477</v>
      </c>
      <c r="B31" s="45"/>
      <c r="C31" s="45"/>
      <c r="D31" s="45"/>
      <c r="E31" s="45"/>
      <c r="F31" s="45"/>
      <c r="G31" s="45"/>
      <c r="H31" s="45"/>
      <c r="I31" s="45"/>
      <c r="J31" s="45"/>
    </row>
    <row r="32" spans="1:11" s="100" customFormat="1">
      <c r="A32" s="45" t="s">
        <v>198</v>
      </c>
      <c r="B32" s="45"/>
      <c r="C32" s="45"/>
      <c r="D32" s="45"/>
      <c r="E32" s="45"/>
      <c r="F32" s="45"/>
      <c r="G32" s="45"/>
      <c r="H32" s="45"/>
      <c r="I32" s="45"/>
      <c r="J32" s="45"/>
    </row>
    <row r="33" spans="1:10" s="100" customFormat="1">
      <c r="A33" s="45" t="s">
        <v>199</v>
      </c>
      <c r="B33" s="45"/>
      <c r="C33" s="45"/>
      <c r="D33" s="45"/>
      <c r="E33" s="45"/>
      <c r="F33" s="45"/>
      <c r="G33" s="45"/>
      <c r="H33" s="45"/>
      <c r="I33" s="45"/>
      <c r="J33" s="45"/>
    </row>
    <row r="34" spans="1:10" s="100" customFormat="1">
      <c r="A34" s="45" t="s">
        <v>1478</v>
      </c>
      <c r="B34" s="45"/>
      <c r="C34" s="45"/>
      <c r="D34" s="45"/>
      <c r="E34" s="45"/>
      <c r="F34" s="45"/>
      <c r="G34" s="45"/>
      <c r="H34" s="45"/>
      <c r="I34" s="45"/>
      <c r="J34" s="45"/>
    </row>
    <row r="35" spans="1:10" s="100" customFormat="1">
      <c r="A35" s="45" t="s">
        <v>200</v>
      </c>
      <c r="B35" s="45"/>
      <c r="C35" s="45"/>
      <c r="D35" s="45"/>
      <c r="E35" s="45"/>
      <c r="F35" s="45"/>
      <c r="G35" s="45"/>
      <c r="H35" s="45"/>
      <c r="I35" s="45"/>
      <c r="J35" s="45"/>
    </row>
    <row r="36" spans="1:10" s="100" customFormat="1">
      <c r="A36" s="45"/>
      <c r="B36" s="45"/>
      <c r="C36" s="45"/>
      <c r="D36" s="45"/>
      <c r="E36" s="45"/>
      <c r="F36" s="45"/>
      <c r="G36" s="45"/>
      <c r="H36" s="45"/>
      <c r="I36" s="45"/>
      <c r="J36" s="45"/>
    </row>
  </sheetData>
  <mergeCells count="4">
    <mergeCell ref="B3:B5"/>
    <mergeCell ref="C3:F3"/>
    <mergeCell ref="G3:J4"/>
    <mergeCell ref="C4:E4"/>
  </mergeCells>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pageSetUpPr fitToPage="1"/>
  </sheetPr>
  <dimension ref="A1:M18"/>
  <sheetViews>
    <sheetView zoomScaleSheetLayoutView="100" workbookViewId="0">
      <selection sqref="A1:XFD1048576"/>
    </sheetView>
  </sheetViews>
  <sheetFormatPr defaultColWidth="11.42578125" defaultRowHeight="12.75"/>
  <cols>
    <col min="1" max="1" width="8.28515625" style="729" customWidth="1"/>
    <col min="2" max="2" width="53.85546875" style="729" customWidth="1"/>
    <col min="3" max="3" width="11.7109375" style="729" customWidth="1"/>
    <col min="4" max="4" width="18.42578125" style="729" customWidth="1"/>
    <col min="5" max="6" width="11.5703125" style="729" customWidth="1"/>
    <col min="7" max="7" width="13.7109375" style="729" customWidth="1"/>
    <col min="8" max="8" width="18.28515625" style="729" customWidth="1"/>
    <col min="9" max="9" width="11.42578125" style="729" customWidth="1"/>
    <col min="10" max="10" width="12.85546875" style="729" customWidth="1"/>
    <col min="11" max="11" width="16.7109375" style="729" customWidth="1"/>
    <col min="12" max="12" width="28.85546875" style="728" bestFit="1" customWidth="1"/>
    <col min="13" max="13" width="29.28515625" style="728" bestFit="1" customWidth="1"/>
    <col min="14" max="16384" width="11.42578125" style="728"/>
  </cols>
  <sheetData>
    <row r="1" spans="1:13" ht="20.45" customHeight="1" thickBot="1">
      <c r="A1" s="731" t="s">
        <v>201</v>
      </c>
      <c r="B1" s="731"/>
      <c r="C1" s="731"/>
      <c r="D1" s="731"/>
      <c r="E1" s="731"/>
      <c r="F1" s="731"/>
      <c r="G1" s="728"/>
      <c r="H1" s="728"/>
      <c r="I1" s="732"/>
      <c r="J1" s="747" t="s">
        <v>0</v>
      </c>
      <c r="K1" s="762" t="s">
        <v>542</v>
      </c>
    </row>
    <row r="2" spans="1:13" ht="20.45" customHeight="1" thickBot="1">
      <c r="A2" s="733"/>
      <c r="B2" s="769"/>
      <c r="C2" s="733"/>
      <c r="D2" s="733"/>
      <c r="E2" s="733"/>
      <c r="F2" s="733"/>
      <c r="G2" s="728"/>
      <c r="H2" s="728"/>
      <c r="I2" s="732"/>
      <c r="J2" s="767" t="s">
        <v>299</v>
      </c>
      <c r="K2" s="763">
        <v>2014</v>
      </c>
    </row>
    <row r="3" spans="1:13" ht="64.5" thickBot="1">
      <c r="A3" s="734" t="s">
        <v>1</v>
      </c>
      <c r="B3" s="738" t="s">
        <v>202</v>
      </c>
      <c r="C3" s="739" t="s">
        <v>255</v>
      </c>
      <c r="D3" s="739" t="s">
        <v>305</v>
      </c>
      <c r="E3" s="734" t="s">
        <v>254</v>
      </c>
      <c r="F3" s="739" t="s">
        <v>213</v>
      </c>
      <c r="G3" s="739" t="s">
        <v>306</v>
      </c>
      <c r="H3" s="739" t="s">
        <v>1402</v>
      </c>
      <c r="I3" s="760" t="s">
        <v>204</v>
      </c>
      <c r="J3" s="760" t="s">
        <v>321</v>
      </c>
      <c r="K3" s="758" t="s">
        <v>205</v>
      </c>
      <c r="L3" s="746" t="s">
        <v>300</v>
      </c>
      <c r="M3" s="746" t="s">
        <v>352</v>
      </c>
    </row>
    <row r="4" spans="1:13" s="87" customFormat="1" ht="13.15" customHeight="1">
      <c r="A4" s="749" t="s">
        <v>368</v>
      </c>
      <c r="B4" s="756" t="s">
        <v>1383</v>
      </c>
      <c r="C4" s="764">
        <v>2013</v>
      </c>
      <c r="D4" s="770">
        <v>105</v>
      </c>
      <c r="E4" s="770">
        <v>105</v>
      </c>
      <c r="F4" s="771" t="s">
        <v>1403</v>
      </c>
      <c r="G4" s="751" t="s">
        <v>1404</v>
      </c>
      <c r="H4" s="772" t="s">
        <v>1405</v>
      </c>
      <c r="I4" s="765" t="s">
        <v>1403</v>
      </c>
      <c r="J4" s="766" t="s">
        <v>1404</v>
      </c>
      <c r="K4" s="754">
        <v>1</v>
      </c>
      <c r="L4" s="752" t="s">
        <v>1406</v>
      </c>
      <c r="M4" s="752" t="s">
        <v>1407</v>
      </c>
    </row>
    <row r="5" spans="1:13" s="87" customFormat="1" ht="13.15" customHeight="1">
      <c r="A5" s="749" t="s">
        <v>368</v>
      </c>
      <c r="B5" s="756" t="s">
        <v>1396</v>
      </c>
      <c r="C5" s="750">
        <v>2013</v>
      </c>
      <c r="D5" s="770">
        <v>10</v>
      </c>
      <c r="E5" s="772">
        <v>8</v>
      </c>
      <c r="F5" s="771" t="s">
        <v>1408</v>
      </c>
      <c r="G5" s="751" t="s">
        <v>1409</v>
      </c>
      <c r="H5" s="772" t="s">
        <v>1405</v>
      </c>
      <c r="I5" s="765" t="s">
        <v>1408</v>
      </c>
      <c r="J5" s="766" t="s">
        <v>1409</v>
      </c>
      <c r="K5" s="754">
        <v>1</v>
      </c>
      <c r="L5" s="752" t="s">
        <v>1406</v>
      </c>
      <c r="M5" s="752" t="s">
        <v>1407</v>
      </c>
    </row>
    <row r="6" spans="1:13" s="87" customFormat="1" ht="13.15" customHeight="1">
      <c r="A6" s="749" t="s">
        <v>368</v>
      </c>
      <c r="B6" s="756" t="s">
        <v>1397</v>
      </c>
      <c r="C6" s="764">
        <v>2013</v>
      </c>
      <c r="D6" s="772">
        <v>6</v>
      </c>
      <c r="E6" s="772">
        <v>6</v>
      </c>
      <c r="F6" s="771" t="s">
        <v>1410</v>
      </c>
      <c r="G6" s="751" t="s">
        <v>1411</v>
      </c>
      <c r="H6" s="772" t="s">
        <v>1405</v>
      </c>
      <c r="I6" s="765" t="s">
        <v>1410</v>
      </c>
      <c r="J6" s="766" t="s">
        <v>1411</v>
      </c>
      <c r="K6" s="754">
        <v>1</v>
      </c>
      <c r="L6" s="752" t="s">
        <v>1406</v>
      </c>
      <c r="M6" s="752" t="s">
        <v>1407</v>
      </c>
    </row>
    <row r="7" spans="1:13" s="87" customFormat="1" ht="13.15" customHeight="1">
      <c r="A7" s="749" t="s">
        <v>368</v>
      </c>
      <c r="B7" s="756" t="s">
        <v>1398</v>
      </c>
      <c r="C7" s="750">
        <v>2013</v>
      </c>
      <c r="D7" s="770">
        <v>9</v>
      </c>
      <c r="E7" s="770">
        <v>9</v>
      </c>
      <c r="F7" s="771" t="s">
        <v>1412</v>
      </c>
      <c r="G7" s="751" t="s">
        <v>1413</v>
      </c>
      <c r="H7" s="772" t="s">
        <v>1405</v>
      </c>
      <c r="I7" s="765" t="s">
        <v>1412</v>
      </c>
      <c r="J7" s="766" t="s">
        <v>1413</v>
      </c>
      <c r="K7" s="754">
        <v>1</v>
      </c>
      <c r="L7" s="752" t="s">
        <v>1406</v>
      </c>
      <c r="M7" s="752" t="s">
        <v>1407</v>
      </c>
    </row>
    <row r="8" spans="1:13" s="87" customFormat="1" ht="13.15" customHeight="1">
      <c r="A8" s="749"/>
      <c r="B8" s="756"/>
      <c r="C8" s="757"/>
      <c r="D8" s="773"/>
      <c r="E8" s="773"/>
      <c r="F8" s="773"/>
      <c r="G8" s="751"/>
      <c r="H8" s="773"/>
      <c r="I8" s="753"/>
      <c r="J8" s="754"/>
      <c r="K8" s="754"/>
      <c r="L8" s="752"/>
      <c r="M8" s="752"/>
    </row>
    <row r="9" spans="1:13" s="87" customFormat="1" ht="13.15" customHeight="1">
      <c r="A9" s="749"/>
      <c r="B9" s="756"/>
      <c r="C9" s="750"/>
      <c r="D9" s="773"/>
      <c r="E9" s="773"/>
      <c r="F9" s="773"/>
      <c r="G9" s="751"/>
      <c r="H9" s="773"/>
      <c r="I9" s="753"/>
      <c r="J9" s="754"/>
      <c r="K9" s="754"/>
      <c r="L9" s="752"/>
      <c r="M9" s="752"/>
    </row>
    <row r="10" spans="1:13">
      <c r="A10" s="730"/>
      <c r="B10" s="740"/>
      <c r="C10" s="740"/>
      <c r="D10" s="737"/>
      <c r="E10" s="737"/>
      <c r="F10" s="737"/>
      <c r="G10" s="741"/>
      <c r="H10" s="737"/>
      <c r="I10" s="748"/>
      <c r="J10" s="748"/>
      <c r="K10" s="755"/>
      <c r="L10" s="744"/>
      <c r="M10" s="768"/>
    </row>
    <row r="11" spans="1:13">
      <c r="A11" s="730"/>
      <c r="B11" s="740"/>
      <c r="C11" s="740"/>
      <c r="D11" s="737"/>
      <c r="E11" s="737"/>
      <c r="F11" s="737"/>
      <c r="G11" s="741"/>
      <c r="H11" s="737"/>
      <c r="I11" s="748"/>
      <c r="J11" s="748"/>
      <c r="K11" s="755"/>
      <c r="L11" s="744"/>
      <c r="M11" s="768"/>
    </row>
    <row r="12" spans="1:13">
      <c r="A12" s="730"/>
      <c r="B12" s="740"/>
      <c r="C12" s="740"/>
      <c r="D12" s="737"/>
      <c r="E12" s="737"/>
      <c r="F12" s="737"/>
      <c r="G12" s="741"/>
      <c r="H12" s="737"/>
      <c r="I12" s="748"/>
      <c r="J12" s="748"/>
      <c r="K12" s="755"/>
      <c r="L12" s="744"/>
      <c r="M12" s="768"/>
    </row>
    <row r="13" spans="1:13">
      <c r="A13" s="730"/>
      <c r="B13" s="740"/>
      <c r="C13" s="740"/>
      <c r="D13" s="737"/>
      <c r="E13" s="737"/>
      <c r="F13" s="737"/>
      <c r="G13" s="741"/>
      <c r="H13" s="737"/>
      <c r="I13" s="748"/>
      <c r="J13" s="748"/>
      <c r="K13" s="755"/>
      <c r="L13" s="744"/>
      <c r="M13" s="768"/>
    </row>
    <row r="14" spans="1:13">
      <c r="A14" s="742"/>
      <c r="B14" s="735"/>
      <c r="C14" s="735"/>
      <c r="D14" s="774"/>
      <c r="E14" s="774"/>
      <c r="F14" s="774"/>
      <c r="G14" s="743"/>
      <c r="H14" s="774"/>
      <c r="I14" s="761"/>
      <c r="J14" s="761"/>
      <c r="K14" s="759"/>
      <c r="L14" s="744"/>
      <c r="M14" s="768"/>
    </row>
    <row r="15" spans="1:13">
      <c r="A15" s="736" t="s">
        <v>304</v>
      </c>
      <c r="B15" s="732"/>
      <c r="C15" s="736"/>
      <c r="D15" s="736"/>
      <c r="E15" s="736"/>
      <c r="F15" s="736"/>
      <c r="G15" s="736"/>
      <c r="H15" s="736"/>
      <c r="I15" s="732"/>
      <c r="J15" s="732"/>
      <c r="K15" s="732"/>
    </row>
    <row r="16" spans="1:13" s="729" customFormat="1">
      <c r="A16" s="736" t="s">
        <v>288</v>
      </c>
      <c r="B16" s="728"/>
    </row>
    <row r="17" spans="1:11" s="729" customFormat="1" ht="15" customHeight="1">
      <c r="A17" s="736" t="s">
        <v>308</v>
      </c>
      <c r="B17" s="728"/>
      <c r="C17" s="745"/>
      <c r="D17" s="745"/>
      <c r="E17" s="745"/>
      <c r="F17" s="745"/>
      <c r="G17" s="745"/>
      <c r="H17" s="745"/>
      <c r="I17" s="745"/>
      <c r="J17" s="745"/>
    </row>
    <row r="18" spans="1:11">
      <c r="K18" s="728"/>
    </row>
  </sheetData>
  <pageMargins left="0.70866141732283472" right="0.70866141732283472" top="0.78740157480314965" bottom="0.78740157480314965" header="0.51181102362204722" footer="0.51181102362204722"/>
  <pageSetup paperSize="9" scale="71" firstPageNumber="0" orientation="landscape"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pageSetUpPr fitToPage="1"/>
  </sheetPr>
  <dimension ref="A1:I96"/>
  <sheetViews>
    <sheetView zoomScale="80" zoomScaleNormal="80" zoomScaleSheetLayoutView="100" zoomScalePageLayoutView="80" workbookViewId="0">
      <selection sqref="A1:XFD1048576"/>
    </sheetView>
  </sheetViews>
  <sheetFormatPr defaultColWidth="11.5703125" defaultRowHeight="12.75"/>
  <cols>
    <col min="1" max="1" width="7.85546875" style="729" customWidth="1"/>
    <col min="2" max="2" width="19.42578125" style="729" customWidth="1"/>
    <col min="3" max="3" width="12.5703125" style="729" customWidth="1"/>
    <col min="4" max="4" width="17.85546875" style="729" customWidth="1"/>
    <col min="5" max="6" width="19.85546875" style="729" customWidth="1"/>
    <col min="7" max="7" width="17.85546875" style="729" customWidth="1"/>
    <col min="8" max="8" width="44.7109375" style="729" customWidth="1"/>
    <col min="9" max="16384" width="11.5703125" style="728"/>
  </cols>
  <sheetData>
    <row r="1" spans="1:9" ht="18.600000000000001" customHeight="1" thickBot="1">
      <c r="A1" s="718" t="s">
        <v>206</v>
      </c>
      <c r="B1" s="718"/>
      <c r="C1" s="718"/>
      <c r="D1" s="718"/>
      <c r="E1" s="718"/>
      <c r="F1" s="718"/>
      <c r="G1" s="718"/>
      <c r="H1" s="722" t="s">
        <v>53</v>
      </c>
      <c r="I1" s="762" t="s">
        <v>542</v>
      </c>
    </row>
    <row r="2" spans="1:9" ht="19.899999999999999" customHeight="1" thickBot="1">
      <c r="A2" s="719"/>
      <c r="B2" s="719"/>
      <c r="C2" s="719"/>
      <c r="D2" s="719"/>
      <c r="E2" s="719"/>
      <c r="F2" s="719"/>
      <c r="G2" s="719"/>
      <c r="H2" s="722" t="s">
        <v>298</v>
      </c>
      <c r="I2" s="763">
        <v>2014</v>
      </c>
    </row>
    <row r="3" spans="1:9" ht="42.6" customHeight="1" thickBot="1">
      <c r="A3" s="720" t="s">
        <v>1</v>
      </c>
      <c r="B3" s="720" t="s">
        <v>207</v>
      </c>
      <c r="C3" s="720" t="s">
        <v>255</v>
      </c>
      <c r="D3" s="720" t="s">
        <v>56</v>
      </c>
      <c r="E3" s="720" t="s">
        <v>1381</v>
      </c>
      <c r="F3" s="724" t="s">
        <v>265</v>
      </c>
      <c r="G3" s="724" t="s">
        <v>257</v>
      </c>
      <c r="H3" s="720" t="s">
        <v>289</v>
      </c>
      <c r="I3" s="720" t="s">
        <v>352</v>
      </c>
    </row>
    <row r="4" spans="1:9" ht="12.75" customHeight="1">
      <c r="A4" s="725" t="s">
        <v>368</v>
      </c>
      <c r="B4" s="856" t="s">
        <v>208</v>
      </c>
      <c r="C4" s="857">
        <v>2013</v>
      </c>
      <c r="D4" s="858" t="s">
        <v>1382</v>
      </c>
      <c r="E4" s="859" t="s">
        <v>41</v>
      </c>
      <c r="F4" s="860">
        <v>1</v>
      </c>
      <c r="G4" s="860">
        <v>1</v>
      </c>
      <c r="H4" s="861" t="s">
        <v>1383</v>
      </c>
      <c r="I4" s="768"/>
    </row>
    <row r="5" spans="1:9" ht="12.75" customHeight="1">
      <c r="A5" s="725" t="s">
        <v>368</v>
      </c>
      <c r="B5" s="856" t="s">
        <v>633</v>
      </c>
      <c r="C5" s="857">
        <v>2013</v>
      </c>
      <c r="D5" s="858" t="s">
        <v>209</v>
      </c>
      <c r="E5" s="859" t="s">
        <v>44</v>
      </c>
      <c r="F5" s="860">
        <v>0.37</v>
      </c>
      <c r="G5" s="726">
        <v>1</v>
      </c>
      <c r="H5" s="861" t="s">
        <v>1383</v>
      </c>
      <c r="I5" s="768"/>
    </row>
    <row r="6" spans="1:9" ht="12.75" customHeight="1">
      <c r="A6" s="725" t="s">
        <v>368</v>
      </c>
      <c r="B6" s="856" t="s">
        <v>58</v>
      </c>
      <c r="C6" s="857">
        <v>2013</v>
      </c>
      <c r="D6" s="858" t="s">
        <v>209</v>
      </c>
      <c r="E6" s="859" t="s">
        <v>44</v>
      </c>
      <c r="F6" s="860">
        <v>0.37</v>
      </c>
      <c r="G6" s="726">
        <v>1</v>
      </c>
      <c r="H6" s="861" t="s">
        <v>1383</v>
      </c>
      <c r="I6" s="768"/>
    </row>
    <row r="7" spans="1:9" ht="12.75" customHeight="1">
      <c r="A7" s="725" t="s">
        <v>368</v>
      </c>
      <c r="B7" s="856" t="s">
        <v>635</v>
      </c>
      <c r="C7" s="857">
        <v>2013</v>
      </c>
      <c r="D7" s="858" t="s">
        <v>209</v>
      </c>
      <c r="E7" s="859" t="s">
        <v>44</v>
      </c>
      <c r="F7" s="860">
        <v>0.37</v>
      </c>
      <c r="G7" s="726">
        <v>1</v>
      </c>
      <c r="H7" s="861" t="s">
        <v>1383</v>
      </c>
      <c r="I7" s="768"/>
    </row>
    <row r="8" spans="1:9" ht="12.75" customHeight="1">
      <c r="A8" s="725" t="s">
        <v>368</v>
      </c>
      <c r="B8" s="856" t="s">
        <v>1384</v>
      </c>
      <c r="C8" s="857">
        <v>2013</v>
      </c>
      <c r="D8" s="858" t="s">
        <v>1385</v>
      </c>
      <c r="E8" s="859" t="s">
        <v>41</v>
      </c>
      <c r="F8" s="860">
        <v>1</v>
      </c>
      <c r="G8" s="726">
        <v>1</v>
      </c>
      <c r="H8" s="861" t="s">
        <v>1383</v>
      </c>
      <c r="I8" s="768"/>
    </row>
    <row r="9" spans="1:9" ht="12.75" customHeight="1">
      <c r="A9" s="725" t="s">
        <v>368</v>
      </c>
      <c r="B9" s="856" t="s">
        <v>210</v>
      </c>
      <c r="C9" s="857">
        <v>2013</v>
      </c>
      <c r="D9" s="858" t="s">
        <v>209</v>
      </c>
      <c r="E9" s="859" t="s">
        <v>44</v>
      </c>
      <c r="F9" s="860">
        <v>0.37</v>
      </c>
      <c r="G9" s="726">
        <v>1</v>
      </c>
      <c r="H9" s="861" t="s">
        <v>1383</v>
      </c>
      <c r="I9" s="768"/>
    </row>
    <row r="10" spans="1:9" ht="12.75" customHeight="1">
      <c r="A10" s="725" t="s">
        <v>368</v>
      </c>
      <c r="B10" s="856" t="s">
        <v>1386</v>
      </c>
      <c r="C10" s="857">
        <v>2013</v>
      </c>
      <c r="D10" s="858" t="s">
        <v>209</v>
      </c>
      <c r="E10" s="859" t="s">
        <v>44</v>
      </c>
      <c r="F10" s="860">
        <v>0.37</v>
      </c>
      <c r="G10" s="726">
        <v>1</v>
      </c>
      <c r="H10" s="861" t="s">
        <v>1383</v>
      </c>
      <c r="I10" s="768"/>
    </row>
    <row r="11" spans="1:9" ht="12.75" customHeight="1">
      <c r="A11" s="725" t="s">
        <v>368</v>
      </c>
      <c r="B11" s="856" t="s">
        <v>1387</v>
      </c>
      <c r="C11" s="857">
        <v>2013</v>
      </c>
      <c r="D11" s="858" t="s">
        <v>209</v>
      </c>
      <c r="E11" s="859" t="s">
        <v>44</v>
      </c>
      <c r="F11" s="860">
        <v>0.37</v>
      </c>
      <c r="G11" s="726">
        <v>1</v>
      </c>
      <c r="H11" s="861" t="s">
        <v>1383</v>
      </c>
      <c r="I11" s="768"/>
    </row>
    <row r="12" spans="1:9" ht="12.75" customHeight="1">
      <c r="A12" s="725" t="s">
        <v>368</v>
      </c>
      <c r="B12" s="856" t="s">
        <v>1388</v>
      </c>
      <c r="C12" s="857">
        <v>2013</v>
      </c>
      <c r="D12" s="858" t="s">
        <v>209</v>
      </c>
      <c r="E12" s="859" t="s">
        <v>44</v>
      </c>
      <c r="F12" s="860">
        <v>0.37</v>
      </c>
      <c r="G12" s="726">
        <v>1</v>
      </c>
      <c r="H12" s="861" t="s">
        <v>1383</v>
      </c>
      <c r="I12" s="768"/>
    </row>
    <row r="13" spans="1:9" ht="12.75" customHeight="1">
      <c r="A13" s="725" t="s">
        <v>368</v>
      </c>
      <c r="B13" s="856" t="s">
        <v>220</v>
      </c>
      <c r="C13" s="857">
        <v>2013</v>
      </c>
      <c r="D13" s="858" t="s">
        <v>209</v>
      </c>
      <c r="E13" s="859" t="s">
        <v>44</v>
      </c>
      <c r="F13" s="860">
        <v>0.37</v>
      </c>
      <c r="G13" s="726">
        <v>1</v>
      </c>
      <c r="H13" s="861" t="s">
        <v>1383</v>
      </c>
      <c r="I13" s="768"/>
    </row>
    <row r="14" spans="1:9" ht="12.75" customHeight="1">
      <c r="A14" s="725" t="s">
        <v>368</v>
      </c>
      <c r="B14" s="856" t="s">
        <v>638</v>
      </c>
      <c r="C14" s="857">
        <v>2013</v>
      </c>
      <c r="D14" s="858" t="s">
        <v>209</v>
      </c>
      <c r="E14" s="859" t="s">
        <v>44</v>
      </c>
      <c r="F14" s="860">
        <v>0.37</v>
      </c>
      <c r="G14" s="726">
        <v>1</v>
      </c>
      <c r="H14" s="861" t="s">
        <v>1383</v>
      </c>
      <c r="I14" s="768"/>
    </row>
    <row r="15" spans="1:9" ht="12.75" customHeight="1">
      <c r="A15" s="725" t="s">
        <v>368</v>
      </c>
      <c r="B15" s="856" t="s">
        <v>639</v>
      </c>
      <c r="C15" s="857">
        <v>2013</v>
      </c>
      <c r="D15" s="858" t="s">
        <v>209</v>
      </c>
      <c r="E15" s="859" t="s">
        <v>44</v>
      </c>
      <c r="F15" s="860">
        <v>0.37</v>
      </c>
      <c r="G15" s="726">
        <v>1</v>
      </c>
      <c r="H15" s="861" t="s">
        <v>1383</v>
      </c>
      <c r="I15" s="768"/>
    </row>
    <row r="16" spans="1:9" ht="12.75" customHeight="1">
      <c r="A16" s="725" t="s">
        <v>368</v>
      </c>
      <c r="B16" s="856" t="s">
        <v>1389</v>
      </c>
      <c r="C16" s="857">
        <v>2013</v>
      </c>
      <c r="D16" s="858" t="s">
        <v>209</v>
      </c>
      <c r="E16" s="859" t="s">
        <v>44</v>
      </c>
      <c r="F16" s="860">
        <v>0.37</v>
      </c>
      <c r="G16" s="726">
        <v>1</v>
      </c>
      <c r="H16" s="861" t="s">
        <v>1383</v>
      </c>
      <c r="I16" s="768"/>
    </row>
    <row r="17" spans="1:9" ht="12.75" customHeight="1">
      <c r="A17" s="725" t="s">
        <v>368</v>
      </c>
      <c r="B17" s="856" t="s">
        <v>1390</v>
      </c>
      <c r="C17" s="857">
        <v>2013</v>
      </c>
      <c r="D17" s="858" t="s">
        <v>209</v>
      </c>
      <c r="E17" s="859" t="s">
        <v>44</v>
      </c>
      <c r="F17" s="860">
        <v>0.37</v>
      </c>
      <c r="G17" s="726">
        <v>1</v>
      </c>
      <c r="H17" s="861" t="s">
        <v>1383</v>
      </c>
      <c r="I17" s="768"/>
    </row>
    <row r="18" spans="1:9" ht="12.75" customHeight="1">
      <c r="A18" s="725" t="s">
        <v>368</v>
      </c>
      <c r="B18" s="856" t="s">
        <v>642</v>
      </c>
      <c r="C18" s="857">
        <v>2013</v>
      </c>
      <c r="D18" s="858" t="s">
        <v>209</v>
      </c>
      <c r="E18" s="859" t="s">
        <v>44</v>
      </c>
      <c r="F18" s="860">
        <v>0.37</v>
      </c>
      <c r="G18" s="726">
        <v>1</v>
      </c>
      <c r="H18" s="861" t="s">
        <v>1383</v>
      </c>
      <c r="I18" s="768"/>
    </row>
    <row r="19" spans="1:9" ht="12.75" customHeight="1">
      <c r="A19" s="725" t="s">
        <v>368</v>
      </c>
      <c r="B19" s="856" t="s">
        <v>643</v>
      </c>
      <c r="C19" s="857">
        <v>2013</v>
      </c>
      <c r="D19" s="858" t="s">
        <v>209</v>
      </c>
      <c r="E19" s="859" t="s">
        <v>44</v>
      </c>
      <c r="F19" s="860">
        <v>0.37</v>
      </c>
      <c r="G19" s="726">
        <v>1</v>
      </c>
      <c r="H19" s="861" t="s">
        <v>1383</v>
      </c>
      <c r="I19" s="768"/>
    </row>
    <row r="20" spans="1:9" ht="12.75" customHeight="1">
      <c r="A20" s="725" t="s">
        <v>368</v>
      </c>
      <c r="B20" s="856" t="s">
        <v>1391</v>
      </c>
      <c r="C20" s="857">
        <v>2013</v>
      </c>
      <c r="D20" s="858" t="s">
        <v>209</v>
      </c>
      <c r="E20" s="859" t="s">
        <v>44</v>
      </c>
      <c r="F20" s="860">
        <v>0.37</v>
      </c>
      <c r="G20" s="726">
        <v>1</v>
      </c>
      <c r="H20" s="861" t="s">
        <v>1383</v>
      </c>
      <c r="I20" s="768"/>
    </row>
    <row r="21" spans="1:9" ht="12.75" customHeight="1">
      <c r="A21" s="725" t="s">
        <v>368</v>
      </c>
      <c r="B21" s="856" t="s">
        <v>1392</v>
      </c>
      <c r="C21" s="857">
        <v>2013</v>
      </c>
      <c r="D21" s="858" t="s">
        <v>209</v>
      </c>
      <c r="E21" s="859" t="s">
        <v>44</v>
      </c>
      <c r="F21" s="860">
        <v>0.37</v>
      </c>
      <c r="G21" s="726">
        <v>1</v>
      </c>
      <c r="H21" s="861" t="s">
        <v>1383</v>
      </c>
      <c r="I21" s="768"/>
    </row>
    <row r="22" spans="1:9" ht="12.75" customHeight="1">
      <c r="A22" s="725" t="s">
        <v>368</v>
      </c>
      <c r="B22" s="856" t="s">
        <v>1393</v>
      </c>
      <c r="C22" s="857">
        <v>2013</v>
      </c>
      <c r="D22" s="858" t="s">
        <v>1382</v>
      </c>
      <c r="E22" s="859" t="s">
        <v>41</v>
      </c>
      <c r="F22" s="860">
        <v>1</v>
      </c>
      <c r="G22" s="726">
        <v>1</v>
      </c>
      <c r="H22" s="861" t="s">
        <v>1383</v>
      </c>
      <c r="I22" s="768"/>
    </row>
    <row r="23" spans="1:9" ht="12.75" customHeight="1">
      <c r="A23" s="725" t="s">
        <v>368</v>
      </c>
      <c r="B23" s="856" t="s">
        <v>708</v>
      </c>
      <c r="C23" s="857">
        <v>2013</v>
      </c>
      <c r="D23" s="858" t="s">
        <v>1382</v>
      </c>
      <c r="E23" s="859" t="s">
        <v>41</v>
      </c>
      <c r="F23" s="860">
        <v>1</v>
      </c>
      <c r="G23" s="726">
        <v>1</v>
      </c>
      <c r="H23" s="861" t="s">
        <v>1383</v>
      </c>
      <c r="I23" s="768"/>
    </row>
    <row r="24" spans="1:9" ht="12.75" customHeight="1">
      <c r="A24" s="725" t="s">
        <v>368</v>
      </c>
      <c r="B24" s="856" t="s">
        <v>1394</v>
      </c>
      <c r="C24" s="857">
        <v>2013</v>
      </c>
      <c r="D24" s="858" t="s">
        <v>1382</v>
      </c>
      <c r="E24" s="859" t="s">
        <v>41</v>
      </c>
      <c r="F24" s="860">
        <v>1</v>
      </c>
      <c r="G24" s="726">
        <v>1</v>
      </c>
      <c r="H24" s="861" t="s">
        <v>1383</v>
      </c>
      <c r="I24" s="768"/>
    </row>
    <row r="25" spans="1:9" ht="12.75" customHeight="1">
      <c r="A25" s="725" t="s">
        <v>368</v>
      </c>
      <c r="B25" s="856" t="s">
        <v>1395</v>
      </c>
      <c r="C25" s="857">
        <v>2013</v>
      </c>
      <c r="D25" s="858" t="s">
        <v>1382</v>
      </c>
      <c r="E25" s="859" t="s">
        <v>41</v>
      </c>
      <c r="F25" s="860">
        <v>1</v>
      </c>
      <c r="G25" s="726">
        <v>1</v>
      </c>
      <c r="H25" s="861" t="s">
        <v>1383</v>
      </c>
      <c r="I25" s="768"/>
    </row>
    <row r="26" spans="1:9" ht="12.75" customHeight="1">
      <c r="A26" s="725" t="s">
        <v>368</v>
      </c>
      <c r="B26" s="856" t="s">
        <v>208</v>
      </c>
      <c r="C26" s="857">
        <v>2013</v>
      </c>
      <c r="D26" s="858" t="s">
        <v>1382</v>
      </c>
      <c r="E26" s="859" t="s">
        <v>41</v>
      </c>
      <c r="F26" s="860">
        <v>1</v>
      </c>
      <c r="G26" s="860">
        <v>1</v>
      </c>
      <c r="H26" s="861" t="s">
        <v>1396</v>
      </c>
      <c r="I26" s="768"/>
    </row>
    <row r="27" spans="1:9" ht="12.75" customHeight="1">
      <c r="A27" s="725" t="s">
        <v>368</v>
      </c>
      <c r="B27" s="856" t="s">
        <v>633</v>
      </c>
      <c r="C27" s="857">
        <v>2013</v>
      </c>
      <c r="D27" s="858" t="s">
        <v>209</v>
      </c>
      <c r="E27" s="859" t="s">
        <v>44</v>
      </c>
      <c r="F27" s="860">
        <v>0.4</v>
      </c>
      <c r="G27" s="726">
        <v>1</v>
      </c>
      <c r="H27" s="861" t="s">
        <v>1396</v>
      </c>
      <c r="I27" s="768"/>
    </row>
    <row r="28" spans="1:9" ht="12.75" customHeight="1">
      <c r="A28" s="725" t="s">
        <v>368</v>
      </c>
      <c r="B28" s="856" t="s">
        <v>58</v>
      </c>
      <c r="C28" s="857">
        <v>2013</v>
      </c>
      <c r="D28" s="858" t="s">
        <v>209</v>
      </c>
      <c r="E28" s="859" t="s">
        <v>44</v>
      </c>
      <c r="F28" s="860">
        <v>0.4</v>
      </c>
      <c r="G28" s="726">
        <v>1</v>
      </c>
      <c r="H28" s="861" t="s">
        <v>1396</v>
      </c>
      <c r="I28" s="768"/>
    </row>
    <row r="29" spans="1:9" ht="12.75" customHeight="1">
      <c r="A29" s="725" t="s">
        <v>368</v>
      </c>
      <c r="B29" s="856" t="s">
        <v>635</v>
      </c>
      <c r="C29" s="857">
        <v>2013</v>
      </c>
      <c r="D29" s="858" t="s">
        <v>209</v>
      </c>
      <c r="E29" s="859" t="s">
        <v>44</v>
      </c>
      <c r="F29" s="860">
        <v>0.4</v>
      </c>
      <c r="G29" s="726">
        <v>1</v>
      </c>
      <c r="H29" s="861" t="s">
        <v>1396</v>
      </c>
      <c r="I29" s="768"/>
    </row>
    <row r="30" spans="1:9" ht="12.75" customHeight="1">
      <c r="A30" s="725" t="s">
        <v>368</v>
      </c>
      <c r="B30" s="856" t="s">
        <v>1384</v>
      </c>
      <c r="C30" s="857">
        <v>2013</v>
      </c>
      <c r="D30" s="858" t="s">
        <v>1385</v>
      </c>
      <c r="E30" s="859" t="s">
        <v>41</v>
      </c>
      <c r="F30" s="860">
        <v>1</v>
      </c>
      <c r="G30" s="726">
        <v>1</v>
      </c>
      <c r="H30" s="861" t="s">
        <v>1396</v>
      </c>
      <c r="I30" s="768"/>
    </row>
    <row r="31" spans="1:9" ht="12.75" customHeight="1">
      <c r="A31" s="725" t="s">
        <v>368</v>
      </c>
      <c r="B31" s="856" t="s">
        <v>210</v>
      </c>
      <c r="C31" s="857">
        <v>2013</v>
      </c>
      <c r="D31" s="858" t="s">
        <v>209</v>
      </c>
      <c r="E31" s="859" t="s">
        <v>44</v>
      </c>
      <c r="F31" s="860">
        <v>0.4</v>
      </c>
      <c r="G31" s="726">
        <v>1</v>
      </c>
      <c r="H31" s="861" t="s">
        <v>1396</v>
      </c>
      <c r="I31" s="768"/>
    </row>
    <row r="32" spans="1:9" ht="12.75" customHeight="1">
      <c r="A32" s="725" t="s">
        <v>368</v>
      </c>
      <c r="B32" s="856" t="s">
        <v>1386</v>
      </c>
      <c r="C32" s="857">
        <v>2013</v>
      </c>
      <c r="D32" s="858" t="s">
        <v>209</v>
      </c>
      <c r="E32" s="859" t="s">
        <v>44</v>
      </c>
      <c r="F32" s="860">
        <v>0.4</v>
      </c>
      <c r="G32" s="726">
        <v>1</v>
      </c>
      <c r="H32" s="861" t="s">
        <v>1396</v>
      </c>
      <c r="I32" s="768"/>
    </row>
    <row r="33" spans="1:9" ht="25.5">
      <c r="A33" s="725" t="s">
        <v>368</v>
      </c>
      <c r="B33" s="856" t="s">
        <v>1387</v>
      </c>
      <c r="C33" s="857">
        <v>2013</v>
      </c>
      <c r="D33" s="858" t="s">
        <v>209</v>
      </c>
      <c r="E33" s="859" t="s">
        <v>44</v>
      </c>
      <c r="F33" s="860">
        <v>0.4</v>
      </c>
      <c r="G33" s="726">
        <v>1</v>
      </c>
      <c r="H33" s="861" t="s">
        <v>1396</v>
      </c>
      <c r="I33" s="768"/>
    </row>
    <row r="34" spans="1:9" ht="25.5">
      <c r="A34" s="725" t="s">
        <v>368</v>
      </c>
      <c r="B34" s="856" t="s">
        <v>1388</v>
      </c>
      <c r="C34" s="857">
        <v>2013</v>
      </c>
      <c r="D34" s="858" t="s">
        <v>209</v>
      </c>
      <c r="E34" s="859" t="s">
        <v>44</v>
      </c>
      <c r="F34" s="860">
        <v>0.4</v>
      </c>
      <c r="G34" s="726">
        <v>1</v>
      </c>
      <c r="H34" s="861" t="s">
        <v>1396</v>
      </c>
      <c r="I34" s="768"/>
    </row>
    <row r="35" spans="1:9" ht="25.5">
      <c r="A35" s="725" t="s">
        <v>368</v>
      </c>
      <c r="B35" s="856" t="s">
        <v>220</v>
      </c>
      <c r="C35" s="857">
        <v>2013</v>
      </c>
      <c r="D35" s="858" t="s">
        <v>209</v>
      </c>
      <c r="E35" s="859" t="s">
        <v>44</v>
      </c>
      <c r="F35" s="860">
        <v>0.4</v>
      </c>
      <c r="G35" s="726">
        <v>1</v>
      </c>
      <c r="H35" s="861" t="s">
        <v>1396</v>
      </c>
      <c r="I35" s="768"/>
    </row>
    <row r="36" spans="1:9" ht="25.5">
      <c r="A36" s="725" t="s">
        <v>368</v>
      </c>
      <c r="B36" s="856" t="s">
        <v>638</v>
      </c>
      <c r="C36" s="857">
        <v>2013</v>
      </c>
      <c r="D36" s="858" t="s">
        <v>209</v>
      </c>
      <c r="E36" s="859" t="s">
        <v>44</v>
      </c>
      <c r="F36" s="860">
        <v>0.4</v>
      </c>
      <c r="G36" s="726">
        <v>1</v>
      </c>
      <c r="H36" s="861" t="s">
        <v>1396</v>
      </c>
      <c r="I36" s="768"/>
    </row>
    <row r="37" spans="1:9" ht="25.5">
      <c r="A37" s="725" t="s">
        <v>368</v>
      </c>
      <c r="B37" s="856" t="s">
        <v>639</v>
      </c>
      <c r="C37" s="857">
        <v>2013</v>
      </c>
      <c r="D37" s="858" t="s">
        <v>209</v>
      </c>
      <c r="E37" s="859" t="s">
        <v>44</v>
      </c>
      <c r="F37" s="860">
        <v>0.4</v>
      </c>
      <c r="G37" s="726">
        <v>1</v>
      </c>
      <c r="H37" s="861" t="s">
        <v>1396</v>
      </c>
      <c r="I37" s="768"/>
    </row>
    <row r="38" spans="1:9" ht="25.5">
      <c r="A38" s="725" t="s">
        <v>368</v>
      </c>
      <c r="B38" s="856" t="s">
        <v>1389</v>
      </c>
      <c r="C38" s="857">
        <v>2013</v>
      </c>
      <c r="D38" s="858" t="s">
        <v>209</v>
      </c>
      <c r="E38" s="859" t="s">
        <v>44</v>
      </c>
      <c r="F38" s="860">
        <v>0.4</v>
      </c>
      <c r="G38" s="726">
        <v>1</v>
      </c>
      <c r="H38" s="861" t="s">
        <v>1396</v>
      </c>
      <c r="I38" s="768"/>
    </row>
    <row r="39" spans="1:9" ht="25.5">
      <c r="A39" s="725" t="s">
        <v>368</v>
      </c>
      <c r="B39" s="856" t="s">
        <v>1390</v>
      </c>
      <c r="C39" s="857">
        <v>2013</v>
      </c>
      <c r="D39" s="858" t="s">
        <v>209</v>
      </c>
      <c r="E39" s="859" t="s">
        <v>44</v>
      </c>
      <c r="F39" s="860">
        <v>0.4</v>
      </c>
      <c r="G39" s="726">
        <v>1</v>
      </c>
      <c r="H39" s="861" t="s">
        <v>1396</v>
      </c>
      <c r="I39" s="768"/>
    </row>
    <row r="40" spans="1:9" ht="25.5">
      <c r="A40" s="725" t="s">
        <v>368</v>
      </c>
      <c r="B40" s="856" t="s">
        <v>642</v>
      </c>
      <c r="C40" s="857">
        <v>2013</v>
      </c>
      <c r="D40" s="858" t="s">
        <v>209</v>
      </c>
      <c r="E40" s="859" t="s">
        <v>44</v>
      </c>
      <c r="F40" s="860">
        <v>0.4</v>
      </c>
      <c r="G40" s="726">
        <v>1</v>
      </c>
      <c r="H40" s="861" t="s">
        <v>1396</v>
      </c>
      <c r="I40" s="768"/>
    </row>
    <row r="41" spans="1:9" ht="25.5">
      <c r="A41" s="725" t="s">
        <v>368</v>
      </c>
      <c r="B41" s="856" t="s">
        <v>643</v>
      </c>
      <c r="C41" s="857">
        <v>2013</v>
      </c>
      <c r="D41" s="858" t="s">
        <v>209</v>
      </c>
      <c r="E41" s="859" t="s">
        <v>44</v>
      </c>
      <c r="F41" s="860">
        <v>0.4</v>
      </c>
      <c r="G41" s="726">
        <v>1</v>
      </c>
      <c r="H41" s="861" t="s">
        <v>1396</v>
      </c>
      <c r="I41" s="768"/>
    </row>
    <row r="42" spans="1:9" ht="25.5">
      <c r="A42" s="725" t="s">
        <v>368</v>
      </c>
      <c r="B42" s="856" t="s">
        <v>1391</v>
      </c>
      <c r="C42" s="857">
        <v>2013</v>
      </c>
      <c r="D42" s="858" t="s">
        <v>209</v>
      </c>
      <c r="E42" s="859" t="s">
        <v>44</v>
      </c>
      <c r="F42" s="860">
        <v>0.4</v>
      </c>
      <c r="G42" s="726">
        <v>1</v>
      </c>
      <c r="H42" s="861" t="s">
        <v>1396</v>
      </c>
      <c r="I42" s="768"/>
    </row>
    <row r="43" spans="1:9" ht="25.5">
      <c r="A43" s="725" t="s">
        <v>368</v>
      </c>
      <c r="B43" s="856" t="s">
        <v>1392</v>
      </c>
      <c r="C43" s="857">
        <v>2013</v>
      </c>
      <c r="D43" s="858" t="s">
        <v>209</v>
      </c>
      <c r="E43" s="859" t="s">
        <v>44</v>
      </c>
      <c r="F43" s="860">
        <v>0.4</v>
      </c>
      <c r="G43" s="726">
        <v>1</v>
      </c>
      <c r="H43" s="861" t="s">
        <v>1396</v>
      </c>
      <c r="I43" s="768"/>
    </row>
    <row r="44" spans="1:9" ht="25.5">
      <c r="A44" s="725" t="s">
        <v>368</v>
      </c>
      <c r="B44" s="856" t="s">
        <v>1393</v>
      </c>
      <c r="C44" s="857">
        <v>2013</v>
      </c>
      <c r="D44" s="858" t="s">
        <v>1382</v>
      </c>
      <c r="E44" s="859" t="s">
        <v>41</v>
      </c>
      <c r="F44" s="860">
        <v>1</v>
      </c>
      <c r="G44" s="726">
        <v>1</v>
      </c>
      <c r="H44" s="861" t="s">
        <v>1396</v>
      </c>
      <c r="I44" s="768"/>
    </row>
    <row r="45" spans="1:9" ht="25.5">
      <c r="A45" s="725" t="s">
        <v>368</v>
      </c>
      <c r="B45" s="856" t="s">
        <v>708</v>
      </c>
      <c r="C45" s="857">
        <v>2013</v>
      </c>
      <c r="D45" s="858" t="s">
        <v>1382</v>
      </c>
      <c r="E45" s="859" t="s">
        <v>41</v>
      </c>
      <c r="F45" s="860">
        <v>1</v>
      </c>
      <c r="G45" s="726">
        <v>1</v>
      </c>
      <c r="H45" s="861" t="s">
        <v>1396</v>
      </c>
      <c r="I45" s="768"/>
    </row>
    <row r="46" spans="1:9" ht="25.5">
      <c r="A46" s="725" t="s">
        <v>368</v>
      </c>
      <c r="B46" s="856" t="s">
        <v>1394</v>
      </c>
      <c r="C46" s="857">
        <v>2013</v>
      </c>
      <c r="D46" s="858" t="s">
        <v>1382</v>
      </c>
      <c r="E46" s="859" t="s">
        <v>41</v>
      </c>
      <c r="F46" s="860">
        <v>1</v>
      </c>
      <c r="G46" s="726">
        <v>1</v>
      </c>
      <c r="H46" s="861" t="s">
        <v>1396</v>
      </c>
      <c r="I46" s="768"/>
    </row>
    <row r="47" spans="1:9" ht="25.5">
      <c r="A47" s="725" t="s">
        <v>368</v>
      </c>
      <c r="B47" s="856" t="s">
        <v>1395</v>
      </c>
      <c r="C47" s="857">
        <v>2013</v>
      </c>
      <c r="D47" s="858" t="s">
        <v>1382</v>
      </c>
      <c r="E47" s="859" t="s">
        <v>41</v>
      </c>
      <c r="F47" s="860">
        <v>1</v>
      </c>
      <c r="G47" s="726">
        <v>1</v>
      </c>
      <c r="H47" s="861" t="s">
        <v>1396</v>
      </c>
      <c r="I47" s="768"/>
    </row>
    <row r="48" spans="1:9">
      <c r="A48" s="725" t="s">
        <v>368</v>
      </c>
      <c r="B48" s="856" t="s">
        <v>208</v>
      </c>
      <c r="C48" s="857">
        <v>2013</v>
      </c>
      <c r="D48" s="858" t="s">
        <v>1382</v>
      </c>
      <c r="E48" s="859" t="s">
        <v>41</v>
      </c>
      <c r="F48" s="860">
        <v>1</v>
      </c>
      <c r="G48" s="860">
        <v>1</v>
      </c>
      <c r="H48" s="861" t="s">
        <v>1397</v>
      </c>
      <c r="I48" s="768"/>
    </row>
    <row r="49" spans="1:9">
      <c r="A49" s="725" t="s">
        <v>368</v>
      </c>
      <c r="B49" s="856" t="s">
        <v>633</v>
      </c>
      <c r="C49" s="857">
        <v>2013</v>
      </c>
      <c r="D49" s="858" t="s">
        <v>209</v>
      </c>
      <c r="E49" s="859" t="s">
        <v>44</v>
      </c>
      <c r="F49" s="860">
        <v>0.83</v>
      </c>
      <c r="G49" s="726">
        <v>1</v>
      </c>
      <c r="H49" s="861" t="s">
        <v>1397</v>
      </c>
      <c r="I49" s="768"/>
    </row>
    <row r="50" spans="1:9">
      <c r="A50" s="725" t="s">
        <v>368</v>
      </c>
      <c r="B50" s="856" t="s">
        <v>58</v>
      </c>
      <c r="C50" s="857">
        <v>2013</v>
      </c>
      <c r="D50" s="858" t="s">
        <v>209</v>
      </c>
      <c r="E50" s="859" t="s">
        <v>44</v>
      </c>
      <c r="F50" s="860">
        <v>0.83</v>
      </c>
      <c r="G50" s="726">
        <v>1</v>
      </c>
      <c r="H50" s="861" t="s">
        <v>1397</v>
      </c>
      <c r="I50" s="768"/>
    </row>
    <row r="51" spans="1:9">
      <c r="A51" s="725" t="s">
        <v>368</v>
      </c>
      <c r="B51" s="856" t="s">
        <v>635</v>
      </c>
      <c r="C51" s="857">
        <v>2013</v>
      </c>
      <c r="D51" s="858" t="s">
        <v>209</v>
      </c>
      <c r="E51" s="859" t="s">
        <v>44</v>
      </c>
      <c r="F51" s="860">
        <v>0.83</v>
      </c>
      <c r="G51" s="726">
        <v>1</v>
      </c>
      <c r="H51" s="861" t="s">
        <v>1397</v>
      </c>
      <c r="I51" s="768"/>
    </row>
    <row r="52" spans="1:9">
      <c r="A52" s="725" t="s">
        <v>368</v>
      </c>
      <c r="B52" s="856" t="s">
        <v>1384</v>
      </c>
      <c r="C52" s="857">
        <v>2013</v>
      </c>
      <c r="D52" s="858" t="s">
        <v>1385</v>
      </c>
      <c r="E52" s="859" t="s">
        <v>41</v>
      </c>
      <c r="F52" s="860">
        <v>1</v>
      </c>
      <c r="G52" s="726">
        <v>1</v>
      </c>
      <c r="H52" s="861" t="s">
        <v>1397</v>
      </c>
      <c r="I52" s="768"/>
    </row>
    <row r="53" spans="1:9">
      <c r="A53" s="725" t="s">
        <v>368</v>
      </c>
      <c r="B53" s="856" t="s">
        <v>210</v>
      </c>
      <c r="C53" s="857">
        <v>2013</v>
      </c>
      <c r="D53" s="858" t="s">
        <v>209</v>
      </c>
      <c r="E53" s="859" t="s">
        <v>44</v>
      </c>
      <c r="F53" s="860">
        <v>0.83</v>
      </c>
      <c r="G53" s="726">
        <v>1</v>
      </c>
      <c r="H53" s="861" t="s">
        <v>1397</v>
      </c>
      <c r="I53" s="768"/>
    </row>
    <row r="54" spans="1:9">
      <c r="A54" s="725" t="s">
        <v>368</v>
      </c>
      <c r="B54" s="856" t="s">
        <v>1386</v>
      </c>
      <c r="C54" s="857">
        <v>2013</v>
      </c>
      <c r="D54" s="858" t="s">
        <v>209</v>
      </c>
      <c r="E54" s="859" t="s">
        <v>44</v>
      </c>
      <c r="F54" s="860">
        <v>0.83</v>
      </c>
      <c r="G54" s="726">
        <v>1</v>
      </c>
      <c r="H54" s="861" t="s">
        <v>1397</v>
      </c>
      <c r="I54" s="768"/>
    </row>
    <row r="55" spans="1:9">
      <c r="A55" s="725" t="s">
        <v>368</v>
      </c>
      <c r="B55" s="856" t="s">
        <v>1387</v>
      </c>
      <c r="C55" s="857">
        <v>2013</v>
      </c>
      <c r="D55" s="858" t="s">
        <v>209</v>
      </c>
      <c r="E55" s="859" t="s">
        <v>44</v>
      </c>
      <c r="F55" s="860">
        <v>0.83</v>
      </c>
      <c r="G55" s="726">
        <v>1</v>
      </c>
      <c r="H55" s="861" t="s">
        <v>1397</v>
      </c>
      <c r="I55" s="768"/>
    </row>
    <row r="56" spans="1:9">
      <c r="A56" s="725" t="s">
        <v>368</v>
      </c>
      <c r="B56" s="856" t="s">
        <v>1388</v>
      </c>
      <c r="C56" s="857">
        <v>2013</v>
      </c>
      <c r="D56" s="858" t="s">
        <v>209</v>
      </c>
      <c r="E56" s="859" t="s">
        <v>44</v>
      </c>
      <c r="F56" s="860">
        <v>0.83</v>
      </c>
      <c r="G56" s="726">
        <v>1</v>
      </c>
      <c r="H56" s="861" t="s">
        <v>1397</v>
      </c>
      <c r="I56" s="768"/>
    </row>
    <row r="57" spans="1:9">
      <c r="A57" s="725" t="s">
        <v>368</v>
      </c>
      <c r="B57" s="856" t="s">
        <v>220</v>
      </c>
      <c r="C57" s="857">
        <v>2013</v>
      </c>
      <c r="D57" s="858" t="s">
        <v>209</v>
      </c>
      <c r="E57" s="859" t="s">
        <v>44</v>
      </c>
      <c r="F57" s="860">
        <v>0.83</v>
      </c>
      <c r="G57" s="726">
        <v>1</v>
      </c>
      <c r="H57" s="861" t="s">
        <v>1397</v>
      </c>
      <c r="I57" s="768"/>
    </row>
    <row r="58" spans="1:9">
      <c r="A58" s="725" t="s">
        <v>368</v>
      </c>
      <c r="B58" s="856" t="s">
        <v>638</v>
      </c>
      <c r="C58" s="857">
        <v>2013</v>
      </c>
      <c r="D58" s="858" t="s">
        <v>209</v>
      </c>
      <c r="E58" s="859" t="s">
        <v>44</v>
      </c>
      <c r="F58" s="860">
        <v>0.83</v>
      </c>
      <c r="G58" s="726">
        <v>1</v>
      </c>
      <c r="H58" s="861" t="s">
        <v>1397</v>
      </c>
      <c r="I58" s="768"/>
    </row>
    <row r="59" spans="1:9">
      <c r="A59" s="725" t="s">
        <v>368</v>
      </c>
      <c r="B59" s="856" t="s">
        <v>639</v>
      </c>
      <c r="C59" s="857">
        <v>2013</v>
      </c>
      <c r="D59" s="858" t="s">
        <v>209</v>
      </c>
      <c r="E59" s="859" t="s">
        <v>44</v>
      </c>
      <c r="F59" s="860">
        <v>0.83</v>
      </c>
      <c r="G59" s="726">
        <v>1</v>
      </c>
      <c r="H59" s="861" t="s">
        <v>1397</v>
      </c>
      <c r="I59" s="768"/>
    </row>
    <row r="60" spans="1:9">
      <c r="A60" s="725" t="s">
        <v>368</v>
      </c>
      <c r="B60" s="856" t="s">
        <v>1389</v>
      </c>
      <c r="C60" s="857">
        <v>2013</v>
      </c>
      <c r="D60" s="858" t="s">
        <v>209</v>
      </c>
      <c r="E60" s="859" t="s">
        <v>44</v>
      </c>
      <c r="F60" s="860">
        <v>0.83</v>
      </c>
      <c r="G60" s="726">
        <v>1</v>
      </c>
      <c r="H60" s="861" t="s">
        <v>1397</v>
      </c>
      <c r="I60" s="768"/>
    </row>
    <row r="61" spans="1:9">
      <c r="A61" s="725" t="s">
        <v>368</v>
      </c>
      <c r="B61" s="856" t="s">
        <v>1390</v>
      </c>
      <c r="C61" s="857">
        <v>2013</v>
      </c>
      <c r="D61" s="858" t="s">
        <v>209</v>
      </c>
      <c r="E61" s="859" t="s">
        <v>44</v>
      </c>
      <c r="F61" s="860">
        <v>0.83</v>
      </c>
      <c r="G61" s="726">
        <v>1</v>
      </c>
      <c r="H61" s="861" t="s">
        <v>1397</v>
      </c>
      <c r="I61" s="768"/>
    </row>
    <row r="62" spans="1:9">
      <c r="A62" s="725" t="s">
        <v>368</v>
      </c>
      <c r="B62" s="856" t="s">
        <v>642</v>
      </c>
      <c r="C62" s="857">
        <v>2013</v>
      </c>
      <c r="D62" s="858" t="s">
        <v>209</v>
      </c>
      <c r="E62" s="859" t="s">
        <v>44</v>
      </c>
      <c r="F62" s="860">
        <v>0.83</v>
      </c>
      <c r="G62" s="726">
        <v>1</v>
      </c>
      <c r="H62" s="861" t="s">
        <v>1397</v>
      </c>
      <c r="I62" s="768"/>
    </row>
    <row r="63" spans="1:9">
      <c r="A63" s="725" t="s">
        <v>368</v>
      </c>
      <c r="B63" s="856" t="s">
        <v>643</v>
      </c>
      <c r="C63" s="857">
        <v>2013</v>
      </c>
      <c r="D63" s="858" t="s">
        <v>209</v>
      </c>
      <c r="E63" s="859" t="s">
        <v>44</v>
      </c>
      <c r="F63" s="860">
        <v>0.83</v>
      </c>
      <c r="G63" s="726">
        <v>1</v>
      </c>
      <c r="H63" s="861" t="s">
        <v>1397</v>
      </c>
      <c r="I63" s="768"/>
    </row>
    <row r="64" spans="1:9">
      <c r="A64" s="725" t="s">
        <v>368</v>
      </c>
      <c r="B64" s="856" t="s">
        <v>1391</v>
      </c>
      <c r="C64" s="857">
        <v>2013</v>
      </c>
      <c r="D64" s="858" t="s">
        <v>209</v>
      </c>
      <c r="E64" s="859" t="s">
        <v>44</v>
      </c>
      <c r="F64" s="860">
        <v>0.83</v>
      </c>
      <c r="G64" s="726">
        <v>1</v>
      </c>
      <c r="H64" s="861" t="s">
        <v>1397</v>
      </c>
      <c r="I64" s="768"/>
    </row>
    <row r="65" spans="1:9">
      <c r="A65" s="725" t="s">
        <v>368</v>
      </c>
      <c r="B65" s="856" t="s">
        <v>1392</v>
      </c>
      <c r="C65" s="857">
        <v>2013</v>
      </c>
      <c r="D65" s="858" t="s">
        <v>209</v>
      </c>
      <c r="E65" s="859" t="s">
        <v>44</v>
      </c>
      <c r="F65" s="860">
        <v>0.83</v>
      </c>
      <c r="G65" s="726">
        <v>1</v>
      </c>
      <c r="H65" s="861" t="s">
        <v>1397</v>
      </c>
      <c r="I65" s="768"/>
    </row>
    <row r="66" spans="1:9">
      <c r="A66" s="725" t="s">
        <v>368</v>
      </c>
      <c r="B66" s="856" t="s">
        <v>1393</v>
      </c>
      <c r="C66" s="857">
        <v>2013</v>
      </c>
      <c r="D66" s="858" t="s">
        <v>1382</v>
      </c>
      <c r="E66" s="859" t="s">
        <v>41</v>
      </c>
      <c r="F66" s="860">
        <v>1</v>
      </c>
      <c r="G66" s="726">
        <v>1</v>
      </c>
      <c r="H66" s="861" t="s">
        <v>1397</v>
      </c>
      <c r="I66" s="768"/>
    </row>
    <row r="67" spans="1:9">
      <c r="A67" s="725" t="s">
        <v>368</v>
      </c>
      <c r="B67" s="856" t="s">
        <v>708</v>
      </c>
      <c r="C67" s="857">
        <v>2013</v>
      </c>
      <c r="D67" s="858" t="s">
        <v>1382</v>
      </c>
      <c r="E67" s="859" t="s">
        <v>41</v>
      </c>
      <c r="F67" s="860">
        <v>1</v>
      </c>
      <c r="G67" s="726">
        <v>1</v>
      </c>
      <c r="H67" s="861" t="s">
        <v>1397</v>
      </c>
      <c r="I67" s="768"/>
    </row>
    <row r="68" spans="1:9">
      <c r="A68" s="725" t="s">
        <v>368</v>
      </c>
      <c r="B68" s="856" t="s">
        <v>1394</v>
      </c>
      <c r="C68" s="857">
        <v>2013</v>
      </c>
      <c r="D68" s="858" t="s">
        <v>1382</v>
      </c>
      <c r="E68" s="859" t="s">
        <v>41</v>
      </c>
      <c r="F68" s="860">
        <v>1</v>
      </c>
      <c r="G68" s="726">
        <v>1</v>
      </c>
      <c r="H68" s="861" t="s">
        <v>1397</v>
      </c>
      <c r="I68" s="768"/>
    </row>
    <row r="69" spans="1:9">
      <c r="A69" s="725" t="s">
        <v>368</v>
      </c>
      <c r="B69" s="856" t="s">
        <v>1395</v>
      </c>
      <c r="C69" s="857">
        <v>2013</v>
      </c>
      <c r="D69" s="858" t="s">
        <v>1382</v>
      </c>
      <c r="E69" s="859" t="s">
        <v>41</v>
      </c>
      <c r="F69" s="860">
        <v>1</v>
      </c>
      <c r="G69" s="726">
        <v>1</v>
      </c>
      <c r="H69" s="861" t="s">
        <v>1397</v>
      </c>
      <c r="I69" s="768"/>
    </row>
    <row r="70" spans="1:9">
      <c r="A70" s="725" t="s">
        <v>368</v>
      </c>
      <c r="B70" s="856" t="s">
        <v>208</v>
      </c>
      <c r="C70" s="857">
        <v>2013</v>
      </c>
      <c r="D70" s="858" t="s">
        <v>1382</v>
      </c>
      <c r="E70" s="859" t="s">
        <v>41</v>
      </c>
      <c r="F70" s="860">
        <v>1</v>
      </c>
      <c r="G70" s="860">
        <v>1</v>
      </c>
      <c r="H70" s="861" t="s">
        <v>1398</v>
      </c>
      <c r="I70" s="768"/>
    </row>
    <row r="71" spans="1:9">
      <c r="A71" s="725" t="s">
        <v>368</v>
      </c>
      <c r="B71" s="856" t="s">
        <v>633</v>
      </c>
      <c r="C71" s="857">
        <v>2013</v>
      </c>
      <c r="D71" s="858" t="s">
        <v>209</v>
      </c>
      <c r="E71" s="859" t="s">
        <v>44</v>
      </c>
      <c r="F71" s="860">
        <v>0.44</v>
      </c>
      <c r="G71" s="726">
        <v>1</v>
      </c>
      <c r="H71" s="861" t="s">
        <v>1398</v>
      </c>
      <c r="I71" s="768"/>
    </row>
    <row r="72" spans="1:9">
      <c r="A72" s="725" t="s">
        <v>368</v>
      </c>
      <c r="B72" s="856" t="s">
        <v>58</v>
      </c>
      <c r="C72" s="857">
        <v>2013</v>
      </c>
      <c r="D72" s="858" t="s">
        <v>209</v>
      </c>
      <c r="E72" s="859" t="s">
        <v>44</v>
      </c>
      <c r="F72" s="860">
        <v>0.44</v>
      </c>
      <c r="G72" s="726">
        <v>1</v>
      </c>
      <c r="H72" s="861" t="s">
        <v>1398</v>
      </c>
      <c r="I72" s="768"/>
    </row>
    <row r="73" spans="1:9">
      <c r="A73" s="725" t="s">
        <v>368</v>
      </c>
      <c r="B73" s="856" t="s">
        <v>635</v>
      </c>
      <c r="C73" s="857">
        <v>2013</v>
      </c>
      <c r="D73" s="858" t="s">
        <v>209</v>
      </c>
      <c r="E73" s="859" t="s">
        <v>44</v>
      </c>
      <c r="F73" s="860">
        <v>0.44</v>
      </c>
      <c r="G73" s="726">
        <v>1</v>
      </c>
      <c r="H73" s="861" t="s">
        <v>1398</v>
      </c>
      <c r="I73" s="768"/>
    </row>
    <row r="74" spans="1:9">
      <c r="A74" s="725" t="s">
        <v>368</v>
      </c>
      <c r="B74" s="856" t="s">
        <v>1384</v>
      </c>
      <c r="C74" s="857">
        <v>2013</v>
      </c>
      <c r="D74" s="858" t="s">
        <v>1385</v>
      </c>
      <c r="E74" s="859" t="s">
        <v>41</v>
      </c>
      <c r="F74" s="860">
        <v>1</v>
      </c>
      <c r="G74" s="726">
        <v>1</v>
      </c>
      <c r="H74" s="861" t="s">
        <v>1398</v>
      </c>
      <c r="I74" s="768"/>
    </row>
    <row r="75" spans="1:9">
      <c r="A75" s="725" t="s">
        <v>368</v>
      </c>
      <c r="B75" s="856" t="s">
        <v>210</v>
      </c>
      <c r="C75" s="857">
        <v>2013</v>
      </c>
      <c r="D75" s="858" t="s">
        <v>209</v>
      </c>
      <c r="E75" s="859" t="s">
        <v>44</v>
      </c>
      <c r="F75" s="860">
        <v>0.44</v>
      </c>
      <c r="G75" s="726">
        <v>1</v>
      </c>
      <c r="H75" s="861" t="s">
        <v>1398</v>
      </c>
      <c r="I75" s="768"/>
    </row>
    <row r="76" spans="1:9">
      <c r="A76" s="725" t="s">
        <v>368</v>
      </c>
      <c r="B76" s="856" t="s">
        <v>1386</v>
      </c>
      <c r="C76" s="857">
        <v>2013</v>
      </c>
      <c r="D76" s="858" t="s">
        <v>209</v>
      </c>
      <c r="E76" s="859" t="s">
        <v>44</v>
      </c>
      <c r="F76" s="860">
        <v>0.44</v>
      </c>
      <c r="G76" s="726">
        <v>1</v>
      </c>
      <c r="H76" s="861" t="s">
        <v>1398</v>
      </c>
      <c r="I76" s="768"/>
    </row>
    <row r="77" spans="1:9">
      <c r="A77" s="725" t="s">
        <v>368</v>
      </c>
      <c r="B77" s="856" t="s">
        <v>1387</v>
      </c>
      <c r="C77" s="857">
        <v>2013</v>
      </c>
      <c r="D77" s="858" t="s">
        <v>209</v>
      </c>
      <c r="E77" s="859" t="s">
        <v>44</v>
      </c>
      <c r="F77" s="860">
        <v>0.44</v>
      </c>
      <c r="G77" s="726">
        <v>1</v>
      </c>
      <c r="H77" s="861" t="s">
        <v>1398</v>
      </c>
      <c r="I77" s="768"/>
    </row>
    <row r="78" spans="1:9">
      <c r="A78" s="725" t="s">
        <v>368</v>
      </c>
      <c r="B78" s="856" t="s">
        <v>1388</v>
      </c>
      <c r="C78" s="857">
        <v>2013</v>
      </c>
      <c r="D78" s="858" t="s">
        <v>209</v>
      </c>
      <c r="E78" s="859" t="s">
        <v>44</v>
      </c>
      <c r="F78" s="860">
        <v>0.44</v>
      </c>
      <c r="G78" s="726">
        <v>1</v>
      </c>
      <c r="H78" s="861" t="s">
        <v>1398</v>
      </c>
      <c r="I78" s="768"/>
    </row>
    <row r="79" spans="1:9">
      <c r="A79" s="725" t="s">
        <v>368</v>
      </c>
      <c r="B79" s="856" t="s">
        <v>220</v>
      </c>
      <c r="C79" s="857">
        <v>2013</v>
      </c>
      <c r="D79" s="858" t="s">
        <v>209</v>
      </c>
      <c r="E79" s="859" t="s">
        <v>44</v>
      </c>
      <c r="F79" s="860">
        <v>0.44</v>
      </c>
      <c r="G79" s="726">
        <v>1</v>
      </c>
      <c r="H79" s="861" t="s">
        <v>1398</v>
      </c>
      <c r="I79" s="768"/>
    </row>
    <row r="80" spans="1:9">
      <c r="A80" s="725" t="s">
        <v>368</v>
      </c>
      <c r="B80" s="856" t="s">
        <v>638</v>
      </c>
      <c r="C80" s="857">
        <v>2013</v>
      </c>
      <c r="D80" s="858" t="s">
        <v>209</v>
      </c>
      <c r="E80" s="859" t="s">
        <v>44</v>
      </c>
      <c r="F80" s="860">
        <v>0.44</v>
      </c>
      <c r="G80" s="726">
        <v>1</v>
      </c>
      <c r="H80" s="861" t="s">
        <v>1398</v>
      </c>
      <c r="I80" s="768"/>
    </row>
    <row r="81" spans="1:9">
      <c r="A81" s="725" t="s">
        <v>368</v>
      </c>
      <c r="B81" s="856" t="s">
        <v>639</v>
      </c>
      <c r="C81" s="857">
        <v>2013</v>
      </c>
      <c r="D81" s="858" t="s">
        <v>209</v>
      </c>
      <c r="E81" s="859" t="s">
        <v>44</v>
      </c>
      <c r="F81" s="860">
        <v>0.44</v>
      </c>
      <c r="G81" s="726">
        <v>1</v>
      </c>
      <c r="H81" s="861" t="s">
        <v>1398</v>
      </c>
      <c r="I81" s="768"/>
    </row>
    <row r="82" spans="1:9">
      <c r="A82" s="725" t="s">
        <v>368</v>
      </c>
      <c r="B82" s="856" t="s">
        <v>1389</v>
      </c>
      <c r="C82" s="857">
        <v>2013</v>
      </c>
      <c r="D82" s="858" t="s">
        <v>209</v>
      </c>
      <c r="E82" s="859" t="s">
        <v>44</v>
      </c>
      <c r="F82" s="860">
        <v>0.44</v>
      </c>
      <c r="G82" s="726">
        <v>1</v>
      </c>
      <c r="H82" s="861" t="s">
        <v>1398</v>
      </c>
      <c r="I82" s="768"/>
    </row>
    <row r="83" spans="1:9">
      <c r="A83" s="725" t="s">
        <v>368</v>
      </c>
      <c r="B83" s="856" t="s">
        <v>1390</v>
      </c>
      <c r="C83" s="857">
        <v>2013</v>
      </c>
      <c r="D83" s="858" t="s">
        <v>209</v>
      </c>
      <c r="E83" s="859" t="s">
        <v>44</v>
      </c>
      <c r="F83" s="860">
        <v>0.44</v>
      </c>
      <c r="G83" s="726">
        <v>1</v>
      </c>
      <c r="H83" s="861" t="s">
        <v>1398</v>
      </c>
      <c r="I83" s="768"/>
    </row>
    <row r="84" spans="1:9">
      <c r="A84" s="725" t="s">
        <v>368</v>
      </c>
      <c r="B84" s="856" t="s">
        <v>642</v>
      </c>
      <c r="C84" s="857">
        <v>2013</v>
      </c>
      <c r="D84" s="858" t="s">
        <v>209</v>
      </c>
      <c r="E84" s="859" t="s">
        <v>44</v>
      </c>
      <c r="F84" s="860">
        <v>0.44</v>
      </c>
      <c r="G84" s="726">
        <v>1</v>
      </c>
      <c r="H84" s="861" t="s">
        <v>1398</v>
      </c>
      <c r="I84" s="768"/>
    </row>
    <row r="85" spans="1:9">
      <c r="A85" s="725" t="s">
        <v>368</v>
      </c>
      <c r="B85" s="856" t="s">
        <v>643</v>
      </c>
      <c r="C85" s="857">
        <v>2013</v>
      </c>
      <c r="D85" s="858" t="s">
        <v>209</v>
      </c>
      <c r="E85" s="859" t="s">
        <v>44</v>
      </c>
      <c r="F85" s="860">
        <v>0.44</v>
      </c>
      <c r="G85" s="726">
        <v>1</v>
      </c>
      <c r="H85" s="861" t="s">
        <v>1398</v>
      </c>
      <c r="I85" s="768"/>
    </row>
    <row r="86" spans="1:9">
      <c r="A86" s="725" t="s">
        <v>368</v>
      </c>
      <c r="B86" s="856" t="s">
        <v>1391</v>
      </c>
      <c r="C86" s="857">
        <v>2013</v>
      </c>
      <c r="D86" s="858" t="s">
        <v>209</v>
      </c>
      <c r="E86" s="859" t="s">
        <v>44</v>
      </c>
      <c r="F86" s="860">
        <v>0.44</v>
      </c>
      <c r="G86" s="726">
        <v>1</v>
      </c>
      <c r="H86" s="861" t="s">
        <v>1398</v>
      </c>
      <c r="I86" s="768"/>
    </row>
    <row r="87" spans="1:9">
      <c r="A87" s="725" t="s">
        <v>368</v>
      </c>
      <c r="B87" s="856" t="s">
        <v>1392</v>
      </c>
      <c r="C87" s="857">
        <v>2013</v>
      </c>
      <c r="D87" s="858" t="s">
        <v>209</v>
      </c>
      <c r="E87" s="859" t="s">
        <v>44</v>
      </c>
      <c r="F87" s="860">
        <v>0.44</v>
      </c>
      <c r="G87" s="726">
        <v>1</v>
      </c>
      <c r="H87" s="861" t="s">
        <v>1398</v>
      </c>
      <c r="I87" s="768"/>
    </row>
    <row r="88" spans="1:9">
      <c r="A88" s="725" t="s">
        <v>368</v>
      </c>
      <c r="B88" s="856" t="s">
        <v>1393</v>
      </c>
      <c r="C88" s="857">
        <v>2013</v>
      </c>
      <c r="D88" s="858" t="s">
        <v>1382</v>
      </c>
      <c r="E88" s="859" t="s">
        <v>41</v>
      </c>
      <c r="F88" s="860">
        <v>1</v>
      </c>
      <c r="G88" s="726">
        <v>1</v>
      </c>
      <c r="H88" s="861" t="s">
        <v>1398</v>
      </c>
      <c r="I88" s="768"/>
    </row>
    <row r="89" spans="1:9">
      <c r="A89" s="725" t="s">
        <v>368</v>
      </c>
      <c r="B89" s="856" t="s">
        <v>708</v>
      </c>
      <c r="C89" s="857">
        <v>2013</v>
      </c>
      <c r="D89" s="858" t="s">
        <v>1382</v>
      </c>
      <c r="E89" s="859" t="s">
        <v>41</v>
      </c>
      <c r="F89" s="860">
        <v>1</v>
      </c>
      <c r="G89" s="726">
        <v>1</v>
      </c>
      <c r="H89" s="861" t="s">
        <v>1398</v>
      </c>
      <c r="I89" s="768"/>
    </row>
    <row r="90" spans="1:9">
      <c r="A90" s="725" t="s">
        <v>368</v>
      </c>
      <c r="B90" s="856" t="s">
        <v>1394</v>
      </c>
      <c r="C90" s="857">
        <v>2013</v>
      </c>
      <c r="D90" s="858" t="s">
        <v>1382</v>
      </c>
      <c r="E90" s="859" t="s">
        <v>41</v>
      </c>
      <c r="F90" s="860">
        <v>1</v>
      </c>
      <c r="G90" s="726">
        <v>1</v>
      </c>
      <c r="H90" s="861" t="s">
        <v>1398</v>
      </c>
      <c r="I90" s="768"/>
    </row>
    <row r="91" spans="1:9">
      <c r="A91" s="725" t="s">
        <v>368</v>
      </c>
      <c r="B91" s="856" t="s">
        <v>1395</v>
      </c>
      <c r="C91" s="857">
        <v>2013</v>
      </c>
      <c r="D91" s="858" t="s">
        <v>1382</v>
      </c>
      <c r="E91" s="859" t="s">
        <v>41</v>
      </c>
      <c r="F91" s="860">
        <v>1</v>
      </c>
      <c r="G91" s="726">
        <v>1</v>
      </c>
      <c r="H91" s="861" t="s">
        <v>1398</v>
      </c>
      <c r="I91" s="768"/>
    </row>
    <row r="92" spans="1:9">
      <c r="A92" s="721" t="s">
        <v>290</v>
      </c>
      <c r="B92" s="721"/>
      <c r="C92" s="721"/>
      <c r="D92" s="721"/>
      <c r="E92" s="721"/>
      <c r="F92" s="721"/>
      <c r="G92" s="721"/>
      <c r="H92" s="728"/>
    </row>
    <row r="93" spans="1:9">
      <c r="A93" s="721" t="s">
        <v>1399</v>
      </c>
      <c r="B93" s="721"/>
      <c r="C93" s="721"/>
      <c r="D93" s="721"/>
      <c r="E93" s="721"/>
      <c r="F93" s="721"/>
      <c r="G93" s="721"/>
      <c r="H93" s="728"/>
    </row>
    <row r="94" spans="1:9">
      <c r="A94" s="723" t="s">
        <v>1400</v>
      </c>
      <c r="B94" s="728"/>
      <c r="C94" s="728"/>
      <c r="D94" s="728"/>
      <c r="E94" s="728"/>
      <c r="F94" s="728"/>
      <c r="G94" s="728"/>
      <c r="H94" s="728"/>
    </row>
    <row r="96" spans="1:9">
      <c r="A96" s="727" t="s">
        <v>1401</v>
      </c>
    </row>
  </sheetData>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pageSetUpPr fitToPage="1"/>
  </sheetPr>
  <dimension ref="A1:M25"/>
  <sheetViews>
    <sheetView zoomScale="80" zoomScaleNormal="80" zoomScaleSheetLayoutView="100" zoomScalePageLayoutView="80" workbookViewId="0">
      <selection sqref="A1:XFD1048576"/>
    </sheetView>
  </sheetViews>
  <sheetFormatPr defaultColWidth="11.42578125" defaultRowHeight="12.75"/>
  <cols>
    <col min="1" max="1" width="7.7109375" style="98" customWidth="1"/>
    <col min="2" max="2" width="84.42578125" style="98" customWidth="1"/>
    <col min="3" max="3" width="15.85546875" style="98" customWidth="1"/>
    <col min="4" max="4" width="15.140625" style="98" customWidth="1"/>
    <col min="5" max="6" width="14.7109375" style="98" customWidth="1"/>
    <col min="7" max="7" width="14.85546875" style="98" customWidth="1"/>
    <col min="8" max="8" width="17.7109375" style="98" customWidth="1"/>
    <col min="9" max="10" width="11.42578125" style="98" customWidth="1"/>
    <col min="11" max="11" width="18.85546875" style="98" customWidth="1"/>
    <col min="12" max="12" width="35.85546875" bestFit="1" customWidth="1"/>
    <col min="13" max="13" width="12.28515625" bestFit="1" customWidth="1"/>
  </cols>
  <sheetData>
    <row r="1" spans="1:13" ht="21" customHeight="1" thickBot="1">
      <c r="A1" s="49" t="s">
        <v>211</v>
      </c>
      <c r="B1" s="49"/>
      <c r="C1" s="49"/>
      <c r="D1" s="49"/>
      <c r="E1" s="49"/>
      <c r="F1" s="49"/>
      <c r="G1"/>
      <c r="H1"/>
      <c r="I1" s="27"/>
      <c r="J1" s="184" t="s">
        <v>0</v>
      </c>
      <c r="K1" s="1013">
        <v>2014</v>
      </c>
      <c r="L1" s="1014"/>
    </row>
    <row r="2" spans="1:13" ht="25.35" customHeight="1" thickBot="1">
      <c r="A2" s="200"/>
      <c r="C2" s="109"/>
      <c r="D2" s="109"/>
      <c r="E2" s="15"/>
      <c r="F2" s="15"/>
      <c r="G2" s="42"/>
      <c r="H2" s="42"/>
      <c r="I2" s="28"/>
      <c r="J2" s="185" t="s">
        <v>297</v>
      </c>
      <c r="K2" s="1015">
        <v>2014</v>
      </c>
      <c r="L2" s="1016"/>
    </row>
    <row r="3" spans="1:13" ht="64.5" thickBot="1">
      <c r="A3" s="328" t="s">
        <v>1</v>
      </c>
      <c r="B3" s="329" t="s">
        <v>311</v>
      </c>
      <c r="C3" s="330" t="s">
        <v>255</v>
      </c>
      <c r="D3" s="330" t="s">
        <v>212</v>
      </c>
      <c r="E3" s="328" t="s">
        <v>203</v>
      </c>
      <c r="F3" s="330" t="s">
        <v>309</v>
      </c>
      <c r="G3" s="330" t="s">
        <v>310</v>
      </c>
      <c r="H3" s="328" t="s">
        <v>307</v>
      </c>
      <c r="I3" s="331" t="s">
        <v>214</v>
      </c>
      <c r="J3" s="183" t="s">
        <v>321</v>
      </c>
      <c r="K3" s="89" t="s">
        <v>205</v>
      </c>
      <c r="L3" s="80" t="s">
        <v>300</v>
      </c>
      <c r="M3" s="160" t="s">
        <v>352</v>
      </c>
    </row>
    <row r="4" spans="1:13" s="87" customFormat="1" ht="13.35" customHeight="1">
      <c r="A4" s="332" t="s">
        <v>368</v>
      </c>
      <c r="B4" s="332" t="s">
        <v>215</v>
      </c>
      <c r="C4" s="173" t="s">
        <v>620</v>
      </c>
      <c r="D4" s="333">
        <v>57</v>
      </c>
      <c r="E4" s="110">
        <v>57</v>
      </c>
      <c r="F4" s="111">
        <v>57</v>
      </c>
      <c r="G4" s="334">
        <f>F4/E4</f>
        <v>1</v>
      </c>
      <c r="H4" s="123" t="s">
        <v>41</v>
      </c>
      <c r="I4" s="335">
        <v>57</v>
      </c>
      <c r="J4" s="179">
        <f>I4/E4</f>
        <v>1</v>
      </c>
      <c r="K4" s="179">
        <f>I4/F4</f>
        <v>1</v>
      </c>
      <c r="L4" s="280" t="s">
        <v>621</v>
      </c>
      <c r="M4" s="336"/>
    </row>
    <row r="5" spans="1:13" s="87" customFormat="1" ht="13.35" customHeight="1">
      <c r="A5" s="332" t="s">
        <v>368</v>
      </c>
      <c r="B5" s="332" t="s">
        <v>216</v>
      </c>
      <c r="C5" s="173" t="s">
        <v>620</v>
      </c>
      <c r="D5" s="333">
        <v>30</v>
      </c>
      <c r="E5" s="110">
        <v>30</v>
      </c>
      <c r="F5" s="111">
        <v>30</v>
      </c>
      <c r="G5" s="334">
        <f t="shared" ref="G5:G6" si="0">F5/E5</f>
        <v>1</v>
      </c>
      <c r="H5" s="123" t="s">
        <v>41</v>
      </c>
      <c r="I5" s="335">
        <v>30</v>
      </c>
      <c r="J5" s="179">
        <f t="shared" ref="J5:J15" si="1">I5/E5</f>
        <v>1</v>
      </c>
      <c r="K5" s="179">
        <f t="shared" ref="K5:K15" si="2">I5/F5</f>
        <v>1</v>
      </c>
      <c r="L5" s="280" t="s">
        <v>621</v>
      </c>
      <c r="M5" s="153"/>
    </row>
    <row r="6" spans="1:13" s="87" customFormat="1" ht="13.35" customHeight="1">
      <c r="A6" s="332" t="s">
        <v>368</v>
      </c>
      <c r="B6" s="332" t="s">
        <v>622</v>
      </c>
      <c r="C6" s="173" t="s">
        <v>620</v>
      </c>
      <c r="D6" s="333">
        <v>19</v>
      </c>
      <c r="E6" s="110">
        <v>19</v>
      </c>
      <c r="F6" s="111">
        <v>19</v>
      </c>
      <c r="G6" s="334">
        <f t="shared" si="0"/>
        <v>1</v>
      </c>
      <c r="H6" s="123" t="s">
        <v>41</v>
      </c>
      <c r="I6" s="335">
        <v>19</v>
      </c>
      <c r="J6" s="179">
        <f t="shared" si="1"/>
        <v>1</v>
      </c>
      <c r="K6" s="179">
        <f t="shared" si="2"/>
        <v>1</v>
      </c>
      <c r="L6" s="280" t="s">
        <v>621</v>
      </c>
      <c r="M6" s="153"/>
    </row>
    <row r="7" spans="1:13" s="87" customFormat="1" ht="13.35" customHeight="1">
      <c r="A7" s="332" t="s">
        <v>368</v>
      </c>
      <c r="B7" s="332" t="s">
        <v>623</v>
      </c>
      <c r="C7" s="173" t="s">
        <v>620</v>
      </c>
      <c r="D7" s="333">
        <v>0</v>
      </c>
      <c r="E7" s="110">
        <v>0</v>
      </c>
      <c r="F7" s="111">
        <v>0</v>
      </c>
      <c r="G7" s="334" t="s">
        <v>492</v>
      </c>
      <c r="H7" s="123" t="s">
        <v>41</v>
      </c>
      <c r="I7" s="335">
        <v>0</v>
      </c>
      <c r="J7" s="337" t="s">
        <v>492</v>
      </c>
      <c r="K7" s="337" t="s">
        <v>492</v>
      </c>
      <c r="L7" s="280" t="s">
        <v>621</v>
      </c>
      <c r="M7" s="154"/>
    </row>
    <row r="8" spans="1:13" s="87" customFormat="1" ht="13.35" customHeight="1" thickBot="1">
      <c r="A8" s="338"/>
      <c r="B8" s="339"/>
      <c r="C8" s="340"/>
      <c r="D8" s="341"/>
      <c r="E8" s="342"/>
      <c r="F8" s="343"/>
      <c r="G8" s="344"/>
      <c r="H8" s="345"/>
      <c r="I8" s="346"/>
      <c r="J8" s="347"/>
      <c r="K8" s="347"/>
      <c r="L8" s="348"/>
      <c r="M8" s="349"/>
    </row>
    <row r="9" spans="1:13" s="87" customFormat="1" ht="13.35" customHeight="1" thickBot="1">
      <c r="A9" s="350"/>
      <c r="B9" s="351" t="s">
        <v>624</v>
      </c>
      <c r="C9" s="352"/>
      <c r="D9" s="353"/>
      <c r="E9" s="354"/>
      <c r="F9" s="355"/>
      <c r="G9" s="356"/>
      <c r="H9" s="357"/>
      <c r="I9" s="358"/>
      <c r="J9" s="359"/>
      <c r="K9" s="359"/>
      <c r="L9" s="360"/>
      <c r="M9" s="361"/>
    </row>
    <row r="10" spans="1:13" s="87" customFormat="1" ht="13.35" customHeight="1">
      <c r="A10" s="362" t="s">
        <v>368</v>
      </c>
      <c r="B10" s="362" t="s">
        <v>625</v>
      </c>
      <c r="C10" s="174" t="s">
        <v>620</v>
      </c>
      <c r="D10" s="363">
        <v>11</v>
      </c>
      <c r="E10" s="363">
        <v>11</v>
      </c>
      <c r="F10" s="363">
        <v>11</v>
      </c>
      <c r="G10" s="334">
        <f>F10/E10</f>
        <v>1</v>
      </c>
      <c r="H10" s="364" t="s">
        <v>41</v>
      </c>
      <c r="I10" s="365">
        <v>11</v>
      </c>
      <c r="J10" s="366">
        <f t="shared" si="1"/>
        <v>1</v>
      </c>
      <c r="K10" s="366">
        <f t="shared" si="2"/>
        <v>1</v>
      </c>
      <c r="L10" s="367" t="s">
        <v>621</v>
      </c>
      <c r="M10" s="368"/>
    </row>
    <row r="11" spans="1:13" s="87" customFormat="1" ht="13.35" customHeight="1">
      <c r="A11" s="332" t="s">
        <v>368</v>
      </c>
      <c r="B11" s="332" t="s">
        <v>626</v>
      </c>
      <c r="C11" s="173" t="s">
        <v>620</v>
      </c>
      <c r="D11" s="333">
        <v>10</v>
      </c>
      <c r="E11" s="333">
        <v>10</v>
      </c>
      <c r="F11" s="333">
        <v>10</v>
      </c>
      <c r="G11" s="334">
        <f t="shared" ref="G11:G15" si="3">F11/E11</f>
        <v>1</v>
      </c>
      <c r="H11" s="123" t="s">
        <v>41</v>
      </c>
      <c r="I11" s="335">
        <v>10</v>
      </c>
      <c r="J11" s="179">
        <f t="shared" si="1"/>
        <v>1</v>
      </c>
      <c r="K11" s="179">
        <f t="shared" si="2"/>
        <v>1</v>
      </c>
      <c r="L11" s="280" t="s">
        <v>621</v>
      </c>
      <c r="M11" s="368"/>
    </row>
    <row r="12" spans="1:13" s="87" customFormat="1" ht="13.35" customHeight="1">
      <c r="A12" s="332" t="s">
        <v>368</v>
      </c>
      <c r="B12" s="332" t="s">
        <v>627</v>
      </c>
      <c r="C12" s="173" t="s">
        <v>620</v>
      </c>
      <c r="D12" s="333">
        <v>10</v>
      </c>
      <c r="E12" s="333">
        <v>10</v>
      </c>
      <c r="F12" s="333">
        <v>10</v>
      </c>
      <c r="G12" s="334">
        <f t="shared" si="3"/>
        <v>1</v>
      </c>
      <c r="H12" s="123" t="s">
        <v>41</v>
      </c>
      <c r="I12" s="335">
        <v>10</v>
      </c>
      <c r="J12" s="179">
        <f t="shared" si="1"/>
        <v>1</v>
      </c>
      <c r="K12" s="179">
        <f t="shared" si="2"/>
        <v>1</v>
      </c>
      <c r="L12" s="280" t="s">
        <v>621</v>
      </c>
      <c r="M12" s="368"/>
    </row>
    <row r="13" spans="1:13" s="87" customFormat="1" ht="13.35" customHeight="1">
      <c r="A13" s="332" t="s">
        <v>368</v>
      </c>
      <c r="B13" s="332" t="s">
        <v>628</v>
      </c>
      <c r="C13" s="173" t="s">
        <v>620</v>
      </c>
      <c r="D13" s="333">
        <v>29</v>
      </c>
      <c r="E13" s="333">
        <v>29</v>
      </c>
      <c r="F13" s="333">
        <v>29</v>
      </c>
      <c r="G13" s="334">
        <f t="shared" si="3"/>
        <v>1</v>
      </c>
      <c r="H13" s="123" t="s">
        <v>41</v>
      </c>
      <c r="I13" s="335">
        <v>29</v>
      </c>
      <c r="J13" s="179">
        <f t="shared" si="1"/>
        <v>1</v>
      </c>
      <c r="K13" s="179">
        <f t="shared" si="2"/>
        <v>1</v>
      </c>
      <c r="L13" s="280" t="s">
        <v>621</v>
      </c>
      <c r="M13" s="368"/>
    </row>
    <row r="14" spans="1:13" s="87" customFormat="1" ht="13.35" customHeight="1">
      <c r="A14" s="332" t="s">
        <v>368</v>
      </c>
      <c r="B14" s="332" t="s">
        <v>629</v>
      </c>
      <c r="C14" s="173" t="s">
        <v>620</v>
      </c>
      <c r="D14" s="333">
        <v>41</v>
      </c>
      <c r="E14" s="333">
        <v>41</v>
      </c>
      <c r="F14" s="333">
        <v>41</v>
      </c>
      <c r="G14" s="334">
        <f t="shared" si="3"/>
        <v>1</v>
      </c>
      <c r="H14" s="123" t="s">
        <v>41</v>
      </c>
      <c r="I14" s="335">
        <v>41</v>
      </c>
      <c r="J14" s="179">
        <f t="shared" si="1"/>
        <v>1</v>
      </c>
      <c r="K14" s="179">
        <f t="shared" si="2"/>
        <v>1</v>
      </c>
      <c r="L14" s="280" t="s">
        <v>621</v>
      </c>
      <c r="M14" s="368"/>
    </row>
    <row r="15" spans="1:13" s="87" customFormat="1" ht="13.35" customHeight="1">
      <c r="A15" s="332" t="s">
        <v>368</v>
      </c>
      <c r="B15" s="332" t="s">
        <v>630</v>
      </c>
      <c r="C15" s="173" t="s">
        <v>620</v>
      </c>
      <c r="D15" s="333">
        <v>5</v>
      </c>
      <c r="E15" s="333">
        <v>5</v>
      </c>
      <c r="F15" s="333">
        <v>5</v>
      </c>
      <c r="G15" s="334">
        <f t="shared" si="3"/>
        <v>1</v>
      </c>
      <c r="H15" s="123" t="s">
        <v>41</v>
      </c>
      <c r="I15" s="335">
        <v>5</v>
      </c>
      <c r="J15" s="179">
        <f t="shared" si="1"/>
        <v>1</v>
      </c>
      <c r="K15" s="179">
        <f t="shared" si="2"/>
        <v>1</v>
      </c>
      <c r="L15" s="280" t="s">
        <v>621</v>
      </c>
      <c r="M15" s="368"/>
    </row>
    <row r="16" spans="1:13">
      <c r="A16" s="369"/>
      <c r="B16" s="370"/>
      <c r="C16" s="370"/>
      <c r="D16" s="371"/>
      <c r="E16" s="369"/>
      <c r="F16" s="371"/>
      <c r="G16" s="372"/>
      <c r="H16" s="369"/>
      <c r="I16" s="335"/>
      <c r="J16" s="179"/>
      <c r="K16" s="179"/>
      <c r="L16" s="178"/>
      <c r="M16" s="368"/>
    </row>
    <row r="17" spans="1:13">
      <c r="A17" s="59"/>
      <c r="B17" s="60"/>
      <c r="C17" s="60"/>
      <c r="D17" s="61"/>
      <c r="E17" s="61"/>
      <c r="F17" s="61"/>
      <c r="G17" s="62"/>
      <c r="H17" s="63"/>
      <c r="I17" s="90"/>
      <c r="J17" s="180"/>
      <c r="K17" s="180"/>
      <c r="L17" s="81"/>
      <c r="M17" s="172"/>
    </row>
    <row r="18" spans="1:13">
      <c r="A18" s="178"/>
      <c r="B18" s="373"/>
      <c r="C18" s="373"/>
      <c r="D18" s="374"/>
      <c r="E18" s="374"/>
      <c r="F18" s="374"/>
      <c r="G18" s="375"/>
      <c r="H18" s="376"/>
      <c r="I18" s="377"/>
      <c r="J18" s="181"/>
      <c r="K18" s="181"/>
      <c r="L18" s="178"/>
      <c r="M18" s="182"/>
    </row>
    <row r="19" spans="1:13">
      <c r="A19" s="27"/>
      <c r="B19" s="47"/>
      <c r="C19" s="47"/>
      <c r="D19" s="175"/>
      <c r="E19" s="175"/>
      <c r="F19" s="175"/>
      <c r="G19" s="176"/>
      <c r="H19" s="177"/>
      <c r="I19" s="51"/>
      <c r="J19" s="171"/>
      <c r="K19" s="171"/>
      <c r="L19" s="51"/>
      <c r="M19" s="129"/>
    </row>
    <row r="20" spans="1:13" ht="14.25">
      <c r="A20" s="191" t="s">
        <v>423</v>
      </c>
      <c r="B20" s="192"/>
      <c r="C20" s="192"/>
      <c r="D20" s="193"/>
      <c r="E20" s="193"/>
      <c r="F20" s="193"/>
      <c r="G20" s="194"/>
      <c r="H20" s="177"/>
      <c r="I20" s="51"/>
      <c r="J20" s="171"/>
      <c r="K20" s="171"/>
      <c r="L20" s="51"/>
      <c r="M20" s="129"/>
    </row>
    <row r="21" spans="1:13" ht="13.35" customHeight="1">
      <c r="A21" s="1017" t="s">
        <v>312</v>
      </c>
      <c r="B21" s="1017"/>
      <c r="C21" s="1017"/>
      <c r="D21" s="1017"/>
      <c r="E21" s="1017"/>
      <c r="F21" s="1017"/>
      <c r="G21" s="1017"/>
      <c r="H21" s="27"/>
      <c r="I21" s="51"/>
      <c r="J21" s="171"/>
      <c r="K21" s="171"/>
      <c r="L21" s="51"/>
      <c r="M21" s="129"/>
    </row>
    <row r="22" spans="1:13" ht="14.25">
      <c r="A22" s="195" t="s">
        <v>288</v>
      </c>
      <c r="B22" s="191"/>
      <c r="C22" s="191"/>
      <c r="D22" s="191"/>
      <c r="E22" s="191"/>
      <c r="F22" s="191"/>
      <c r="G22" s="191"/>
      <c r="H22" s="27"/>
      <c r="I22" s="51"/>
      <c r="J22" s="171"/>
      <c r="K22" s="171"/>
      <c r="L22" s="51"/>
      <c r="M22" s="129"/>
    </row>
    <row r="23" spans="1:13" s="98" customFormat="1" ht="15" customHeight="1">
      <c r="A23" s="195" t="s">
        <v>308</v>
      </c>
      <c r="B23" s="191"/>
      <c r="C23" s="195"/>
      <c r="D23" s="195"/>
      <c r="E23" s="195"/>
      <c r="F23" s="195"/>
      <c r="G23" s="195"/>
      <c r="H23" s="112"/>
      <c r="I23" s="112"/>
      <c r="J23" s="171"/>
      <c r="K23" s="171"/>
      <c r="L23" s="51"/>
      <c r="M23" s="129"/>
    </row>
    <row r="24" spans="1:13">
      <c r="A24" s="27"/>
      <c r="B24" s="27"/>
      <c r="C24" s="27"/>
      <c r="D24" s="27"/>
      <c r="E24" s="27"/>
      <c r="F24" s="27"/>
      <c r="G24" s="159"/>
      <c r="H24" s="51"/>
      <c r="I24" s="51"/>
      <c r="J24" s="159"/>
      <c r="K24" s="27"/>
      <c r="L24" s="41"/>
      <c r="M24" s="129"/>
    </row>
    <row r="25" spans="1:13">
      <c r="M25" s="129"/>
    </row>
  </sheetData>
  <mergeCells count="3">
    <mergeCell ref="K1:L1"/>
    <mergeCell ref="K2:L2"/>
    <mergeCell ref="A21:G21"/>
  </mergeCells>
  <pageMargins left="0.70866141732283472" right="0.70866141732283472" top="0.78740157480314965" bottom="0.78740157480314965" header="0.51181102362204722" footer="0.51181102362204722"/>
  <pageSetup paperSize="9" scale="78"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pageSetUpPr fitToPage="1"/>
  </sheetPr>
  <dimension ref="A1:I25"/>
  <sheetViews>
    <sheetView topLeftCell="A13" zoomScaleSheetLayoutView="100" workbookViewId="0">
      <selection activeCell="H23" sqref="H23"/>
    </sheetView>
  </sheetViews>
  <sheetFormatPr defaultColWidth="11.42578125" defaultRowHeight="12.75"/>
  <cols>
    <col min="1" max="1" width="7" style="98" customWidth="1"/>
    <col min="2" max="2" width="70.28515625" style="98" bestFit="1" customWidth="1"/>
    <col min="3" max="3" width="12.85546875" style="98" customWidth="1"/>
    <col min="4" max="4" width="20" style="98" customWidth="1"/>
    <col min="5" max="7" width="19.7109375" style="98" customWidth="1"/>
    <col min="8" max="8" width="24" style="98" customWidth="1"/>
  </cols>
  <sheetData>
    <row r="1" spans="1:9" ht="18.600000000000001" customHeight="1" thickBot="1">
      <c r="A1" s="124" t="s">
        <v>218</v>
      </c>
      <c r="B1" s="124"/>
      <c r="C1" s="124"/>
      <c r="D1" s="124"/>
      <c r="E1" s="124"/>
      <c r="F1" s="124"/>
      <c r="G1" s="124"/>
      <c r="H1" s="378" t="s">
        <v>53</v>
      </c>
      <c r="I1" s="379">
        <v>2014</v>
      </c>
    </row>
    <row r="2" spans="1:9" ht="18.600000000000001" customHeight="1" thickBot="1">
      <c r="A2" s="125"/>
      <c r="B2" s="125"/>
      <c r="C2" s="125"/>
      <c r="D2" s="125"/>
      <c r="E2" s="125"/>
      <c r="F2" s="125"/>
      <c r="G2" s="125"/>
      <c r="H2" s="378" t="s">
        <v>299</v>
      </c>
      <c r="I2" s="380">
        <v>2014</v>
      </c>
    </row>
    <row r="3" spans="1:9" ht="45.6" customHeight="1" thickBot="1">
      <c r="A3" s="381" t="s">
        <v>1</v>
      </c>
      <c r="B3" s="382" t="s">
        <v>219</v>
      </c>
      <c r="C3" s="381" t="s">
        <v>255</v>
      </c>
      <c r="D3" s="381" t="s">
        <v>56</v>
      </c>
      <c r="E3" s="381" t="s">
        <v>256</v>
      </c>
      <c r="F3" s="383" t="s">
        <v>265</v>
      </c>
      <c r="G3" s="383" t="s">
        <v>257</v>
      </c>
      <c r="H3" s="381" t="s">
        <v>289</v>
      </c>
      <c r="I3" s="160" t="s">
        <v>352</v>
      </c>
    </row>
    <row r="4" spans="1:9" s="87" customFormat="1">
      <c r="A4" s="332" t="s">
        <v>368</v>
      </c>
      <c r="B4" s="384" t="s">
        <v>208</v>
      </c>
      <c r="C4" s="173" t="s">
        <v>620</v>
      </c>
      <c r="D4" s="385" t="s">
        <v>209</v>
      </c>
      <c r="E4" s="386" t="s">
        <v>41</v>
      </c>
      <c r="F4" s="387" t="s">
        <v>631</v>
      </c>
      <c r="G4" s="387" t="s">
        <v>631</v>
      </c>
      <c r="H4" s="173" t="s">
        <v>632</v>
      </c>
      <c r="I4" s="388"/>
    </row>
    <row r="5" spans="1:9" s="87" customFormat="1" ht="26.25" customHeight="1">
      <c r="A5" s="332" t="s">
        <v>368</v>
      </c>
      <c r="B5" s="384" t="s">
        <v>633</v>
      </c>
      <c r="C5" s="173" t="s">
        <v>620</v>
      </c>
      <c r="D5" s="385" t="s">
        <v>209</v>
      </c>
      <c r="E5" s="386" t="s">
        <v>41</v>
      </c>
      <c r="F5" s="387" t="s">
        <v>631</v>
      </c>
      <c r="G5" s="387" t="s">
        <v>631</v>
      </c>
      <c r="H5" s="173" t="s">
        <v>632</v>
      </c>
      <c r="I5" s="389"/>
    </row>
    <row r="6" spans="1:9" s="87" customFormat="1" ht="13.35" customHeight="1">
      <c r="A6" s="332" t="s">
        <v>368</v>
      </c>
      <c r="B6" s="384" t="s">
        <v>58</v>
      </c>
      <c r="C6" s="173" t="s">
        <v>620</v>
      </c>
      <c r="D6" s="385" t="s">
        <v>209</v>
      </c>
      <c r="E6" s="386" t="s">
        <v>41</v>
      </c>
      <c r="F6" s="387" t="s">
        <v>631</v>
      </c>
      <c r="G6" s="387" t="s">
        <v>631</v>
      </c>
      <c r="H6" s="173" t="s">
        <v>632</v>
      </c>
      <c r="I6" s="389"/>
    </row>
    <row r="7" spans="1:9" s="87" customFormat="1" ht="13.35" customHeight="1">
      <c r="A7" s="332" t="s">
        <v>368</v>
      </c>
      <c r="B7" s="384" t="s">
        <v>634</v>
      </c>
      <c r="C7" s="173" t="s">
        <v>620</v>
      </c>
      <c r="D7" s="385" t="s">
        <v>209</v>
      </c>
      <c r="E7" s="386" t="s">
        <v>41</v>
      </c>
      <c r="F7" s="387" t="s">
        <v>631</v>
      </c>
      <c r="G7" s="387" t="s">
        <v>631</v>
      </c>
      <c r="H7" s="173" t="s">
        <v>632</v>
      </c>
      <c r="I7" s="368"/>
    </row>
    <row r="8" spans="1:9" s="87" customFormat="1">
      <c r="A8" s="332" t="s">
        <v>368</v>
      </c>
      <c r="B8" s="384" t="s">
        <v>635</v>
      </c>
      <c r="C8" s="173" t="s">
        <v>620</v>
      </c>
      <c r="D8" s="385" t="s">
        <v>209</v>
      </c>
      <c r="E8" s="386" t="s">
        <v>41</v>
      </c>
      <c r="F8" s="387" t="s">
        <v>631</v>
      </c>
      <c r="G8" s="387" t="s">
        <v>631</v>
      </c>
      <c r="H8" s="173" t="s">
        <v>632</v>
      </c>
      <c r="I8" s="368"/>
    </row>
    <row r="9" spans="1:9" s="87" customFormat="1">
      <c r="A9" s="332" t="s">
        <v>368</v>
      </c>
      <c r="B9" s="384" t="s">
        <v>636</v>
      </c>
      <c r="C9" s="173" t="s">
        <v>620</v>
      </c>
      <c r="D9" s="385" t="s">
        <v>209</v>
      </c>
      <c r="E9" s="386" t="s">
        <v>41</v>
      </c>
      <c r="F9" s="387" t="s">
        <v>631</v>
      </c>
      <c r="G9" s="387" t="s">
        <v>631</v>
      </c>
      <c r="H9" s="173" t="s">
        <v>632</v>
      </c>
      <c r="I9" s="368"/>
    </row>
    <row r="10" spans="1:9" s="87" customFormat="1">
      <c r="A10" s="332" t="s">
        <v>368</v>
      </c>
      <c r="B10" s="384" t="s">
        <v>210</v>
      </c>
      <c r="C10" s="173" t="s">
        <v>620</v>
      </c>
      <c r="D10" s="385" t="s">
        <v>209</v>
      </c>
      <c r="E10" s="386" t="s">
        <v>41</v>
      </c>
      <c r="F10" s="387" t="s">
        <v>631</v>
      </c>
      <c r="G10" s="387" t="s">
        <v>631</v>
      </c>
      <c r="H10" s="173" t="s">
        <v>632</v>
      </c>
      <c r="I10" s="368"/>
    </row>
    <row r="11" spans="1:9" s="87" customFormat="1">
      <c r="A11" s="332" t="s">
        <v>368</v>
      </c>
      <c r="B11" s="384" t="s">
        <v>637</v>
      </c>
      <c r="C11" s="173" t="s">
        <v>620</v>
      </c>
      <c r="D11" s="385" t="s">
        <v>209</v>
      </c>
      <c r="E11" s="386" t="s">
        <v>41</v>
      </c>
      <c r="F11" s="387" t="s">
        <v>631</v>
      </c>
      <c r="G11" s="387" t="s">
        <v>631</v>
      </c>
      <c r="H11" s="173" t="s">
        <v>632</v>
      </c>
      <c r="I11" s="368"/>
    </row>
    <row r="12" spans="1:9" s="87" customFormat="1">
      <c r="A12" s="332" t="s">
        <v>368</v>
      </c>
      <c r="B12" s="384" t="s">
        <v>220</v>
      </c>
      <c r="C12" s="173" t="s">
        <v>620</v>
      </c>
      <c r="D12" s="385" t="s">
        <v>209</v>
      </c>
      <c r="E12" s="386" t="s">
        <v>41</v>
      </c>
      <c r="F12" s="387" t="s">
        <v>631</v>
      </c>
      <c r="G12" s="387" t="s">
        <v>631</v>
      </c>
      <c r="H12" s="173" t="s">
        <v>632</v>
      </c>
      <c r="I12" s="368"/>
    </row>
    <row r="13" spans="1:9" s="87" customFormat="1">
      <c r="A13" s="332" t="s">
        <v>368</v>
      </c>
      <c r="B13" s="384" t="s">
        <v>638</v>
      </c>
      <c r="C13" s="173" t="s">
        <v>620</v>
      </c>
      <c r="D13" s="385" t="s">
        <v>209</v>
      </c>
      <c r="E13" s="386" t="s">
        <v>41</v>
      </c>
      <c r="F13" s="387" t="s">
        <v>631</v>
      </c>
      <c r="G13" s="387" t="s">
        <v>631</v>
      </c>
      <c r="H13" s="173" t="s">
        <v>632</v>
      </c>
      <c r="I13" s="368"/>
    </row>
    <row r="14" spans="1:9" s="87" customFormat="1" ht="14.45" customHeight="1">
      <c r="A14" s="332" t="s">
        <v>368</v>
      </c>
      <c r="B14" s="384" t="s">
        <v>639</v>
      </c>
      <c r="C14" s="173" t="s">
        <v>620</v>
      </c>
      <c r="D14" s="385" t="s">
        <v>209</v>
      </c>
      <c r="E14" s="386" t="s">
        <v>41</v>
      </c>
      <c r="F14" s="387" t="s">
        <v>631</v>
      </c>
      <c r="G14" s="387" t="s">
        <v>631</v>
      </c>
      <c r="H14" s="173" t="s">
        <v>632</v>
      </c>
      <c r="I14" s="368"/>
    </row>
    <row r="15" spans="1:9" s="87" customFormat="1">
      <c r="A15" s="332" t="s">
        <v>368</v>
      </c>
      <c r="B15" s="384" t="s">
        <v>640</v>
      </c>
      <c r="C15" s="173" t="s">
        <v>620</v>
      </c>
      <c r="D15" s="385" t="s">
        <v>209</v>
      </c>
      <c r="E15" s="386" t="s">
        <v>41</v>
      </c>
      <c r="F15" s="387" t="s">
        <v>631</v>
      </c>
      <c r="G15" s="387" t="s">
        <v>631</v>
      </c>
      <c r="H15" s="173" t="s">
        <v>632</v>
      </c>
      <c r="I15" s="368"/>
    </row>
    <row r="16" spans="1:9" s="87" customFormat="1" ht="74.099999999999994" customHeight="1">
      <c r="A16" s="332" t="s">
        <v>368</v>
      </c>
      <c r="B16" s="384" t="s">
        <v>641</v>
      </c>
      <c r="C16" s="173" t="s">
        <v>620</v>
      </c>
      <c r="D16" s="385" t="s">
        <v>209</v>
      </c>
      <c r="E16" s="386" t="s">
        <v>41</v>
      </c>
      <c r="F16" s="387" t="s">
        <v>631</v>
      </c>
      <c r="G16" s="387" t="s">
        <v>631</v>
      </c>
      <c r="H16" s="173" t="s">
        <v>632</v>
      </c>
      <c r="I16" s="368"/>
    </row>
    <row r="17" spans="1:9" s="87" customFormat="1">
      <c r="A17" s="332" t="s">
        <v>368</v>
      </c>
      <c r="B17" s="384" t="s">
        <v>642</v>
      </c>
      <c r="C17" s="173" t="s">
        <v>620</v>
      </c>
      <c r="D17" s="385" t="s">
        <v>209</v>
      </c>
      <c r="E17" s="386" t="s">
        <v>41</v>
      </c>
      <c r="F17" s="387" t="s">
        <v>631</v>
      </c>
      <c r="G17" s="387" t="s">
        <v>631</v>
      </c>
      <c r="H17" s="173" t="s">
        <v>632</v>
      </c>
      <c r="I17" s="368"/>
    </row>
    <row r="18" spans="1:9" s="87" customFormat="1">
      <c r="A18" s="332" t="s">
        <v>368</v>
      </c>
      <c r="B18" s="384" t="s">
        <v>643</v>
      </c>
      <c r="C18" s="173" t="s">
        <v>620</v>
      </c>
      <c r="D18" s="385" t="s">
        <v>209</v>
      </c>
      <c r="E18" s="386" t="s">
        <v>41</v>
      </c>
      <c r="F18" s="387" t="s">
        <v>631</v>
      </c>
      <c r="G18" s="387" t="s">
        <v>631</v>
      </c>
      <c r="H18" s="173" t="s">
        <v>632</v>
      </c>
      <c r="I18" s="368"/>
    </row>
    <row r="19" spans="1:9" s="87" customFormat="1">
      <c r="A19" s="332" t="s">
        <v>368</v>
      </c>
      <c r="B19" s="384" t="s">
        <v>644</v>
      </c>
      <c r="C19" s="173" t="s">
        <v>620</v>
      </c>
      <c r="D19" s="385" t="s">
        <v>209</v>
      </c>
      <c r="E19" s="386" t="s">
        <v>41</v>
      </c>
      <c r="F19" s="387" t="s">
        <v>631</v>
      </c>
      <c r="G19" s="387" t="s">
        <v>631</v>
      </c>
      <c r="H19" s="173" t="s">
        <v>632</v>
      </c>
      <c r="I19" s="368"/>
    </row>
    <row r="20" spans="1:9">
      <c r="A20" s="332" t="s">
        <v>368</v>
      </c>
      <c r="B20" s="384" t="s">
        <v>645</v>
      </c>
      <c r="C20" s="173" t="s">
        <v>620</v>
      </c>
      <c r="D20" s="385" t="s">
        <v>209</v>
      </c>
      <c r="E20" s="386" t="s">
        <v>41</v>
      </c>
      <c r="F20" s="387" t="s">
        <v>631</v>
      </c>
      <c r="G20" s="387" t="s">
        <v>631</v>
      </c>
      <c r="H20" s="173" t="s">
        <v>632</v>
      </c>
      <c r="I20" s="368"/>
    </row>
    <row r="21" spans="1:9">
      <c r="A21" s="332" t="s">
        <v>368</v>
      </c>
      <c r="B21" s="384" t="s">
        <v>646</v>
      </c>
      <c r="C21" s="173" t="s">
        <v>620</v>
      </c>
      <c r="D21" s="385" t="s">
        <v>209</v>
      </c>
      <c r="E21" s="386" t="s">
        <v>41</v>
      </c>
      <c r="F21" s="387" t="s">
        <v>631</v>
      </c>
      <c r="G21" s="387" t="s">
        <v>631</v>
      </c>
      <c r="H21" s="173" t="s">
        <v>632</v>
      </c>
      <c r="I21" s="368"/>
    </row>
    <row r="22" spans="1:9">
      <c r="A22" s="332"/>
      <c r="B22" s="126"/>
      <c r="C22" s="390"/>
      <c r="D22" s="391"/>
      <c r="E22" s="392"/>
      <c r="F22" s="393"/>
      <c r="G22" s="393"/>
      <c r="H22" s="390"/>
      <c r="I22" s="182"/>
    </row>
    <row r="23" spans="1:9">
      <c r="A23" s="127" t="s">
        <v>290</v>
      </c>
      <c r="B23" s="128"/>
      <c r="C23" s="128"/>
      <c r="D23" s="128"/>
      <c r="E23" s="128"/>
      <c r="F23" s="128"/>
      <c r="G23" s="128"/>
      <c r="H23" s="76"/>
      <c r="I23" s="129"/>
    </row>
    <row r="24" spans="1:9">
      <c r="A24" s="127" t="s">
        <v>425</v>
      </c>
      <c r="I24" s="129"/>
    </row>
    <row r="25" spans="1:9">
      <c r="C25" s="159"/>
    </row>
  </sheetData>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I33"/>
  <sheetViews>
    <sheetView zoomScaleNormal="100" zoomScaleSheetLayoutView="100" workbookViewId="0">
      <selection activeCell="H2" sqref="H2"/>
    </sheetView>
  </sheetViews>
  <sheetFormatPr defaultColWidth="11.42578125" defaultRowHeight="12.75"/>
  <cols>
    <col min="1" max="1" width="10.42578125" style="27" customWidth="1"/>
    <col min="2" max="2" width="25.7109375" style="40" customWidth="1"/>
    <col min="3" max="3" width="12.7109375" style="1" customWidth="1"/>
    <col min="4" max="4" width="43.85546875" style="1" customWidth="1"/>
    <col min="5" max="5" width="30.7109375" style="1" customWidth="1"/>
    <col min="6" max="6" width="12.85546875" style="1" customWidth="1"/>
    <col min="7" max="7" width="15.42578125" style="1" customWidth="1"/>
    <col min="8" max="8" width="20" style="1" customWidth="1"/>
    <col min="9" max="9" width="16.28515625" style="41" customWidth="1"/>
  </cols>
  <sheetData>
    <row r="1" spans="1:9" ht="16.5" customHeight="1" thickBot="1">
      <c r="A1" s="43" t="s">
        <v>221</v>
      </c>
      <c r="B1" s="43"/>
      <c r="C1" s="43"/>
      <c r="D1" s="43"/>
      <c r="E1" s="43"/>
      <c r="F1" s="43"/>
      <c r="G1" s="187" t="s">
        <v>53</v>
      </c>
      <c r="H1" s="188" t="s">
        <v>542</v>
      </c>
    </row>
    <row r="2" spans="1:9" ht="15.75" customHeight="1" thickBot="1">
      <c r="A2" s="64"/>
      <c r="B2" s="44"/>
      <c r="C2" s="44"/>
      <c r="D2" s="44"/>
      <c r="E2" s="44"/>
      <c r="F2" s="44"/>
      <c r="G2" s="187" t="s">
        <v>299</v>
      </c>
      <c r="H2" s="515">
        <v>2014</v>
      </c>
    </row>
    <row r="3" spans="1:9" ht="39" thickBot="1">
      <c r="A3" s="3" t="s">
        <v>1</v>
      </c>
      <c r="B3" s="186" t="s">
        <v>9</v>
      </c>
      <c r="C3" s="3" t="s">
        <v>222</v>
      </c>
      <c r="D3" s="3" t="s">
        <v>223</v>
      </c>
      <c r="E3" s="3" t="s">
        <v>224</v>
      </c>
      <c r="F3" s="3" t="s">
        <v>225</v>
      </c>
      <c r="G3" s="82" t="s">
        <v>226</v>
      </c>
      <c r="H3" s="89" t="s">
        <v>227</v>
      </c>
      <c r="I3" s="160" t="s">
        <v>352</v>
      </c>
    </row>
    <row r="4" spans="1:9" s="87" customFormat="1">
      <c r="A4" s="502" t="s">
        <v>368</v>
      </c>
      <c r="B4" s="503" t="s">
        <v>18</v>
      </c>
      <c r="C4" s="504">
        <v>1</v>
      </c>
      <c r="D4" s="505" t="s">
        <v>314</v>
      </c>
      <c r="E4" s="506" t="s">
        <v>919</v>
      </c>
      <c r="F4" s="507" t="s">
        <v>66</v>
      </c>
      <c r="G4" s="511" t="s">
        <v>920</v>
      </c>
      <c r="H4" s="508" t="s">
        <v>921</v>
      </c>
      <c r="I4" s="161"/>
    </row>
    <row r="5" spans="1:9" s="87" customFormat="1">
      <c r="A5" s="245" t="s">
        <v>368</v>
      </c>
      <c r="B5" s="278" t="s">
        <v>18</v>
      </c>
      <c r="C5" s="281">
        <v>2</v>
      </c>
      <c r="D5" s="282" t="s">
        <v>315</v>
      </c>
      <c r="E5" s="297" t="s">
        <v>922</v>
      </c>
      <c r="F5" s="282" t="s">
        <v>66</v>
      </c>
      <c r="G5" s="511" t="s">
        <v>920</v>
      </c>
      <c r="H5" s="511" t="s">
        <v>921</v>
      </c>
      <c r="I5" s="336"/>
    </row>
    <row r="6" spans="1:9" s="87" customFormat="1">
      <c r="A6" s="245" t="s">
        <v>368</v>
      </c>
      <c r="B6" s="278" t="s">
        <v>18</v>
      </c>
      <c r="C6" s="281">
        <v>3</v>
      </c>
      <c r="D6" s="282" t="s">
        <v>316</v>
      </c>
      <c r="E6" s="297" t="s">
        <v>922</v>
      </c>
      <c r="F6" s="282" t="s">
        <v>66</v>
      </c>
      <c r="G6" s="511" t="s">
        <v>920</v>
      </c>
      <c r="H6" s="511" t="s">
        <v>921</v>
      </c>
      <c r="I6" s="336"/>
    </row>
    <row r="7" spans="1:9" s="87" customFormat="1">
      <c r="A7" s="245" t="s">
        <v>368</v>
      </c>
      <c r="B7" s="278" t="s">
        <v>18</v>
      </c>
      <c r="C7" s="281">
        <v>4</v>
      </c>
      <c r="D7" s="509" t="s">
        <v>317</v>
      </c>
      <c r="E7" s="297" t="s">
        <v>922</v>
      </c>
      <c r="F7" s="282" t="s">
        <v>66</v>
      </c>
      <c r="G7" s="511" t="s">
        <v>920</v>
      </c>
      <c r="H7" s="511" t="s">
        <v>921</v>
      </c>
      <c r="I7" s="513"/>
    </row>
    <row r="8" spans="1:9" s="87" customFormat="1">
      <c r="A8" s="245" t="s">
        <v>368</v>
      </c>
      <c r="B8" s="278" t="s">
        <v>18</v>
      </c>
      <c r="C8" s="281">
        <v>5</v>
      </c>
      <c r="D8" s="282" t="s">
        <v>923</v>
      </c>
      <c r="E8" s="510" t="s">
        <v>228</v>
      </c>
      <c r="F8" s="282" t="s">
        <v>66</v>
      </c>
      <c r="G8" s="514" t="s">
        <v>924</v>
      </c>
      <c r="H8" s="511" t="s">
        <v>925</v>
      </c>
      <c r="I8" s="513"/>
    </row>
    <row r="9" spans="1:9" s="87" customFormat="1">
      <c r="A9" s="245" t="s">
        <v>368</v>
      </c>
      <c r="B9" s="278" t="s">
        <v>18</v>
      </c>
      <c r="C9" s="281">
        <v>6</v>
      </c>
      <c r="D9" s="282" t="s">
        <v>926</v>
      </c>
      <c r="E9" s="510" t="s">
        <v>228</v>
      </c>
      <c r="F9" s="282" t="s">
        <v>66</v>
      </c>
      <c r="G9" s="511" t="s">
        <v>924</v>
      </c>
      <c r="H9" s="511" t="s">
        <v>925</v>
      </c>
      <c r="I9" s="513"/>
    </row>
    <row r="10" spans="1:9" s="87" customFormat="1">
      <c r="A10" s="245" t="s">
        <v>368</v>
      </c>
      <c r="B10" s="278" t="s">
        <v>18</v>
      </c>
      <c r="C10" s="281">
        <v>7</v>
      </c>
      <c r="D10" s="509" t="s">
        <v>927</v>
      </c>
      <c r="E10" s="510" t="s">
        <v>228</v>
      </c>
      <c r="F10" s="282" t="s">
        <v>66</v>
      </c>
      <c r="G10" s="511" t="s">
        <v>924</v>
      </c>
      <c r="H10" s="511" t="s">
        <v>925</v>
      </c>
      <c r="I10" s="513"/>
    </row>
    <row r="11" spans="1:9" s="87" customFormat="1">
      <c r="A11" s="245" t="s">
        <v>368</v>
      </c>
      <c r="B11" s="278" t="s">
        <v>18</v>
      </c>
      <c r="C11" s="281">
        <v>8</v>
      </c>
      <c r="D11" s="509" t="s">
        <v>229</v>
      </c>
      <c r="E11" s="510" t="s">
        <v>230</v>
      </c>
      <c r="F11" s="282" t="s">
        <v>66</v>
      </c>
      <c r="G11" s="511" t="s">
        <v>920</v>
      </c>
      <c r="H11" s="511" t="s">
        <v>921</v>
      </c>
      <c r="I11" s="513"/>
    </row>
    <row r="12" spans="1:9" s="87" customFormat="1">
      <c r="A12" s="280"/>
      <c r="B12" s="280"/>
      <c r="C12" s="280"/>
      <c r="D12" s="280"/>
      <c r="E12" s="510" t="s">
        <v>231</v>
      </c>
      <c r="F12" s="282" t="s">
        <v>66</v>
      </c>
      <c r="G12" s="511" t="s">
        <v>920</v>
      </c>
      <c r="H12" s="511" t="s">
        <v>921</v>
      </c>
      <c r="I12" s="513"/>
    </row>
    <row r="13" spans="1:9" s="87" customFormat="1">
      <c r="A13" s="245" t="s">
        <v>368</v>
      </c>
      <c r="B13" s="278" t="s">
        <v>18</v>
      </c>
      <c r="C13" s="281">
        <v>9</v>
      </c>
      <c r="D13" s="509" t="s">
        <v>928</v>
      </c>
      <c r="E13" s="510" t="s">
        <v>232</v>
      </c>
      <c r="F13" s="282" t="s">
        <v>66</v>
      </c>
      <c r="G13" s="511" t="s">
        <v>929</v>
      </c>
      <c r="H13" s="511" t="s">
        <v>921</v>
      </c>
      <c r="I13" s="513"/>
    </row>
    <row r="14" spans="1:9" s="87" customFormat="1">
      <c r="A14" s="245" t="s">
        <v>368</v>
      </c>
      <c r="B14" s="512" t="s">
        <v>22</v>
      </c>
      <c r="C14" s="281">
        <v>1</v>
      </c>
      <c r="D14" s="509" t="s">
        <v>314</v>
      </c>
      <c r="E14" s="297" t="s">
        <v>919</v>
      </c>
      <c r="F14" s="282" t="s">
        <v>66</v>
      </c>
      <c r="G14" s="511" t="s">
        <v>920</v>
      </c>
      <c r="H14" s="511" t="s">
        <v>921</v>
      </c>
      <c r="I14" s="513"/>
    </row>
    <row r="15" spans="1:9">
      <c r="A15" s="245" t="s">
        <v>368</v>
      </c>
      <c r="B15" s="512" t="s">
        <v>22</v>
      </c>
      <c r="C15" s="281">
        <v>2</v>
      </c>
      <c r="D15" s="282" t="s">
        <v>315</v>
      </c>
      <c r="E15" s="297" t="s">
        <v>922</v>
      </c>
      <c r="F15" s="282" t="s">
        <v>66</v>
      </c>
      <c r="G15" s="511" t="s">
        <v>920</v>
      </c>
      <c r="H15" s="511" t="s">
        <v>921</v>
      </c>
      <c r="I15" s="513"/>
    </row>
    <row r="16" spans="1:9">
      <c r="A16" s="245" t="s">
        <v>368</v>
      </c>
      <c r="B16" s="512" t="s">
        <v>22</v>
      </c>
      <c r="C16" s="281">
        <v>3</v>
      </c>
      <c r="D16" s="282" t="s">
        <v>316</v>
      </c>
      <c r="E16" s="297" t="s">
        <v>922</v>
      </c>
      <c r="F16" s="282" t="s">
        <v>66</v>
      </c>
      <c r="G16" s="511" t="s">
        <v>920</v>
      </c>
      <c r="H16" s="511" t="s">
        <v>921</v>
      </c>
      <c r="I16" s="513"/>
    </row>
    <row r="17" spans="1:9">
      <c r="A17" s="245" t="s">
        <v>368</v>
      </c>
      <c r="B17" s="512" t="s">
        <v>22</v>
      </c>
      <c r="C17" s="281">
        <v>4</v>
      </c>
      <c r="D17" s="509" t="s">
        <v>317</v>
      </c>
      <c r="E17" s="297" t="s">
        <v>922</v>
      </c>
      <c r="F17" s="282" t="s">
        <v>66</v>
      </c>
      <c r="G17" s="511" t="s">
        <v>920</v>
      </c>
      <c r="H17" s="511" t="s">
        <v>921</v>
      </c>
      <c r="I17" s="297"/>
    </row>
    <row r="18" spans="1:9">
      <c r="A18" s="245" t="s">
        <v>368</v>
      </c>
      <c r="B18" s="512" t="s">
        <v>22</v>
      </c>
      <c r="C18" s="281">
        <v>5</v>
      </c>
      <c r="D18" s="282" t="s">
        <v>923</v>
      </c>
      <c r="E18" s="510" t="s">
        <v>228</v>
      </c>
      <c r="F18" s="282" t="s">
        <v>66</v>
      </c>
      <c r="G18" s="511" t="s">
        <v>924</v>
      </c>
      <c r="H18" s="511" t="s">
        <v>925</v>
      </c>
      <c r="I18" s="297"/>
    </row>
    <row r="19" spans="1:9">
      <c r="A19" s="245" t="s">
        <v>368</v>
      </c>
      <c r="B19" s="512" t="s">
        <v>22</v>
      </c>
      <c r="C19" s="281">
        <v>6</v>
      </c>
      <c r="D19" s="282" t="s">
        <v>926</v>
      </c>
      <c r="E19" s="510" t="s">
        <v>228</v>
      </c>
      <c r="F19" s="282" t="s">
        <v>66</v>
      </c>
      <c r="G19" s="511" t="s">
        <v>924</v>
      </c>
      <c r="H19" s="511" t="s">
        <v>925</v>
      </c>
      <c r="I19" s="297"/>
    </row>
    <row r="20" spans="1:9">
      <c r="A20" s="245" t="s">
        <v>368</v>
      </c>
      <c r="B20" s="512" t="s">
        <v>22</v>
      </c>
      <c r="C20" s="281">
        <v>7</v>
      </c>
      <c r="D20" s="509" t="s">
        <v>930</v>
      </c>
      <c r="E20" s="510" t="s">
        <v>228</v>
      </c>
      <c r="F20" s="282" t="s">
        <v>66</v>
      </c>
      <c r="G20" s="511" t="s">
        <v>924</v>
      </c>
      <c r="H20" s="511" t="s">
        <v>925</v>
      </c>
      <c r="I20" s="297"/>
    </row>
    <row r="21" spans="1:9">
      <c r="A21" s="245" t="s">
        <v>368</v>
      </c>
      <c r="B21" s="512" t="s">
        <v>22</v>
      </c>
      <c r="C21" s="281">
        <v>8</v>
      </c>
      <c r="D21" s="509" t="s">
        <v>229</v>
      </c>
      <c r="E21" s="510" t="s">
        <v>230</v>
      </c>
      <c r="F21" s="282" t="s">
        <v>66</v>
      </c>
      <c r="G21" s="511" t="s">
        <v>920</v>
      </c>
      <c r="H21" s="511" t="s">
        <v>921</v>
      </c>
      <c r="I21" s="297"/>
    </row>
    <row r="22" spans="1:9">
      <c r="A22" s="245"/>
      <c r="B22" s="512"/>
      <c r="C22" s="281"/>
      <c r="D22" s="509"/>
      <c r="E22" s="510" t="s">
        <v>231</v>
      </c>
      <c r="F22" s="282" t="s">
        <v>66</v>
      </c>
      <c r="G22" s="511" t="s">
        <v>920</v>
      </c>
      <c r="H22" s="511" t="s">
        <v>921</v>
      </c>
      <c r="I22" s="297"/>
    </row>
    <row r="23" spans="1:9">
      <c r="A23" s="245" t="s">
        <v>368</v>
      </c>
      <c r="B23" s="512" t="s">
        <v>22</v>
      </c>
      <c r="C23" s="281">
        <v>9</v>
      </c>
      <c r="D23" s="509" t="s">
        <v>928</v>
      </c>
      <c r="E23" s="510" t="s">
        <v>232</v>
      </c>
      <c r="F23" s="282" t="s">
        <v>66</v>
      </c>
      <c r="G23" s="511" t="s">
        <v>929</v>
      </c>
      <c r="H23" s="511" t="s">
        <v>921</v>
      </c>
      <c r="I23" s="297"/>
    </row>
    <row r="24" spans="1:9">
      <c r="A24" s="245" t="s">
        <v>368</v>
      </c>
      <c r="B24" s="512" t="s">
        <v>20</v>
      </c>
      <c r="C24" s="281">
        <v>1</v>
      </c>
      <c r="D24" s="509" t="s">
        <v>314</v>
      </c>
      <c r="E24" s="297" t="s">
        <v>919</v>
      </c>
      <c r="F24" s="282" t="s">
        <v>66</v>
      </c>
      <c r="G24" s="511" t="s">
        <v>920</v>
      </c>
      <c r="H24" s="511" t="s">
        <v>921</v>
      </c>
      <c r="I24" s="297"/>
    </row>
    <row r="25" spans="1:9">
      <c r="A25" s="245" t="s">
        <v>368</v>
      </c>
      <c r="B25" s="512" t="s">
        <v>20</v>
      </c>
      <c r="C25" s="281">
        <v>2</v>
      </c>
      <c r="D25" s="282" t="s">
        <v>315</v>
      </c>
      <c r="E25" s="297" t="s">
        <v>922</v>
      </c>
      <c r="F25" s="282" t="s">
        <v>66</v>
      </c>
      <c r="G25" s="511" t="s">
        <v>920</v>
      </c>
      <c r="H25" s="511" t="s">
        <v>921</v>
      </c>
      <c r="I25" s="297"/>
    </row>
    <row r="26" spans="1:9">
      <c r="A26" s="245" t="s">
        <v>368</v>
      </c>
      <c r="B26" s="512" t="s">
        <v>20</v>
      </c>
      <c r="C26" s="281">
        <v>3</v>
      </c>
      <c r="D26" s="282" t="s">
        <v>316</v>
      </c>
      <c r="E26" s="297" t="s">
        <v>922</v>
      </c>
      <c r="F26" s="282" t="s">
        <v>66</v>
      </c>
      <c r="G26" s="511" t="s">
        <v>920</v>
      </c>
      <c r="H26" s="511" t="s">
        <v>921</v>
      </c>
      <c r="I26" s="297"/>
    </row>
    <row r="27" spans="1:9">
      <c r="A27" s="245" t="s">
        <v>368</v>
      </c>
      <c r="B27" s="512" t="s">
        <v>20</v>
      </c>
      <c r="C27" s="281">
        <v>4</v>
      </c>
      <c r="D27" s="509" t="s">
        <v>317</v>
      </c>
      <c r="E27" s="297" t="s">
        <v>922</v>
      </c>
      <c r="F27" s="282" t="s">
        <v>66</v>
      </c>
      <c r="G27" s="511" t="s">
        <v>920</v>
      </c>
      <c r="H27" s="511" t="s">
        <v>921</v>
      </c>
      <c r="I27" s="297"/>
    </row>
    <row r="28" spans="1:9">
      <c r="A28" s="245" t="s">
        <v>368</v>
      </c>
      <c r="B28" s="512" t="s">
        <v>20</v>
      </c>
      <c r="C28" s="281">
        <v>5</v>
      </c>
      <c r="D28" s="282" t="s">
        <v>923</v>
      </c>
      <c r="E28" s="510" t="s">
        <v>228</v>
      </c>
      <c r="F28" s="282" t="s">
        <v>66</v>
      </c>
      <c r="G28" s="511" t="s">
        <v>924</v>
      </c>
      <c r="H28" s="511" t="s">
        <v>925</v>
      </c>
      <c r="I28" s="297"/>
    </row>
    <row r="29" spans="1:9">
      <c r="A29" s="245" t="s">
        <v>368</v>
      </c>
      <c r="B29" s="512" t="s">
        <v>20</v>
      </c>
      <c r="C29" s="281">
        <v>6</v>
      </c>
      <c r="D29" s="282" t="s">
        <v>926</v>
      </c>
      <c r="E29" s="510" t="s">
        <v>228</v>
      </c>
      <c r="F29" s="282" t="s">
        <v>66</v>
      </c>
      <c r="G29" s="511" t="s">
        <v>924</v>
      </c>
      <c r="H29" s="511" t="s">
        <v>925</v>
      </c>
      <c r="I29" s="297"/>
    </row>
    <row r="30" spans="1:9">
      <c r="A30" s="245" t="s">
        <v>368</v>
      </c>
      <c r="B30" s="512" t="s">
        <v>20</v>
      </c>
      <c r="C30" s="281">
        <v>7</v>
      </c>
      <c r="D30" s="509" t="s">
        <v>927</v>
      </c>
      <c r="E30" s="510" t="s">
        <v>228</v>
      </c>
      <c r="F30" s="282" t="s">
        <v>66</v>
      </c>
      <c r="G30" s="511" t="s">
        <v>924</v>
      </c>
      <c r="H30" s="511" t="s">
        <v>925</v>
      </c>
      <c r="I30" s="297"/>
    </row>
    <row r="31" spans="1:9">
      <c r="A31" s="245" t="s">
        <v>368</v>
      </c>
      <c r="B31" s="512" t="s">
        <v>20</v>
      </c>
      <c r="C31" s="281">
        <v>8</v>
      </c>
      <c r="D31" s="509" t="s">
        <v>229</v>
      </c>
      <c r="E31" s="510" t="s">
        <v>230</v>
      </c>
      <c r="F31" s="282" t="s">
        <v>66</v>
      </c>
      <c r="G31" s="511" t="s">
        <v>920</v>
      </c>
      <c r="H31" s="511" t="s">
        <v>921</v>
      </c>
      <c r="I31" s="297"/>
    </row>
    <row r="32" spans="1:9">
      <c r="A32" s="245"/>
      <c r="B32" s="512"/>
      <c r="C32" s="281"/>
      <c r="D32" s="509"/>
      <c r="E32" s="510" t="s">
        <v>231</v>
      </c>
      <c r="F32" s="282" t="s">
        <v>66</v>
      </c>
      <c r="G32" s="511" t="s">
        <v>920</v>
      </c>
      <c r="H32" s="511" t="s">
        <v>921</v>
      </c>
      <c r="I32" s="297"/>
    </row>
    <row r="33" spans="1:9">
      <c r="A33" s="245" t="s">
        <v>368</v>
      </c>
      <c r="B33" s="512" t="s">
        <v>20</v>
      </c>
      <c r="C33" s="281">
        <v>9</v>
      </c>
      <c r="D33" s="509" t="s">
        <v>928</v>
      </c>
      <c r="E33" s="510" t="s">
        <v>232</v>
      </c>
      <c r="F33" s="282" t="s">
        <v>66</v>
      </c>
      <c r="G33" s="511" t="s">
        <v>929</v>
      </c>
      <c r="H33" s="511" t="s">
        <v>921</v>
      </c>
      <c r="I33" s="297"/>
    </row>
  </sheetData>
  <phoneticPr fontId="33" type="noConversion"/>
  <pageMargins left="0.7" right="0.7" top="0.75" bottom="0.75" header="0.51180555555555551" footer="0.51180555555555551"/>
  <pageSetup paperSize="9" scale="42"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W72"/>
  <sheetViews>
    <sheetView zoomScale="90" zoomScaleNormal="90" zoomScaleSheetLayoutView="100" zoomScalePageLayoutView="70" workbookViewId="0">
      <pane xSplit="22" ySplit="3" topLeftCell="W4" activePane="bottomRight" state="frozen"/>
      <selection pane="topRight" activeCell="V1" sqref="V1"/>
      <selection pane="bottomLeft" activeCell="A4" sqref="A4"/>
      <selection pane="bottomRight" activeCell="P7" sqref="P7"/>
    </sheetView>
  </sheetViews>
  <sheetFormatPr defaultColWidth="5.7109375" defaultRowHeight="20.100000000000001" customHeight="1"/>
  <cols>
    <col min="1" max="1" width="8.7109375" style="39" customWidth="1"/>
    <col min="2" max="2" width="18.7109375" style="5" customWidth="1"/>
    <col min="3" max="3" width="42.140625" style="867" bestFit="1" customWidth="1"/>
    <col min="4" max="21" width="5.7109375" style="867" customWidth="1"/>
    <col min="22" max="22" width="5.7109375" style="5"/>
    <col min="23" max="23" width="17" style="5" customWidth="1"/>
    <col min="24" max="16384" width="5.7109375" style="5"/>
  </cols>
  <sheetData>
    <row r="1" spans="1:23" ht="25.35" customHeight="1" thickBot="1">
      <c r="A1" s="938" t="s">
        <v>252</v>
      </c>
      <c r="B1" s="865"/>
      <c r="C1" s="865"/>
      <c r="D1" s="865"/>
      <c r="E1" s="865"/>
      <c r="F1" s="865"/>
      <c r="G1" s="865"/>
      <c r="H1" s="865"/>
      <c r="I1" s="865"/>
      <c r="J1" s="865"/>
      <c r="K1" s="865"/>
      <c r="L1" s="865"/>
      <c r="M1" s="865"/>
      <c r="N1" s="865"/>
      <c r="O1" s="865"/>
      <c r="P1" s="865"/>
      <c r="Q1" s="868"/>
      <c r="R1" s="1022" t="s">
        <v>0</v>
      </c>
      <c r="S1" s="1022"/>
      <c r="T1" s="1023">
        <v>2014</v>
      </c>
      <c r="U1" s="1024"/>
      <c r="V1" s="1023"/>
    </row>
    <row r="2" spans="1:23" ht="25.35" customHeight="1" thickBot="1">
      <c r="A2" s="866"/>
      <c r="B2" s="866"/>
      <c r="C2" s="866"/>
      <c r="D2" s="866"/>
      <c r="E2" s="866"/>
      <c r="F2" s="866"/>
      <c r="G2" s="866"/>
      <c r="H2" s="866"/>
      <c r="I2" s="866"/>
      <c r="J2" s="866"/>
      <c r="K2" s="866"/>
      <c r="L2" s="866"/>
      <c r="M2" s="866"/>
      <c r="N2" s="866"/>
      <c r="O2" s="866"/>
      <c r="P2" s="866"/>
      <c r="Q2" s="869"/>
      <c r="R2" s="1022" t="s">
        <v>299</v>
      </c>
      <c r="S2" s="1022"/>
      <c r="T2" s="1025" t="s">
        <v>452</v>
      </c>
      <c r="U2" s="1026"/>
      <c r="V2" s="1025"/>
    </row>
    <row r="3" spans="1:23" ht="13.5" customHeight="1" thickBot="1">
      <c r="A3" s="717"/>
      <c r="B3" s="147"/>
      <c r="C3" s="189"/>
      <c r="D3" s="1029"/>
      <c r="E3" s="1030"/>
      <c r="F3" s="1031" t="s">
        <v>233</v>
      </c>
      <c r="G3" s="1032"/>
      <c r="H3" s="1032"/>
      <c r="I3" s="1032"/>
      <c r="J3" s="1032"/>
      <c r="K3" s="1032"/>
      <c r="L3" s="1032"/>
      <c r="M3" s="1032"/>
      <c r="N3" s="1032"/>
      <c r="O3" s="1032"/>
      <c r="P3" s="1032"/>
      <c r="Q3" s="1032"/>
      <c r="R3" s="1032"/>
      <c r="S3" s="1032"/>
      <c r="T3" s="1032"/>
      <c r="U3" s="1032"/>
      <c r="V3" s="1033"/>
    </row>
    <row r="4" spans="1:23" ht="150" customHeight="1">
      <c r="A4" s="516" t="s">
        <v>1</v>
      </c>
      <c r="B4" s="517" t="s">
        <v>234</v>
      </c>
      <c r="C4" s="518" t="s">
        <v>235</v>
      </c>
      <c r="D4" s="1027" t="s">
        <v>91</v>
      </c>
      <c r="E4" s="1028"/>
      <c r="F4" s="519" t="s">
        <v>133</v>
      </c>
      <c r="G4" s="520" t="s">
        <v>236</v>
      </c>
      <c r="H4" s="519" t="s">
        <v>237</v>
      </c>
      <c r="I4" s="520" t="s">
        <v>238</v>
      </c>
      <c r="J4" s="521" t="s">
        <v>239</v>
      </c>
      <c r="K4" s="521" t="s">
        <v>240</v>
      </c>
      <c r="L4" s="519" t="s">
        <v>241</v>
      </c>
      <c r="M4" s="522" t="s">
        <v>242</v>
      </c>
      <c r="N4" s="522" t="s">
        <v>243</v>
      </c>
      <c r="O4" s="523" t="s">
        <v>244</v>
      </c>
      <c r="P4" s="519" t="s">
        <v>245</v>
      </c>
      <c r="Q4" s="522" t="s">
        <v>108</v>
      </c>
      <c r="R4" s="522" t="s">
        <v>109</v>
      </c>
      <c r="S4" s="523" t="s">
        <v>246</v>
      </c>
      <c r="T4" s="524" t="s">
        <v>247</v>
      </c>
      <c r="U4" s="864" t="s">
        <v>1479</v>
      </c>
      <c r="V4" s="524" t="s">
        <v>248</v>
      </c>
      <c r="W4" s="525" t="s">
        <v>352</v>
      </c>
    </row>
    <row r="5" spans="1:23" ht="27" customHeight="1">
      <c r="A5" s="278" t="s">
        <v>368</v>
      </c>
      <c r="B5" s="228" t="s">
        <v>931</v>
      </c>
      <c r="C5" s="228" t="s">
        <v>932</v>
      </c>
      <c r="D5" s="1021" t="s">
        <v>933</v>
      </c>
      <c r="E5" s="1021"/>
      <c r="F5" s="228"/>
      <c r="G5" s="228"/>
      <c r="H5" s="228" t="s">
        <v>5</v>
      </c>
      <c r="I5" s="228"/>
      <c r="J5" s="228"/>
      <c r="K5" s="228" t="s">
        <v>5</v>
      </c>
      <c r="L5" s="228" t="s">
        <v>5</v>
      </c>
      <c r="M5" s="228" t="s">
        <v>5</v>
      </c>
      <c r="N5" s="228"/>
      <c r="O5" s="228"/>
      <c r="P5" s="228" t="s">
        <v>5</v>
      </c>
      <c r="Q5" s="228" t="s">
        <v>5</v>
      </c>
      <c r="R5" s="228"/>
      <c r="S5" s="228"/>
      <c r="T5" s="228"/>
      <c r="U5" s="862"/>
      <c r="V5" s="228"/>
      <c r="W5" s="278"/>
    </row>
    <row r="6" spans="1:23" ht="27" customHeight="1">
      <c r="A6" s="278" t="s">
        <v>368</v>
      </c>
      <c r="B6" s="228" t="s">
        <v>931</v>
      </c>
      <c r="C6" s="228" t="s">
        <v>934</v>
      </c>
      <c r="D6" s="1021" t="s">
        <v>935</v>
      </c>
      <c r="E6" s="1021"/>
      <c r="F6" s="228"/>
      <c r="G6" s="228"/>
      <c r="H6" s="228" t="s">
        <v>5</v>
      </c>
      <c r="I6" s="228"/>
      <c r="J6" s="228"/>
      <c r="K6" s="228" t="s">
        <v>5</v>
      </c>
      <c r="L6" s="228" t="s">
        <v>5</v>
      </c>
      <c r="M6" s="228" t="s">
        <v>5</v>
      </c>
      <c r="N6" s="228"/>
      <c r="O6" s="228"/>
      <c r="P6" s="228" t="s">
        <v>5</v>
      </c>
      <c r="Q6" s="228" t="s">
        <v>5</v>
      </c>
      <c r="R6" s="228"/>
      <c r="S6" s="228"/>
      <c r="T6" s="228"/>
      <c r="U6" s="862"/>
      <c r="V6" s="228"/>
      <c r="W6" s="278"/>
    </row>
    <row r="7" spans="1:23" ht="27" customHeight="1">
      <c r="A7" s="278" t="s">
        <v>368</v>
      </c>
      <c r="B7" s="228" t="s">
        <v>936</v>
      </c>
      <c r="C7" s="228" t="s">
        <v>937</v>
      </c>
      <c r="D7" s="1021" t="s">
        <v>938</v>
      </c>
      <c r="E7" s="1021"/>
      <c r="F7" s="228"/>
      <c r="G7" s="228"/>
      <c r="H7" s="228" t="s">
        <v>5</v>
      </c>
      <c r="I7" s="228"/>
      <c r="J7" s="228"/>
      <c r="K7" s="228"/>
      <c r="L7" s="228" t="s">
        <v>492</v>
      </c>
      <c r="M7" s="228" t="s">
        <v>492</v>
      </c>
      <c r="N7" s="228"/>
      <c r="O7" s="228"/>
      <c r="P7" s="228"/>
      <c r="Q7" s="228"/>
      <c r="R7" s="228"/>
      <c r="S7" s="228"/>
      <c r="T7" s="228"/>
      <c r="U7" s="862"/>
      <c r="V7" s="228"/>
      <c r="W7" s="278"/>
    </row>
    <row r="8" spans="1:23" ht="27" customHeight="1">
      <c r="A8" s="278" t="s">
        <v>368</v>
      </c>
      <c r="B8" s="228" t="s">
        <v>540</v>
      </c>
      <c r="C8" s="228" t="s">
        <v>932</v>
      </c>
      <c r="D8" s="1021" t="s">
        <v>938</v>
      </c>
      <c r="E8" s="1021"/>
      <c r="F8" s="228"/>
      <c r="G8" s="228"/>
      <c r="H8" s="228" t="s">
        <v>5</v>
      </c>
      <c r="I8" s="228"/>
      <c r="J8" s="228"/>
      <c r="K8" s="228" t="s">
        <v>5</v>
      </c>
      <c r="L8" s="228" t="s">
        <v>5</v>
      </c>
      <c r="M8" s="228" t="s">
        <v>5</v>
      </c>
      <c r="N8" s="228"/>
      <c r="O8" s="228"/>
      <c r="P8" s="228" t="s">
        <v>5</v>
      </c>
      <c r="Q8" s="228" t="s">
        <v>5</v>
      </c>
      <c r="R8" s="228"/>
      <c r="S8" s="228" t="s">
        <v>5</v>
      </c>
      <c r="T8" s="228"/>
      <c r="U8" s="862"/>
      <c r="V8" s="228"/>
      <c r="W8" s="278"/>
    </row>
    <row r="9" spans="1:23" ht="27" customHeight="1">
      <c r="A9" s="278" t="s">
        <v>368</v>
      </c>
      <c r="B9" s="228" t="s">
        <v>540</v>
      </c>
      <c r="C9" s="228" t="s">
        <v>939</v>
      </c>
      <c r="D9" s="1021" t="s">
        <v>940</v>
      </c>
      <c r="E9" s="1021"/>
      <c r="F9" s="228"/>
      <c r="G9" s="228" t="s">
        <v>5</v>
      </c>
      <c r="H9" s="228" t="s">
        <v>5</v>
      </c>
      <c r="I9" s="228" t="s">
        <v>5</v>
      </c>
      <c r="J9" s="228" t="s">
        <v>5</v>
      </c>
      <c r="K9" s="228" t="s">
        <v>5</v>
      </c>
      <c r="L9" s="228" t="s">
        <v>5</v>
      </c>
      <c r="M9" s="228" t="s">
        <v>5</v>
      </c>
      <c r="N9" s="228" t="s">
        <v>5</v>
      </c>
      <c r="O9" s="228" t="s">
        <v>5</v>
      </c>
      <c r="P9" s="228" t="s">
        <v>5</v>
      </c>
      <c r="Q9" s="228" t="s">
        <v>5</v>
      </c>
      <c r="R9" s="228"/>
      <c r="S9" s="228" t="s">
        <v>5</v>
      </c>
      <c r="T9" s="228"/>
      <c r="U9" s="862"/>
      <c r="V9" s="228"/>
      <c r="W9" s="278"/>
    </row>
    <row r="10" spans="1:23" ht="27" customHeight="1">
      <c r="A10" s="278" t="s">
        <v>368</v>
      </c>
      <c r="B10" s="228" t="s">
        <v>540</v>
      </c>
      <c r="C10" s="228" t="s">
        <v>941</v>
      </c>
      <c r="D10" s="1021" t="s">
        <v>938</v>
      </c>
      <c r="E10" s="1021"/>
      <c r="F10" s="228"/>
      <c r="G10" s="228"/>
      <c r="H10" s="228" t="s">
        <v>5</v>
      </c>
      <c r="I10" s="228" t="s">
        <v>5</v>
      </c>
      <c r="J10" s="228"/>
      <c r="K10" s="228" t="s">
        <v>5</v>
      </c>
      <c r="L10" s="228" t="s">
        <v>5</v>
      </c>
      <c r="M10" s="228"/>
      <c r="N10" s="228" t="s">
        <v>5</v>
      </c>
      <c r="O10" s="228"/>
      <c r="P10" s="228" t="s">
        <v>5</v>
      </c>
      <c r="Q10" s="228" t="s">
        <v>5</v>
      </c>
      <c r="R10" s="228"/>
      <c r="S10" s="228" t="s">
        <v>5</v>
      </c>
      <c r="T10" s="228"/>
      <c r="U10" s="862"/>
      <c r="V10" s="228"/>
      <c r="W10" s="278"/>
    </row>
    <row r="11" spans="1:23" ht="27" customHeight="1">
      <c r="A11" s="278" t="s">
        <v>368</v>
      </c>
      <c r="B11" s="228" t="s">
        <v>540</v>
      </c>
      <c r="C11" s="228" t="s">
        <v>942</v>
      </c>
      <c r="D11" s="1021" t="s">
        <v>940</v>
      </c>
      <c r="E11" s="1021"/>
      <c r="F11" s="228"/>
      <c r="G11" s="228"/>
      <c r="H11" s="228" t="s">
        <v>5</v>
      </c>
      <c r="I11" s="228" t="s">
        <v>5</v>
      </c>
      <c r="J11" s="228"/>
      <c r="K11" s="228" t="s">
        <v>5</v>
      </c>
      <c r="L11" s="228" t="s">
        <v>5</v>
      </c>
      <c r="M11" s="228"/>
      <c r="N11" s="228" t="s">
        <v>5</v>
      </c>
      <c r="O11" s="228"/>
      <c r="P11" s="228" t="s">
        <v>5</v>
      </c>
      <c r="Q11" s="228" t="s">
        <v>5</v>
      </c>
      <c r="R11" s="228"/>
      <c r="S11" s="228" t="s">
        <v>5</v>
      </c>
      <c r="T11" s="228"/>
      <c r="U11" s="862"/>
      <c r="V11" s="228"/>
      <c r="W11" s="278"/>
    </row>
    <row r="12" spans="1:23" ht="27" customHeight="1">
      <c r="A12" s="278" t="s">
        <v>368</v>
      </c>
      <c r="B12" s="228" t="s">
        <v>540</v>
      </c>
      <c r="C12" s="228" t="s">
        <v>943</v>
      </c>
      <c r="D12" s="1021" t="s">
        <v>938</v>
      </c>
      <c r="E12" s="1021"/>
      <c r="F12" s="228"/>
      <c r="G12" s="228"/>
      <c r="H12" s="228" t="s">
        <v>5</v>
      </c>
      <c r="I12" s="228" t="s">
        <v>5</v>
      </c>
      <c r="J12" s="228"/>
      <c r="K12" s="228" t="s">
        <v>5</v>
      </c>
      <c r="L12" s="228" t="s">
        <v>5</v>
      </c>
      <c r="M12" s="228"/>
      <c r="N12" s="228" t="s">
        <v>5</v>
      </c>
      <c r="O12" s="228"/>
      <c r="P12" s="228" t="s">
        <v>5</v>
      </c>
      <c r="Q12" s="228"/>
      <c r="R12" s="228"/>
      <c r="S12" s="228"/>
      <c r="T12" s="228"/>
      <c r="U12" s="862"/>
      <c r="V12" s="228" t="s">
        <v>5</v>
      </c>
      <c r="W12" s="278"/>
    </row>
    <row r="13" spans="1:23" ht="27" customHeight="1">
      <c r="A13" s="278" t="s">
        <v>368</v>
      </c>
      <c r="B13" s="228" t="s">
        <v>540</v>
      </c>
      <c r="C13" s="228" t="s">
        <v>944</v>
      </c>
      <c r="D13" s="1021" t="s">
        <v>938</v>
      </c>
      <c r="E13" s="1021"/>
      <c r="F13" s="228"/>
      <c r="G13" s="228"/>
      <c r="H13" s="228" t="s">
        <v>5</v>
      </c>
      <c r="I13" s="228" t="s">
        <v>5</v>
      </c>
      <c r="J13" s="228"/>
      <c r="K13" s="228" t="s">
        <v>5</v>
      </c>
      <c r="L13" s="228" t="s">
        <v>5</v>
      </c>
      <c r="M13" s="228"/>
      <c r="N13" s="228" t="s">
        <v>5</v>
      </c>
      <c r="O13" s="228"/>
      <c r="P13" s="228" t="s">
        <v>5</v>
      </c>
      <c r="Q13" s="228" t="s">
        <v>5</v>
      </c>
      <c r="R13" s="228"/>
      <c r="S13" s="228" t="s">
        <v>5</v>
      </c>
      <c r="T13" s="228"/>
      <c r="U13" s="862"/>
      <c r="V13" s="228"/>
      <c r="W13" s="278"/>
    </row>
    <row r="14" spans="1:23" ht="27" customHeight="1">
      <c r="A14" s="278" t="s">
        <v>368</v>
      </c>
      <c r="B14" s="228" t="s">
        <v>540</v>
      </c>
      <c r="C14" s="228" t="s">
        <v>945</v>
      </c>
      <c r="D14" s="1021" t="s">
        <v>946</v>
      </c>
      <c r="E14" s="1021"/>
      <c r="F14" s="228"/>
      <c r="G14" s="228" t="s">
        <v>5</v>
      </c>
      <c r="H14" s="228" t="s">
        <v>5</v>
      </c>
      <c r="I14" s="228" t="s">
        <v>5</v>
      </c>
      <c r="J14" s="228" t="s">
        <v>5</v>
      </c>
      <c r="K14" s="228" t="s">
        <v>5</v>
      </c>
      <c r="L14" s="228" t="s">
        <v>5</v>
      </c>
      <c r="M14" s="228" t="s">
        <v>5</v>
      </c>
      <c r="N14" s="228" t="s">
        <v>5</v>
      </c>
      <c r="O14" s="228" t="s">
        <v>5</v>
      </c>
      <c r="P14" s="228" t="s">
        <v>5</v>
      </c>
      <c r="Q14" s="228" t="s">
        <v>5</v>
      </c>
      <c r="R14" s="228"/>
      <c r="S14" s="228" t="s">
        <v>5</v>
      </c>
      <c r="T14" s="228"/>
      <c r="U14" s="862"/>
      <c r="V14" s="228"/>
      <c r="W14" s="278"/>
    </row>
    <row r="15" spans="1:23" ht="27" customHeight="1">
      <c r="A15" s="278" t="s">
        <v>368</v>
      </c>
      <c r="B15" s="228" t="s">
        <v>540</v>
      </c>
      <c r="C15" s="228" t="s">
        <v>934</v>
      </c>
      <c r="D15" s="1021" t="s">
        <v>947</v>
      </c>
      <c r="E15" s="1021"/>
      <c r="F15" s="228"/>
      <c r="G15" s="228"/>
      <c r="H15" s="228" t="s">
        <v>5</v>
      </c>
      <c r="I15" s="228"/>
      <c r="J15" s="228"/>
      <c r="K15" s="228" t="s">
        <v>5</v>
      </c>
      <c r="L15" s="228" t="s">
        <v>5</v>
      </c>
      <c r="M15" s="228" t="s">
        <v>5</v>
      </c>
      <c r="N15" s="228"/>
      <c r="O15" s="228"/>
      <c r="P15" s="228" t="s">
        <v>5</v>
      </c>
      <c r="Q15" s="228" t="s">
        <v>5</v>
      </c>
      <c r="R15" s="228"/>
      <c r="S15" s="228" t="s">
        <v>5</v>
      </c>
      <c r="T15" s="228"/>
      <c r="U15" s="862"/>
      <c r="V15" s="228"/>
      <c r="W15" s="278"/>
    </row>
    <row r="16" spans="1:23" ht="27" customHeight="1">
      <c r="A16" s="278" t="s">
        <v>368</v>
      </c>
      <c r="B16" s="228" t="s">
        <v>948</v>
      </c>
      <c r="C16" s="228" t="s">
        <v>949</v>
      </c>
      <c r="D16" s="1021" t="s">
        <v>947</v>
      </c>
      <c r="E16" s="1021"/>
      <c r="F16" s="228" t="s">
        <v>5</v>
      </c>
      <c r="G16" s="228"/>
      <c r="H16" s="228"/>
      <c r="I16" s="228"/>
      <c r="J16" s="228"/>
      <c r="K16" s="228"/>
      <c r="L16" s="228"/>
      <c r="M16" s="228"/>
      <c r="N16" s="228"/>
      <c r="O16" s="228"/>
      <c r="P16" s="228"/>
      <c r="Q16" s="228"/>
      <c r="R16" s="228"/>
      <c r="S16" s="228"/>
      <c r="T16" s="228"/>
      <c r="U16" s="862"/>
      <c r="V16" s="228"/>
      <c r="W16" s="278"/>
    </row>
    <row r="17" spans="1:23" ht="27" customHeight="1">
      <c r="A17" s="278" t="s">
        <v>368</v>
      </c>
      <c r="B17" s="228" t="s">
        <v>950</v>
      </c>
      <c r="C17" s="228" t="s">
        <v>951</v>
      </c>
      <c r="D17" s="1021" t="s">
        <v>952</v>
      </c>
      <c r="E17" s="1021"/>
      <c r="F17" s="228"/>
      <c r="G17" s="228"/>
      <c r="H17" s="228" t="s">
        <v>5</v>
      </c>
      <c r="I17" s="228"/>
      <c r="J17" s="228"/>
      <c r="K17" s="228"/>
      <c r="L17" s="228"/>
      <c r="M17" s="228"/>
      <c r="N17" s="228"/>
      <c r="O17" s="228"/>
      <c r="P17" s="228"/>
      <c r="Q17" s="228"/>
      <c r="R17" s="228"/>
      <c r="S17" s="228"/>
      <c r="T17" s="228"/>
      <c r="U17" s="862"/>
      <c r="V17" s="228"/>
      <c r="W17" s="278"/>
    </row>
    <row r="18" spans="1:23" ht="27" customHeight="1">
      <c r="A18" s="278" t="s">
        <v>368</v>
      </c>
      <c r="B18" s="228" t="s">
        <v>950</v>
      </c>
      <c r="C18" s="228" t="s">
        <v>953</v>
      </c>
      <c r="D18" s="1021" t="s">
        <v>514</v>
      </c>
      <c r="E18" s="1021"/>
      <c r="F18" s="228"/>
      <c r="G18" s="228"/>
      <c r="H18" s="228" t="s">
        <v>5</v>
      </c>
      <c r="I18" s="228"/>
      <c r="J18" s="228"/>
      <c r="K18" s="228"/>
      <c r="L18" s="228"/>
      <c r="M18" s="228"/>
      <c r="N18" s="228"/>
      <c r="O18" s="228"/>
      <c r="P18" s="228"/>
      <c r="Q18" s="228"/>
      <c r="R18" s="228"/>
      <c r="S18" s="228"/>
      <c r="T18" s="228"/>
      <c r="U18" s="862"/>
      <c r="V18" s="228"/>
      <c r="W18" s="278"/>
    </row>
    <row r="19" spans="1:23" ht="27" customHeight="1">
      <c r="A19" s="278" t="s">
        <v>368</v>
      </c>
      <c r="B19" s="228" t="s">
        <v>950</v>
      </c>
      <c r="C19" s="228" t="s">
        <v>954</v>
      </c>
      <c r="D19" s="1021" t="s">
        <v>165</v>
      </c>
      <c r="E19" s="1021"/>
      <c r="F19" s="228"/>
      <c r="G19" s="228"/>
      <c r="H19" s="228" t="s">
        <v>5</v>
      </c>
      <c r="I19" s="228"/>
      <c r="J19" s="228"/>
      <c r="K19" s="228"/>
      <c r="L19" s="228"/>
      <c r="M19" s="228"/>
      <c r="N19" s="228"/>
      <c r="O19" s="228"/>
      <c r="P19" s="228"/>
      <c r="Q19" s="228"/>
      <c r="R19" s="228"/>
      <c r="S19" s="228"/>
      <c r="T19" s="228"/>
      <c r="U19" s="862"/>
      <c r="V19" s="228"/>
      <c r="W19" s="278"/>
    </row>
    <row r="20" spans="1:23" ht="27" customHeight="1">
      <c r="A20" s="278" t="s">
        <v>368</v>
      </c>
      <c r="B20" s="278" t="s">
        <v>950</v>
      </c>
      <c r="C20" s="228" t="s">
        <v>955</v>
      </c>
      <c r="D20" s="1021" t="s">
        <v>165</v>
      </c>
      <c r="E20" s="1021"/>
      <c r="F20" s="228"/>
      <c r="G20" s="228"/>
      <c r="H20" s="228" t="s">
        <v>5</v>
      </c>
      <c r="I20" s="228"/>
      <c r="J20" s="228"/>
      <c r="K20" s="228"/>
      <c r="L20" s="228"/>
      <c r="M20" s="228"/>
      <c r="N20" s="228"/>
      <c r="O20" s="228"/>
      <c r="P20" s="228"/>
      <c r="Q20" s="228"/>
      <c r="R20" s="228"/>
      <c r="S20" s="228"/>
      <c r="T20" s="228"/>
      <c r="U20" s="862"/>
      <c r="V20" s="278"/>
      <c r="W20" s="278"/>
    </row>
    <row r="21" spans="1:23" ht="27" customHeight="1">
      <c r="A21" s="278" t="s">
        <v>368</v>
      </c>
      <c r="B21" s="278" t="s">
        <v>956</v>
      </c>
      <c r="C21" s="228" t="s">
        <v>957</v>
      </c>
      <c r="D21" s="1021" t="s">
        <v>947</v>
      </c>
      <c r="E21" s="1021"/>
      <c r="F21" s="228"/>
      <c r="G21" s="228"/>
      <c r="H21" s="228" t="s">
        <v>5</v>
      </c>
      <c r="I21" s="228"/>
      <c r="J21" s="228"/>
      <c r="K21" s="228"/>
      <c r="L21" s="228"/>
      <c r="M21" s="228"/>
      <c r="N21" s="228"/>
      <c r="O21" s="228"/>
      <c r="P21" s="228"/>
      <c r="Q21" s="228"/>
      <c r="R21" s="228"/>
      <c r="S21" s="228"/>
      <c r="T21" s="228"/>
      <c r="U21" s="862"/>
      <c r="V21" s="278"/>
      <c r="W21" s="278"/>
    </row>
    <row r="22" spans="1:23" ht="27" customHeight="1">
      <c r="A22" s="278" t="s">
        <v>368</v>
      </c>
      <c r="B22" s="278" t="s">
        <v>988</v>
      </c>
      <c r="C22" s="228" t="s">
        <v>958</v>
      </c>
      <c r="D22" s="1021" t="s">
        <v>110</v>
      </c>
      <c r="E22" s="1021"/>
      <c r="F22" s="228" t="s">
        <v>5</v>
      </c>
      <c r="G22" s="228"/>
      <c r="H22" s="228" t="s">
        <v>5</v>
      </c>
      <c r="I22" s="228" t="s">
        <v>5</v>
      </c>
      <c r="J22" s="228"/>
      <c r="K22" s="228"/>
      <c r="L22" s="228" t="s">
        <v>5</v>
      </c>
      <c r="M22" s="228"/>
      <c r="N22" s="228" t="s">
        <v>5</v>
      </c>
      <c r="O22" s="228"/>
      <c r="P22" s="228" t="s">
        <v>5</v>
      </c>
      <c r="Q22" s="228" t="s">
        <v>5</v>
      </c>
      <c r="R22" s="228"/>
      <c r="S22" s="228" t="s">
        <v>5</v>
      </c>
      <c r="T22" s="228"/>
      <c r="U22" s="862"/>
      <c r="V22" s="278"/>
      <c r="W22" s="278"/>
    </row>
    <row r="23" spans="1:23" ht="27" customHeight="1">
      <c r="A23" s="278" t="s">
        <v>368</v>
      </c>
      <c r="B23" s="278" t="s">
        <v>959</v>
      </c>
      <c r="C23" s="228" t="s">
        <v>960</v>
      </c>
      <c r="D23" s="1021" t="s">
        <v>961</v>
      </c>
      <c r="E23" s="1021"/>
      <c r="F23" s="228"/>
      <c r="G23" s="228"/>
      <c r="H23" s="228" t="s">
        <v>5</v>
      </c>
      <c r="I23" s="228"/>
      <c r="J23" s="228"/>
      <c r="K23" s="228"/>
      <c r="L23" s="228"/>
      <c r="M23" s="228"/>
      <c r="N23" s="228"/>
      <c r="O23" s="228"/>
      <c r="P23" s="228"/>
      <c r="Q23" s="228"/>
      <c r="R23" s="228"/>
      <c r="S23" s="228"/>
      <c r="T23" s="228"/>
      <c r="U23" s="862"/>
      <c r="V23" s="278"/>
      <c r="W23" s="278"/>
    </row>
    <row r="24" spans="1:23" ht="27" customHeight="1">
      <c r="A24" s="278" t="s">
        <v>368</v>
      </c>
      <c r="B24" s="278" t="s">
        <v>959</v>
      </c>
      <c r="C24" s="228" t="s">
        <v>962</v>
      </c>
      <c r="D24" s="1021" t="s">
        <v>961</v>
      </c>
      <c r="E24" s="1021"/>
      <c r="F24" s="228"/>
      <c r="G24" s="228"/>
      <c r="H24" s="228" t="s">
        <v>5</v>
      </c>
      <c r="I24" s="228"/>
      <c r="J24" s="228"/>
      <c r="K24" s="228"/>
      <c r="L24" s="228" t="s">
        <v>5</v>
      </c>
      <c r="M24" s="228" t="s">
        <v>5</v>
      </c>
      <c r="N24" s="228"/>
      <c r="O24" s="228"/>
      <c r="P24" s="228" t="s">
        <v>5</v>
      </c>
      <c r="Q24" s="228" t="s">
        <v>5</v>
      </c>
      <c r="R24" s="228"/>
      <c r="S24" s="228" t="s">
        <v>5</v>
      </c>
      <c r="T24" s="228"/>
      <c r="U24" s="862"/>
      <c r="V24" s="278"/>
      <c r="W24" s="278"/>
    </row>
    <row r="25" spans="1:23" ht="27" customHeight="1">
      <c r="A25" s="278" t="s">
        <v>368</v>
      </c>
      <c r="B25" s="278" t="s">
        <v>959</v>
      </c>
      <c r="C25" s="228" t="s">
        <v>963</v>
      </c>
      <c r="D25" s="1021" t="s">
        <v>961</v>
      </c>
      <c r="E25" s="1021"/>
      <c r="F25" s="228"/>
      <c r="G25" s="228"/>
      <c r="H25" s="228" t="s">
        <v>5</v>
      </c>
      <c r="I25" s="228"/>
      <c r="J25" s="228"/>
      <c r="K25" s="228"/>
      <c r="L25" s="228"/>
      <c r="M25" s="228"/>
      <c r="N25" s="228"/>
      <c r="O25" s="228"/>
      <c r="P25" s="228"/>
      <c r="Q25" s="228"/>
      <c r="R25" s="228"/>
      <c r="S25" s="228"/>
      <c r="T25" s="228"/>
      <c r="U25" s="862"/>
      <c r="V25" s="278"/>
      <c r="W25" s="278"/>
    </row>
    <row r="26" spans="1:23" ht="27" customHeight="1">
      <c r="A26" s="278" t="s">
        <v>368</v>
      </c>
      <c r="B26" s="278" t="s">
        <v>959</v>
      </c>
      <c r="C26" s="228" t="s">
        <v>964</v>
      </c>
      <c r="D26" s="1021" t="s">
        <v>961</v>
      </c>
      <c r="E26" s="1021"/>
      <c r="F26" s="228"/>
      <c r="G26" s="228"/>
      <c r="H26" s="228" t="s">
        <v>5</v>
      </c>
      <c r="I26" s="228"/>
      <c r="J26" s="228"/>
      <c r="K26" s="228"/>
      <c r="L26" s="228" t="s">
        <v>5</v>
      </c>
      <c r="M26" s="228" t="s">
        <v>5</v>
      </c>
      <c r="N26" s="228"/>
      <c r="O26" s="228"/>
      <c r="P26" s="228" t="s">
        <v>5</v>
      </c>
      <c r="Q26" s="228"/>
      <c r="R26" s="228"/>
      <c r="S26" s="228"/>
      <c r="T26" s="228"/>
      <c r="U26" s="862"/>
      <c r="V26" s="278"/>
      <c r="W26" s="278"/>
    </row>
    <row r="27" spans="1:23" ht="27" customHeight="1">
      <c r="A27" s="278" t="s">
        <v>368</v>
      </c>
      <c r="B27" s="278" t="s">
        <v>249</v>
      </c>
      <c r="C27" s="228" t="s">
        <v>965</v>
      </c>
      <c r="D27" s="1021" t="s">
        <v>947</v>
      </c>
      <c r="E27" s="1021"/>
      <c r="F27" s="228" t="s">
        <v>5</v>
      </c>
      <c r="G27" s="228"/>
      <c r="H27" s="228" t="s">
        <v>5</v>
      </c>
      <c r="I27" s="228" t="s">
        <v>5</v>
      </c>
      <c r="J27" s="228"/>
      <c r="K27" s="228"/>
      <c r="L27" s="228" t="s">
        <v>5</v>
      </c>
      <c r="M27" s="228" t="s">
        <v>5</v>
      </c>
      <c r="N27" s="228" t="s">
        <v>5</v>
      </c>
      <c r="O27" s="228" t="s">
        <v>5</v>
      </c>
      <c r="P27" s="228" t="s">
        <v>5</v>
      </c>
      <c r="Q27" s="228"/>
      <c r="R27" s="228"/>
      <c r="S27" s="228"/>
      <c r="T27" s="228"/>
      <c r="U27" s="862"/>
      <c r="V27" s="278"/>
      <c r="W27" s="278"/>
    </row>
    <row r="28" spans="1:23" ht="27" customHeight="1">
      <c r="A28" s="278" t="s">
        <v>368</v>
      </c>
      <c r="B28" s="278" t="s">
        <v>959</v>
      </c>
      <c r="C28" s="228" t="s">
        <v>932</v>
      </c>
      <c r="D28" s="1021" t="s">
        <v>966</v>
      </c>
      <c r="E28" s="1021"/>
      <c r="F28" s="228"/>
      <c r="G28" s="228"/>
      <c r="H28" s="228" t="s">
        <v>5</v>
      </c>
      <c r="I28" s="228"/>
      <c r="J28" s="228"/>
      <c r="K28" s="228" t="s">
        <v>5</v>
      </c>
      <c r="L28" s="228" t="s">
        <v>5</v>
      </c>
      <c r="M28" s="228" t="s">
        <v>5</v>
      </c>
      <c r="N28" s="228"/>
      <c r="O28" s="228"/>
      <c r="P28" s="228" t="s">
        <v>5</v>
      </c>
      <c r="Q28" s="228" t="s">
        <v>5</v>
      </c>
      <c r="R28" s="228"/>
      <c r="S28" s="228" t="s">
        <v>5</v>
      </c>
      <c r="T28" s="228"/>
      <c r="U28" s="862"/>
      <c r="V28" s="278"/>
      <c r="W28" s="278"/>
    </row>
    <row r="29" spans="1:23" ht="27" customHeight="1">
      <c r="A29" s="278" t="s">
        <v>368</v>
      </c>
      <c r="B29" s="278" t="s">
        <v>959</v>
      </c>
      <c r="C29" s="228" t="s">
        <v>967</v>
      </c>
      <c r="D29" s="1021" t="s">
        <v>968</v>
      </c>
      <c r="E29" s="1021"/>
      <c r="F29" s="228"/>
      <c r="G29" s="228"/>
      <c r="H29" s="228" t="s">
        <v>5</v>
      </c>
      <c r="I29" s="228"/>
      <c r="J29" s="228"/>
      <c r="K29" s="228"/>
      <c r="L29" s="228"/>
      <c r="M29" s="228"/>
      <c r="N29" s="228"/>
      <c r="O29" s="228"/>
      <c r="P29" s="228"/>
      <c r="Q29" s="228"/>
      <c r="R29" s="228"/>
      <c r="S29" s="228"/>
      <c r="T29" s="228"/>
      <c r="U29" s="862"/>
      <c r="V29" s="278"/>
      <c r="W29" s="278"/>
    </row>
    <row r="30" spans="1:23" ht="27" customHeight="1">
      <c r="A30" s="278" t="s">
        <v>368</v>
      </c>
      <c r="B30" s="278" t="s">
        <v>249</v>
      </c>
      <c r="C30" s="228" t="s">
        <v>969</v>
      </c>
      <c r="D30" s="1021" t="s">
        <v>165</v>
      </c>
      <c r="E30" s="1021"/>
      <c r="F30" s="228"/>
      <c r="G30" s="228" t="s">
        <v>5</v>
      </c>
      <c r="H30" s="228" t="s">
        <v>5</v>
      </c>
      <c r="I30" s="228" t="s">
        <v>5</v>
      </c>
      <c r="J30" s="228" t="s">
        <v>5</v>
      </c>
      <c r="K30" s="228"/>
      <c r="L30" s="228" t="s">
        <v>5</v>
      </c>
      <c r="M30" s="228"/>
      <c r="N30" s="228" t="s">
        <v>5</v>
      </c>
      <c r="O30" s="228"/>
      <c r="P30" s="228"/>
      <c r="Q30" s="228" t="s">
        <v>5</v>
      </c>
      <c r="R30" s="228"/>
      <c r="S30" s="228" t="s">
        <v>5</v>
      </c>
      <c r="T30" s="228"/>
      <c r="U30" s="862"/>
      <c r="V30" s="278"/>
      <c r="W30" s="278"/>
    </row>
    <row r="31" spans="1:23" ht="27" customHeight="1">
      <c r="A31" s="278" t="s">
        <v>368</v>
      </c>
      <c r="B31" s="278" t="s">
        <v>970</v>
      </c>
      <c r="C31" s="228" t="s">
        <v>971</v>
      </c>
      <c r="D31" s="1021" t="s">
        <v>165</v>
      </c>
      <c r="E31" s="1021"/>
      <c r="F31" s="228"/>
      <c r="G31" s="228"/>
      <c r="H31" s="228" t="s">
        <v>5</v>
      </c>
      <c r="I31" s="228"/>
      <c r="J31" s="228" t="s">
        <v>5</v>
      </c>
      <c r="K31" s="228"/>
      <c r="L31" s="228"/>
      <c r="M31" s="228"/>
      <c r="N31" s="228"/>
      <c r="O31" s="228"/>
      <c r="P31" s="228"/>
      <c r="Q31" s="228"/>
      <c r="R31" s="228"/>
      <c r="S31" s="228" t="s">
        <v>5</v>
      </c>
      <c r="T31" s="228"/>
      <c r="U31" s="862"/>
      <c r="V31" s="278"/>
      <c r="W31" s="278"/>
    </row>
    <row r="32" spans="1:23" ht="27" customHeight="1">
      <c r="A32" s="278" t="s">
        <v>368</v>
      </c>
      <c r="B32" s="278" t="s">
        <v>987</v>
      </c>
      <c r="C32" s="228" t="s">
        <v>972</v>
      </c>
      <c r="D32" s="1021" t="s">
        <v>973</v>
      </c>
      <c r="E32" s="1021"/>
      <c r="F32" s="228" t="s">
        <v>5</v>
      </c>
      <c r="G32" s="228"/>
      <c r="H32" s="228" t="s">
        <v>5</v>
      </c>
      <c r="I32" s="228"/>
      <c r="J32" s="228" t="s">
        <v>5</v>
      </c>
      <c r="K32" s="228"/>
      <c r="L32" s="228" t="s">
        <v>5</v>
      </c>
      <c r="M32" s="228"/>
      <c r="N32" s="228"/>
      <c r="O32" s="228"/>
      <c r="P32" s="228"/>
      <c r="Q32" s="228" t="s">
        <v>5</v>
      </c>
      <c r="R32" s="228"/>
      <c r="S32" s="228" t="s">
        <v>5</v>
      </c>
      <c r="T32" s="228"/>
      <c r="U32" s="862"/>
      <c r="V32" s="278"/>
      <c r="W32" s="278"/>
    </row>
    <row r="33" spans="1:23" ht="27" customHeight="1">
      <c r="A33" s="278" t="s">
        <v>368</v>
      </c>
      <c r="B33" s="278" t="s">
        <v>249</v>
      </c>
      <c r="C33" s="228" t="s">
        <v>974</v>
      </c>
      <c r="D33" s="1021" t="s">
        <v>165</v>
      </c>
      <c r="E33" s="1021"/>
      <c r="F33" s="228" t="s">
        <v>5</v>
      </c>
      <c r="G33" s="228"/>
      <c r="H33" s="228" t="s">
        <v>5</v>
      </c>
      <c r="I33" s="228"/>
      <c r="J33" s="228" t="s">
        <v>5</v>
      </c>
      <c r="K33" s="228" t="s">
        <v>5</v>
      </c>
      <c r="L33" s="228" t="s">
        <v>5</v>
      </c>
      <c r="M33" s="228" t="s">
        <v>5</v>
      </c>
      <c r="N33" s="228"/>
      <c r="O33" s="228"/>
      <c r="P33" s="228"/>
      <c r="Q33" s="228" t="s">
        <v>5</v>
      </c>
      <c r="R33" s="228"/>
      <c r="S33" s="228" t="s">
        <v>5</v>
      </c>
      <c r="T33" s="228"/>
      <c r="U33" s="862"/>
      <c r="V33" s="278"/>
      <c r="W33" s="278"/>
    </row>
    <row r="34" spans="1:23" ht="27" customHeight="1">
      <c r="A34" s="278" t="s">
        <v>368</v>
      </c>
      <c r="B34" s="278" t="s">
        <v>249</v>
      </c>
      <c r="C34" s="228" t="s">
        <v>939</v>
      </c>
      <c r="D34" s="1021" t="s">
        <v>975</v>
      </c>
      <c r="E34" s="1021"/>
      <c r="F34" s="228"/>
      <c r="G34" s="228" t="s">
        <v>976</v>
      </c>
      <c r="H34" s="228" t="s">
        <v>5</v>
      </c>
      <c r="I34" s="228" t="s">
        <v>5</v>
      </c>
      <c r="J34" s="228"/>
      <c r="K34" s="228" t="s">
        <v>5</v>
      </c>
      <c r="L34" s="228" t="s">
        <v>5</v>
      </c>
      <c r="M34" s="228" t="s">
        <v>5</v>
      </c>
      <c r="N34" s="228" t="s">
        <v>5</v>
      </c>
      <c r="O34" s="228" t="s">
        <v>5</v>
      </c>
      <c r="P34" s="228" t="s">
        <v>5</v>
      </c>
      <c r="Q34" s="228" t="s">
        <v>5</v>
      </c>
      <c r="R34" s="228"/>
      <c r="S34" s="228" t="s">
        <v>5</v>
      </c>
      <c r="T34" s="228"/>
      <c r="U34" s="862"/>
      <c r="V34" s="278"/>
      <c r="W34" s="278"/>
    </row>
    <row r="35" spans="1:23" ht="27" customHeight="1">
      <c r="A35" s="278" t="s">
        <v>368</v>
      </c>
      <c r="B35" s="278" t="s">
        <v>249</v>
      </c>
      <c r="C35" s="228" t="s">
        <v>977</v>
      </c>
      <c r="D35" s="1021" t="s">
        <v>165</v>
      </c>
      <c r="E35" s="1021"/>
      <c r="F35" s="228"/>
      <c r="G35" s="228"/>
      <c r="H35" s="228" t="s">
        <v>5</v>
      </c>
      <c r="I35" s="228" t="s">
        <v>5</v>
      </c>
      <c r="J35" s="228"/>
      <c r="K35" s="228" t="s">
        <v>5</v>
      </c>
      <c r="L35" s="228" t="s">
        <v>5</v>
      </c>
      <c r="M35" s="228" t="s">
        <v>5</v>
      </c>
      <c r="N35" s="228" t="s">
        <v>5</v>
      </c>
      <c r="O35" s="228" t="s">
        <v>5</v>
      </c>
      <c r="P35" s="228" t="s">
        <v>5</v>
      </c>
      <c r="Q35" s="228" t="s">
        <v>5</v>
      </c>
      <c r="R35" s="228"/>
      <c r="S35" s="228" t="s">
        <v>5</v>
      </c>
      <c r="T35" s="228"/>
      <c r="U35" s="862"/>
      <c r="V35" s="278"/>
      <c r="W35" s="278"/>
    </row>
    <row r="36" spans="1:23" ht="27" customHeight="1">
      <c r="A36" s="278" t="s">
        <v>368</v>
      </c>
      <c r="B36" s="278" t="s">
        <v>249</v>
      </c>
      <c r="C36" s="228" t="s">
        <v>978</v>
      </c>
      <c r="D36" s="1021" t="s">
        <v>165</v>
      </c>
      <c r="E36" s="1021"/>
      <c r="F36" s="228"/>
      <c r="G36" s="228"/>
      <c r="H36" s="228" t="s">
        <v>5</v>
      </c>
      <c r="I36" s="228" t="s">
        <v>5</v>
      </c>
      <c r="J36" s="228"/>
      <c r="K36" s="228" t="s">
        <v>5</v>
      </c>
      <c r="L36" s="228"/>
      <c r="M36" s="228"/>
      <c r="N36" s="228" t="s">
        <v>5</v>
      </c>
      <c r="O36" s="228" t="s">
        <v>5</v>
      </c>
      <c r="P36" s="228" t="s">
        <v>5</v>
      </c>
      <c r="Q36" s="228" t="s">
        <v>5</v>
      </c>
      <c r="R36" s="228"/>
      <c r="S36" s="228" t="s">
        <v>5</v>
      </c>
      <c r="T36" s="228"/>
      <c r="U36" s="862"/>
      <c r="V36" s="278"/>
      <c r="W36" s="278"/>
    </row>
    <row r="37" spans="1:23" ht="27" customHeight="1">
      <c r="A37" s="278" t="s">
        <v>368</v>
      </c>
      <c r="B37" s="278" t="s">
        <v>249</v>
      </c>
      <c r="C37" s="228" t="s">
        <v>979</v>
      </c>
      <c r="D37" s="1021" t="s">
        <v>973</v>
      </c>
      <c r="E37" s="1021"/>
      <c r="F37" s="228"/>
      <c r="G37" s="228"/>
      <c r="H37" s="228" t="s">
        <v>5</v>
      </c>
      <c r="I37" s="228" t="s">
        <v>5</v>
      </c>
      <c r="J37" s="228"/>
      <c r="K37" s="228" t="s">
        <v>5</v>
      </c>
      <c r="L37" s="228" t="s">
        <v>5</v>
      </c>
      <c r="M37" s="228" t="s">
        <v>5</v>
      </c>
      <c r="N37" s="228" t="s">
        <v>5</v>
      </c>
      <c r="O37" s="228" t="s">
        <v>5</v>
      </c>
      <c r="P37" s="228" t="s">
        <v>5</v>
      </c>
      <c r="Q37" s="228" t="s">
        <v>5</v>
      </c>
      <c r="R37" s="228"/>
      <c r="S37" s="228" t="s">
        <v>5</v>
      </c>
      <c r="T37" s="228"/>
      <c r="U37" s="862"/>
      <c r="V37" s="278"/>
      <c r="W37" s="278"/>
    </row>
    <row r="38" spans="1:23" ht="27" customHeight="1">
      <c r="A38" s="278" t="s">
        <v>368</v>
      </c>
      <c r="B38" s="278" t="s">
        <v>249</v>
      </c>
      <c r="C38" s="228" t="s">
        <v>942</v>
      </c>
      <c r="D38" s="1021" t="s">
        <v>165</v>
      </c>
      <c r="E38" s="1021"/>
      <c r="F38" s="228" t="s">
        <v>5</v>
      </c>
      <c r="G38" s="228" t="s">
        <v>5</v>
      </c>
      <c r="H38" s="228" t="s">
        <v>5</v>
      </c>
      <c r="I38" s="228" t="s">
        <v>5</v>
      </c>
      <c r="J38" s="228" t="s">
        <v>5</v>
      </c>
      <c r="K38" s="228" t="s">
        <v>5</v>
      </c>
      <c r="L38" s="228" t="s">
        <v>5</v>
      </c>
      <c r="M38" s="228" t="s">
        <v>5</v>
      </c>
      <c r="N38" s="228" t="s">
        <v>5</v>
      </c>
      <c r="O38" s="228" t="s">
        <v>5</v>
      </c>
      <c r="P38" s="228" t="s">
        <v>5</v>
      </c>
      <c r="Q38" s="228" t="s">
        <v>5</v>
      </c>
      <c r="R38" s="228"/>
      <c r="S38" s="228" t="s">
        <v>5</v>
      </c>
      <c r="T38" s="228"/>
      <c r="U38" s="862"/>
      <c r="V38" s="278"/>
      <c r="W38" s="278"/>
    </row>
    <row r="39" spans="1:23" ht="27" customHeight="1">
      <c r="A39" s="278" t="s">
        <v>368</v>
      </c>
      <c r="B39" s="278" t="s">
        <v>249</v>
      </c>
      <c r="C39" s="228" t="s">
        <v>945</v>
      </c>
      <c r="D39" s="1021" t="s">
        <v>110</v>
      </c>
      <c r="E39" s="1021"/>
      <c r="F39" s="228"/>
      <c r="G39" s="228"/>
      <c r="H39" s="228" t="s">
        <v>5</v>
      </c>
      <c r="I39" s="228"/>
      <c r="J39" s="228"/>
      <c r="K39" s="228" t="s">
        <v>5</v>
      </c>
      <c r="L39" s="228"/>
      <c r="M39" s="228"/>
      <c r="N39" s="228"/>
      <c r="O39" s="228"/>
      <c r="P39" s="228" t="s">
        <v>5</v>
      </c>
      <c r="Q39" s="228" t="s">
        <v>5</v>
      </c>
      <c r="R39" s="228"/>
      <c r="S39" s="228" t="s">
        <v>5</v>
      </c>
      <c r="T39" s="228"/>
      <c r="U39" s="862"/>
      <c r="V39" s="278"/>
      <c r="W39" s="278"/>
    </row>
    <row r="40" spans="1:23" ht="27" customHeight="1">
      <c r="A40" s="278" t="s">
        <v>368</v>
      </c>
      <c r="B40" s="278" t="s">
        <v>249</v>
      </c>
      <c r="C40" s="228" t="s">
        <v>986</v>
      </c>
      <c r="D40" s="1021" t="s">
        <v>165</v>
      </c>
      <c r="E40" s="1021"/>
      <c r="F40" s="228"/>
      <c r="G40" s="228"/>
      <c r="H40" s="228"/>
      <c r="I40" s="228"/>
      <c r="J40" s="228"/>
      <c r="K40" s="228"/>
      <c r="L40" s="228"/>
      <c r="M40" s="228"/>
      <c r="N40" s="228"/>
      <c r="O40" s="228"/>
      <c r="P40" s="228"/>
      <c r="Q40" s="228"/>
      <c r="R40" s="228"/>
      <c r="S40" s="228"/>
      <c r="T40" s="228"/>
      <c r="U40" s="862"/>
      <c r="V40" s="278"/>
      <c r="W40" s="278"/>
    </row>
    <row r="41" spans="1:23" ht="27" customHeight="1">
      <c r="A41" s="278" t="s">
        <v>368</v>
      </c>
      <c r="B41" s="278" t="s">
        <v>249</v>
      </c>
      <c r="C41" s="228" t="s">
        <v>980</v>
      </c>
      <c r="D41" s="1021" t="s">
        <v>973</v>
      </c>
      <c r="E41" s="1021"/>
      <c r="F41" s="228" t="s">
        <v>5</v>
      </c>
      <c r="G41" s="228"/>
      <c r="H41" s="228" t="s">
        <v>5</v>
      </c>
      <c r="I41" s="228"/>
      <c r="J41" s="228" t="s">
        <v>5</v>
      </c>
      <c r="K41" s="228" t="s">
        <v>5</v>
      </c>
      <c r="L41" s="228" t="s">
        <v>5</v>
      </c>
      <c r="M41" s="228" t="s">
        <v>5</v>
      </c>
      <c r="N41" s="228"/>
      <c r="O41" s="228"/>
      <c r="P41" s="228" t="s">
        <v>5</v>
      </c>
      <c r="Q41" s="228" t="s">
        <v>5</v>
      </c>
      <c r="R41" s="228"/>
      <c r="S41" s="228" t="s">
        <v>5</v>
      </c>
      <c r="T41" s="228"/>
      <c r="U41" s="862"/>
      <c r="V41" s="278"/>
      <c r="W41" s="278"/>
    </row>
    <row r="42" spans="1:23" ht="27" customHeight="1">
      <c r="A42" s="278" t="s">
        <v>368</v>
      </c>
      <c r="B42" s="278" t="s">
        <v>981</v>
      </c>
      <c r="C42" s="228" t="s">
        <v>982</v>
      </c>
      <c r="D42" s="1021" t="s">
        <v>983</v>
      </c>
      <c r="E42" s="1021"/>
      <c r="F42" s="228"/>
      <c r="G42" s="228" t="s">
        <v>5</v>
      </c>
      <c r="H42" s="228" t="s">
        <v>5</v>
      </c>
      <c r="I42" s="228" t="s">
        <v>5</v>
      </c>
      <c r="J42" s="228" t="s">
        <v>5</v>
      </c>
      <c r="K42" s="228"/>
      <c r="L42" s="228" t="s">
        <v>5</v>
      </c>
      <c r="M42" s="228" t="s">
        <v>5</v>
      </c>
      <c r="N42" s="228"/>
      <c r="O42" s="228"/>
      <c r="P42" s="228"/>
      <c r="Q42" s="228" t="s">
        <v>5</v>
      </c>
      <c r="R42" s="228"/>
      <c r="S42" s="228" t="s">
        <v>5</v>
      </c>
      <c r="T42" s="228"/>
      <c r="U42" s="862"/>
      <c r="V42" s="278"/>
      <c r="W42" s="278"/>
    </row>
    <row r="43" spans="1:23" ht="27" customHeight="1">
      <c r="A43" s="278" t="s">
        <v>368</v>
      </c>
      <c r="B43" s="278" t="s">
        <v>959</v>
      </c>
      <c r="C43" s="228" t="s">
        <v>984</v>
      </c>
      <c r="D43" s="1021" t="s">
        <v>250</v>
      </c>
      <c r="E43" s="1021"/>
      <c r="F43" s="228" t="s">
        <v>5</v>
      </c>
      <c r="G43" s="228"/>
      <c r="H43" s="228" t="s">
        <v>5</v>
      </c>
      <c r="I43" s="228" t="s">
        <v>5</v>
      </c>
      <c r="J43" s="228"/>
      <c r="K43" s="228"/>
      <c r="L43" s="228" t="s">
        <v>5</v>
      </c>
      <c r="M43" s="228" t="s">
        <v>5</v>
      </c>
      <c r="N43" s="228" t="s">
        <v>5</v>
      </c>
      <c r="O43" s="228" t="s">
        <v>5</v>
      </c>
      <c r="P43" s="228" t="s">
        <v>5</v>
      </c>
      <c r="Q43" s="228"/>
      <c r="R43" s="228"/>
      <c r="S43" s="228"/>
      <c r="T43" s="228"/>
      <c r="U43" s="862"/>
      <c r="V43" s="278"/>
      <c r="W43" s="278"/>
    </row>
    <row r="44" spans="1:23" ht="27" customHeight="1">
      <c r="A44" s="715" t="s">
        <v>368</v>
      </c>
      <c r="B44" s="715" t="s">
        <v>1380</v>
      </c>
      <c r="C44" s="716" t="s">
        <v>958</v>
      </c>
      <c r="D44" s="1020" t="s">
        <v>983</v>
      </c>
      <c r="E44" s="1020"/>
      <c r="F44" s="716" t="s">
        <v>5</v>
      </c>
      <c r="G44" s="716"/>
      <c r="H44" s="716" t="s">
        <v>5</v>
      </c>
      <c r="I44" s="716" t="s">
        <v>5</v>
      </c>
      <c r="J44" s="716"/>
      <c r="K44" s="716"/>
      <c r="L44" s="716" t="s">
        <v>5</v>
      </c>
      <c r="M44" s="716" t="s">
        <v>5</v>
      </c>
      <c r="N44" s="716" t="s">
        <v>5</v>
      </c>
      <c r="O44" s="716" t="s">
        <v>5</v>
      </c>
      <c r="P44" s="716"/>
      <c r="Q44" s="716"/>
      <c r="R44" s="716"/>
      <c r="S44" s="716"/>
      <c r="T44" s="716"/>
      <c r="U44" s="863"/>
      <c r="V44" s="715"/>
      <c r="W44" s="715"/>
    </row>
    <row r="45" spans="1:23" ht="27" customHeight="1">
      <c r="A45" s="715" t="s">
        <v>368</v>
      </c>
      <c r="B45" s="715" t="s">
        <v>1380</v>
      </c>
      <c r="C45" s="716" t="s">
        <v>979</v>
      </c>
      <c r="D45" s="1020" t="s">
        <v>110</v>
      </c>
      <c r="E45" s="1020"/>
      <c r="F45" s="716" t="s">
        <v>5</v>
      </c>
      <c r="G45" s="716"/>
      <c r="H45" s="716" t="s">
        <v>5</v>
      </c>
      <c r="I45" s="716" t="s">
        <v>5</v>
      </c>
      <c r="J45" s="716"/>
      <c r="K45" s="716"/>
      <c r="L45" s="716" t="s">
        <v>5</v>
      </c>
      <c r="M45" s="716" t="s">
        <v>5</v>
      </c>
      <c r="N45" s="716" t="s">
        <v>5</v>
      </c>
      <c r="O45" s="716" t="s">
        <v>5</v>
      </c>
      <c r="P45" s="716"/>
      <c r="Q45" s="716"/>
      <c r="R45" s="716"/>
      <c r="S45" s="716"/>
      <c r="T45" s="716"/>
      <c r="U45" s="863"/>
      <c r="V45" s="715"/>
      <c r="W45" s="715"/>
    </row>
    <row r="46" spans="1:23" ht="27" customHeight="1">
      <c r="A46" s="715" t="s">
        <v>368</v>
      </c>
      <c r="B46" s="715" t="s">
        <v>1380</v>
      </c>
      <c r="C46" s="716" t="s">
        <v>942</v>
      </c>
      <c r="D46" s="1020" t="s">
        <v>165</v>
      </c>
      <c r="E46" s="1020"/>
      <c r="F46" s="716" t="s">
        <v>5</v>
      </c>
      <c r="G46" s="716"/>
      <c r="H46" s="716" t="s">
        <v>5</v>
      </c>
      <c r="I46" s="716" t="s">
        <v>5</v>
      </c>
      <c r="J46" s="716"/>
      <c r="K46" s="716"/>
      <c r="L46" s="716" t="s">
        <v>5</v>
      </c>
      <c r="M46" s="716" t="s">
        <v>5</v>
      </c>
      <c r="N46" s="716" t="s">
        <v>5</v>
      </c>
      <c r="O46" s="716" t="s">
        <v>5</v>
      </c>
      <c r="P46" s="716"/>
      <c r="Q46" s="716"/>
      <c r="R46" s="716"/>
      <c r="S46" s="716"/>
      <c r="T46" s="716"/>
      <c r="U46" s="863"/>
      <c r="V46" s="715"/>
      <c r="W46" s="715"/>
    </row>
    <row r="47" spans="1:23" ht="27" customHeight="1">
      <c r="A47" s="715" t="s">
        <v>368</v>
      </c>
      <c r="B47" s="715" t="s">
        <v>1380</v>
      </c>
      <c r="C47" s="716" t="s">
        <v>945</v>
      </c>
      <c r="D47" s="1020"/>
      <c r="E47" s="1020"/>
      <c r="F47" s="716" t="s">
        <v>5</v>
      </c>
      <c r="G47" s="716"/>
      <c r="H47" s="716" t="s">
        <v>5</v>
      </c>
      <c r="I47" s="716" t="s">
        <v>5</v>
      </c>
      <c r="J47" s="716"/>
      <c r="K47" s="716"/>
      <c r="L47" s="716" t="s">
        <v>5</v>
      </c>
      <c r="M47" s="716" t="s">
        <v>5</v>
      </c>
      <c r="N47" s="716" t="s">
        <v>5</v>
      </c>
      <c r="O47" s="716" t="s">
        <v>5</v>
      </c>
      <c r="P47" s="716"/>
      <c r="Q47" s="716"/>
      <c r="R47" s="716"/>
      <c r="S47" s="716"/>
      <c r="T47" s="716"/>
      <c r="U47" s="863"/>
      <c r="V47" s="715"/>
      <c r="W47" s="715"/>
    </row>
    <row r="48" spans="1:23" ht="27" customHeight="1">
      <c r="A48" s="715" t="s">
        <v>368</v>
      </c>
      <c r="B48" s="715" t="s">
        <v>1380</v>
      </c>
      <c r="C48" s="716" t="s">
        <v>939</v>
      </c>
      <c r="D48" s="1020" t="s">
        <v>983</v>
      </c>
      <c r="E48" s="1020"/>
      <c r="F48" s="716" t="s">
        <v>5</v>
      </c>
      <c r="G48" s="716"/>
      <c r="H48" s="716" t="s">
        <v>5</v>
      </c>
      <c r="I48" s="716" t="s">
        <v>5</v>
      </c>
      <c r="J48" s="716"/>
      <c r="K48" s="716"/>
      <c r="L48" s="716" t="s">
        <v>5</v>
      </c>
      <c r="M48" s="716" t="s">
        <v>5</v>
      </c>
      <c r="N48" s="716" t="s">
        <v>5</v>
      </c>
      <c r="O48" s="716" t="s">
        <v>5</v>
      </c>
      <c r="P48" s="716"/>
      <c r="Q48" s="716"/>
      <c r="R48" s="716"/>
      <c r="S48" s="716"/>
      <c r="T48" s="716"/>
      <c r="U48" s="863"/>
      <c r="V48" s="715"/>
      <c r="W48" s="715"/>
    </row>
    <row r="49" spans="1:23" ht="27" customHeight="1">
      <c r="A49" s="715" t="s">
        <v>368</v>
      </c>
      <c r="B49" s="715" t="s">
        <v>1380</v>
      </c>
      <c r="C49" s="716" t="s">
        <v>985</v>
      </c>
      <c r="D49" s="1020"/>
      <c r="E49" s="1020"/>
      <c r="F49" s="716" t="s">
        <v>5</v>
      </c>
      <c r="G49" s="716"/>
      <c r="H49" s="716" t="s">
        <v>5</v>
      </c>
      <c r="I49" s="716" t="s">
        <v>5</v>
      </c>
      <c r="J49" s="716"/>
      <c r="K49" s="716"/>
      <c r="L49" s="716" t="s">
        <v>5</v>
      </c>
      <c r="M49" s="716" t="s">
        <v>5</v>
      </c>
      <c r="N49" s="716" t="s">
        <v>5</v>
      </c>
      <c r="O49" s="716" t="s">
        <v>5</v>
      </c>
      <c r="P49" s="716"/>
      <c r="Q49" s="716"/>
      <c r="R49" s="716"/>
      <c r="S49" s="716"/>
      <c r="T49" s="716"/>
      <c r="U49" s="863"/>
      <c r="V49" s="715"/>
      <c r="W49" s="715"/>
    </row>
    <row r="50" spans="1:23" ht="20.100000000000001" customHeight="1">
      <c r="A50" s="278" t="s">
        <v>368</v>
      </c>
      <c r="B50" s="278" t="s">
        <v>1480</v>
      </c>
      <c r="C50" s="228" t="s">
        <v>1481</v>
      </c>
      <c r="D50" s="1018"/>
      <c r="E50" s="1019"/>
      <c r="F50" s="228"/>
      <c r="G50" s="228"/>
      <c r="H50" s="228"/>
      <c r="I50" s="228"/>
      <c r="J50" s="228"/>
      <c r="K50" s="228"/>
      <c r="L50" s="228"/>
      <c r="M50" s="228"/>
      <c r="N50" s="228"/>
      <c r="O50" s="228"/>
      <c r="P50" s="228"/>
      <c r="Q50" s="228"/>
      <c r="R50" s="228"/>
      <c r="S50" s="228"/>
      <c r="T50" s="228" t="s">
        <v>5</v>
      </c>
      <c r="U50" s="862"/>
      <c r="V50" s="278"/>
      <c r="W50" s="278"/>
    </row>
    <row r="51" spans="1:23" ht="20.100000000000001" customHeight="1">
      <c r="A51" s="278" t="s">
        <v>368</v>
      </c>
      <c r="B51" s="278" t="s">
        <v>1480</v>
      </c>
      <c r="C51" s="228" t="s">
        <v>1482</v>
      </c>
      <c r="D51" s="1018"/>
      <c r="E51" s="1019"/>
      <c r="F51" s="228"/>
      <c r="G51" s="228"/>
      <c r="H51" s="228"/>
      <c r="I51" s="228"/>
      <c r="J51" s="228"/>
      <c r="K51" s="228"/>
      <c r="L51" s="228"/>
      <c r="M51" s="228"/>
      <c r="N51" s="228"/>
      <c r="O51" s="228"/>
      <c r="P51" s="228"/>
      <c r="Q51" s="228"/>
      <c r="R51" s="228"/>
      <c r="S51" s="228"/>
      <c r="T51" s="228" t="s">
        <v>5</v>
      </c>
      <c r="U51" s="862"/>
      <c r="V51" s="278"/>
      <c r="W51" s="278"/>
    </row>
    <row r="52" spans="1:23" ht="20.100000000000001" customHeight="1">
      <c r="A52" s="278" t="s">
        <v>368</v>
      </c>
      <c r="B52" s="278" t="s">
        <v>1480</v>
      </c>
      <c r="C52" s="228" t="s">
        <v>1483</v>
      </c>
      <c r="D52" s="1018"/>
      <c r="E52" s="1019"/>
      <c r="F52" s="228"/>
      <c r="G52" s="228"/>
      <c r="H52" s="228"/>
      <c r="I52" s="228"/>
      <c r="J52" s="228"/>
      <c r="K52" s="228"/>
      <c r="L52" s="228"/>
      <c r="M52" s="228"/>
      <c r="N52" s="228"/>
      <c r="O52" s="228"/>
      <c r="P52" s="228"/>
      <c r="Q52" s="228"/>
      <c r="R52" s="228"/>
      <c r="S52" s="228"/>
      <c r="T52" s="228" t="s">
        <v>5</v>
      </c>
      <c r="U52" s="862"/>
      <c r="V52" s="278"/>
      <c r="W52" s="278"/>
    </row>
    <row r="53" spans="1:23" ht="20.100000000000001" customHeight="1">
      <c r="A53" s="278" t="s">
        <v>368</v>
      </c>
      <c r="B53" s="278" t="s">
        <v>1480</v>
      </c>
      <c r="C53" s="228" t="s">
        <v>1484</v>
      </c>
      <c r="D53" s="1018"/>
      <c r="E53" s="1019"/>
      <c r="F53" s="228"/>
      <c r="G53" s="228"/>
      <c r="H53" s="228"/>
      <c r="I53" s="228"/>
      <c r="J53" s="228"/>
      <c r="K53" s="228"/>
      <c r="L53" s="228"/>
      <c r="M53" s="228"/>
      <c r="N53" s="228"/>
      <c r="O53" s="228"/>
      <c r="P53" s="228"/>
      <c r="Q53" s="228"/>
      <c r="R53" s="228"/>
      <c r="S53" s="228"/>
      <c r="T53" s="228" t="s">
        <v>5</v>
      </c>
      <c r="U53" s="862"/>
      <c r="V53" s="278"/>
      <c r="W53" s="278"/>
    </row>
    <row r="54" spans="1:23" ht="20.100000000000001" customHeight="1">
      <c r="A54" s="278" t="s">
        <v>368</v>
      </c>
      <c r="B54" s="278" t="s">
        <v>1480</v>
      </c>
      <c r="C54" s="228" t="s">
        <v>1485</v>
      </c>
      <c r="D54" s="1018"/>
      <c r="E54" s="1019"/>
      <c r="F54" s="228"/>
      <c r="G54" s="228"/>
      <c r="H54" s="228"/>
      <c r="I54" s="228"/>
      <c r="J54" s="228"/>
      <c r="K54" s="228"/>
      <c r="L54" s="228"/>
      <c r="M54" s="228"/>
      <c r="N54" s="228"/>
      <c r="O54" s="228"/>
      <c r="P54" s="228"/>
      <c r="Q54" s="228"/>
      <c r="R54" s="228"/>
      <c r="S54" s="228"/>
      <c r="T54" s="228" t="s">
        <v>5</v>
      </c>
      <c r="U54" s="862"/>
      <c r="V54" s="278"/>
      <c r="W54" s="278"/>
    </row>
    <row r="55" spans="1:23" ht="20.100000000000001" customHeight="1">
      <c r="A55" s="278" t="s">
        <v>368</v>
      </c>
      <c r="B55" s="278" t="s">
        <v>1480</v>
      </c>
      <c r="C55" s="228" t="s">
        <v>1486</v>
      </c>
      <c r="D55" s="1018"/>
      <c r="E55" s="1019"/>
      <c r="F55" s="228"/>
      <c r="G55" s="228"/>
      <c r="H55" s="228"/>
      <c r="I55" s="228"/>
      <c r="J55" s="228"/>
      <c r="K55" s="228"/>
      <c r="L55" s="228"/>
      <c r="M55" s="228"/>
      <c r="N55" s="228"/>
      <c r="O55" s="228"/>
      <c r="P55" s="228"/>
      <c r="Q55" s="228"/>
      <c r="R55" s="228"/>
      <c r="S55" s="228"/>
      <c r="T55" s="228" t="s">
        <v>5</v>
      </c>
      <c r="U55" s="862"/>
      <c r="V55" s="278"/>
      <c r="W55" s="278"/>
    </row>
    <row r="56" spans="1:23" ht="20.100000000000001" customHeight="1">
      <c r="A56" s="278" t="s">
        <v>368</v>
      </c>
      <c r="B56" s="278" t="s">
        <v>1480</v>
      </c>
      <c r="C56" s="228" t="s">
        <v>1487</v>
      </c>
      <c r="D56" s="1018"/>
      <c r="E56" s="1019"/>
      <c r="F56" s="228"/>
      <c r="G56" s="228"/>
      <c r="H56" s="228"/>
      <c r="I56" s="228"/>
      <c r="J56" s="228"/>
      <c r="K56" s="228"/>
      <c r="L56" s="228"/>
      <c r="M56" s="228"/>
      <c r="N56" s="228"/>
      <c r="O56" s="228"/>
      <c r="P56" s="228"/>
      <c r="Q56" s="228"/>
      <c r="R56" s="228"/>
      <c r="S56" s="228"/>
      <c r="T56" s="228" t="s">
        <v>5</v>
      </c>
      <c r="U56" s="862"/>
      <c r="V56" s="278"/>
      <c r="W56" s="278"/>
    </row>
    <row r="57" spans="1:23" ht="20.100000000000001" customHeight="1">
      <c r="A57" s="278" t="s">
        <v>368</v>
      </c>
      <c r="B57" s="278" t="s">
        <v>1480</v>
      </c>
      <c r="C57" s="228" t="s">
        <v>1488</v>
      </c>
      <c r="D57" s="1018"/>
      <c r="E57" s="1019"/>
      <c r="F57" s="228"/>
      <c r="G57" s="228"/>
      <c r="H57" s="228"/>
      <c r="I57" s="228"/>
      <c r="J57" s="228"/>
      <c r="K57" s="228"/>
      <c r="L57" s="228"/>
      <c r="M57" s="228"/>
      <c r="N57" s="228"/>
      <c r="O57" s="228"/>
      <c r="P57" s="228"/>
      <c r="Q57" s="228"/>
      <c r="R57" s="228"/>
      <c r="S57" s="228"/>
      <c r="T57" s="228" t="s">
        <v>5</v>
      </c>
      <c r="U57" s="862"/>
      <c r="V57" s="278"/>
      <c r="W57" s="278"/>
    </row>
    <row r="58" spans="1:23" ht="20.100000000000001" customHeight="1">
      <c r="A58" s="278" t="s">
        <v>368</v>
      </c>
      <c r="B58" s="278" t="s">
        <v>1480</v>
      </c>
      <c r="C58" s="228" t="s">
        <v>1489</v>
      </c>
      <c r="D58" s="1018"/>
      <c r="E58" s="1019"/>
      <c r="F58" s="228"/>
      <c r="G58" s="228"/>
      <c r="H58" s="228"/>
      <c r="I58" s="228"/>
      <c r="J58" s="228"/>
      <c r="K58" s="228"/>
      <c r="L58" s="228"/>
      <c r="M58" s="228"/>
      <c r="N58" s="228"/>
      <c r="O58" s="228"/>
      <c r="P58" s="228"/>
      <c r="Q58" s="228"/>
      <c r="R58" s="228"/>
      <c r="S58" s="228"/>
      <c r="T58" s="228" t="s">
        <v>5</v>
      </c>
      <c r="U58" s="862"/>
      <c r="V58" s="278"/>
      <c r="W58" s="278"/>
    </row>
    <row r="59" spans="1:23" ht="20.100000000000001" customHeight="1">
      <c r="A59" s="278" t="s">
        <v>368</v>
      </c>
      <c r="B59" s="278" t="s">
        <v>1480</v>
      </c>
      <c r="C59" s="228" t="s">
        <v>1490</v>
      </c>
      <c r="D59" s="1018"/>
      <c r="E59" s="1019"/>
      <c r="F59" s="228"/>
      <c r="G59" s="228"/>
      <c r="H59" s="228"/>
      <c r="I59" s="228"/>
      <c r="J59" s="228"/>
      <c r="K59" s="228"/>
      <c r="L59" s="228"/>
      <c r="M59" s="228"/>
      <c r="N59" s="228"/>
      <c r="O59" s="228"/>
      <c r="P59" s="228"/>
      <c r="Q59" s="228"/>
      <c r="R59" s="228"/>
      <c r="S59" s="228"/>
      <c r="T59" s="228" t="s">
        <v>5</v>
      </c>
      <c r="U59" s="862"/>
      <c r="V59" s="278"/>
      <c r="W59" s="278"/>
    </row>
    <row r="60" spans="1:23" ht="20.100000000000001" customHeight="1">
      <c r="A60" s="278" t="s">
        <v>368</v>
      </c>
      <c r="B60" s="278" t="s">
        <v>1480</v>
      </c>
      <c r="C60" s="228" t="s">
        <v>1491</v>
      </c>
      <c r="D60" s="1018"/>
      <c r="E60" s="1019"/>
      <c r="F60" s="228"/>
      <c r="G60" s="228"/>
      <c r="H60" s="228"/>
      <c r="I60" s="228"/>
      <c r="J60" s="228"/>
      <c r="K60" s="228"/>
      <c r="L60" s="228"/>
      <c r="M60" s="228"/>
      <c r="N60" s="228"/>
      <c r="O60" s="228"/>
      <c r="P60" s="228"/>
      <c r="Q60" s="228"/>
      <c r="R60" s="228"/>
      <c r="S60" s="228"/>
      <c r="T60" s="228" t="s">
        <v>5</v>
      </c>
      <c r="U60" s="862"/>
      <c r="V60" s="278"/>
      <c r="W60" s="278"/>
    </row>
    <row r="61" spans="1:23" ht="20.100000000000001" customHeight="1">
      <c r="A61" s="278" t="s">
        <v>368</v>
      </c>
      <c r="B61" s="278" t="s">
        <v>1480</v>
      </c>
      <c r="C61" s="228" t="s">
        <v>1492</v>
      </c>
      <c r="D61" s="1018"/>
      <c r="E61" s="1019"/>
      <c r="F61" s="228"/>
      <c r="G61" s="228"/>
      <c r="H61" s="228"/>
      <c r="I61" s="228"/>
      <c r="J61" s="228"/>
      <c r="K61" s="228"/>
      <c r="L61" s="228"/>
      <c r="M61" s="228"/>
      <c r="N61" s="228"/>
      <c r="O61" s="228"/>
      <c r="P61" s="228"/>
      <c r="Q61" s="228"/>
      <c r="R61" s="228"/>
      <c r="S61" s="228"/>
      <c r="T61" s="228" t="s">
        <v>5</v>
      </c>
      <c r="U61" s="862"/>
      <c r="V61" s="278"/>
      <c r="W61" s="278"/>
    </row>
    <row r="62" spans="1:23" ht="20.100000000000001" customHeight="1">
      <c r="A62" s="278" t="s">
        <v>368</v>
      </c>
      <c r="B62" s="278" t="s">
        <v>1480</v>
      </c>
      <c r="C62" s="228" t="s">
        <v>1493</v>
      </c>
      <c r="D62" s="1018"/>
      <c r="E62" s="1019"/>
      <c r="F62" s="228"/>
      <c r="G62" s="228"/>
      <c r="H62" s="228"/>
      <c r="I62" s="228"/>
      <c r="J62" s="228"/>
      <c r="K62" s="228"/>
      <c r="L62" s="228"/>
      <c r="M62" s="228"/>
      <c r="N62" s="228"/>
      <c r="O62" s="228"/>
      <c r="P62" s="228"/>
      <c r="Q62" s="228"/>
      <c r="R62" s="228"/>
      <c r="S62" s="228"/>
      <c r="T62" s="228" t="s">
        <v>5</v>
      </c>
      <c r="U62" s="862"/>
      <c r="V62" s="278"/>
      <c r="W62" s="278"/>
    </row>
    <row r="63" spans="1:23" ht="20.100000000000001" customHeight="1">
      <c r="A63" s="278" t="s">
        <v>368</v>
      </c>
      <c r="B63" s="278" t="s">
        <v>1480</v>
      </c>
      <c r="C63" s="228" t="s">
        <v>1494</v>
      </c>
      <c r="D63" s="1018"/>
      <c r="E63" s="1019"/>
      <c r="F63" s="228"/>
      <c r="G63" s="228"/>
      <c r="H63" s="228"/>
      <c r="I63" s="228"/>
      <c r="J63" s="228"/>
      <c r="K63" s="228"/>
      <c r="L63" s="228"/>
      <c r="M63" s="228"/>
      <c r="N63" s="228"/>
      <c r="O63" s="228"/>
      <c r="P63" s="228"/>
      <c r="Q63" s="228"/>
      <c r="R63" s="228"/>
      <c r="S63" s="228"/>
      <c r="T63" s="228" t="s">
        <v>5</v>
      </c>
      <c r="U63" s="862"/>
      <c r="V63" s="278"/>
      <c r="W63" s="278"/>
    </row>
    <row r="64" spans="1:23" ht="20.100000000000001" customHeight="1">
      <c r="A64" s="278" t="s">
        <v>368</v>
      </c>
      <c r="B64" s="278" t="s">
        <v>1480</v>
      </c>
      <c r="C64" s="228" t="s">
        <v>1495</v>
      </c>
      <c r="D64" s="1018"/>
      <c r="E64" s="1019"/>
      <c r="F64" s="228"/>
      <c r="G64" s="228"/>
      <c r="H64" s="228"/>
      <c r="I64" s="228"/>
      <c r="J64" s="228"/>
      <c r="K64" s="228"/>
      <c r="L64" s="228"/>
      <c r="M64" s="228"/>
      <c r="N64" s="228"/>
      <c r="O64" s="228"/>
      <c r="P64" s="228"/>
      <c r="Q64" s="228"/>
      <c r="R64" s="228"/>
      <c r="S64" s="228"/>
      <c r="T64" s="228" t="s">
        <v>5</v>
      </c>
      <c r="U64" s="862"/>
      <c r="V64" s="278"/>
      <c r="W64" s="278"/>
    </row>
    <row r="65" spans="1:23" ht="20.100000000000001" customHeight="1">
      <c r="A65" s="278" t="s">
        <v>368</v>
      </c>
      <c r="B65" s="278" t="s">
        <v>1480</v>
      </c>
      <c r="C65" s="228" t="s">
        <v>1496</v>
      </c>
      <c r="D65" s="1018"/>
      <c r="E65" s="1019"/>
      <c r="F65" s="228"/>
      <c r="G65" s="228"/>
      <c r="H65" s="228"/>
      <c r="I65" s="228"/>
      <c r="J65" s="228"/>
      <c r="K65" s="228"/>
      <c r="L65" s="228"/>
      <c r="M65" s="228"/>
      <c r="N65" s="228"/>
      <c r="O65" s="228"/>
      <c r="P65" s="228"/>
      <c r="Q65" s="228"/>
      <c r="R65" s="228"/>
      <c r="S65" s="228"/>
      <c r="T65" s="228" t="s">
        <v>5</v>
      </c>
      <c r="U65" s="862"/>
      <c r="V65" s="278"/>
      <c r="W65" s="278"/>
    </row>
    <row r="66" spans="1:23" ht="20.100000000000001" customHeight="1">
      <c r="A66" s="278" t="s">
        <v>368</v>
      </c>
      <c r="B66" s="278" t="s">
        <v>1480</v>
      </c>
      <c r="C66" s="228" t="s">
        <v>1497</v>
      </c>
      <c r="D66" s="1018"/>
      <c r="E66" s="1019"/>
      <c r="F66" s="228"/>
      <c r="G66" s="228"/>
      <c r="H66" s="228"/>
      <c r="I66" s="228"/>
      <c r="J66" s="228"/>
      <c r="K66" s="228"/>
      <c r="L66" s="228"/>
      <c r="M66" s="228"/>
      <c r="N66" s="228"/>
      <c r="O66" s="228"/>
      <c r="P66" s="228"/>
      <c r="Q66" s="228"/>
      <c r="R66" s="228"/>
      <c r="S66" s="228"/>
      <c r="T66" s="228" t="s">
        <v>5</v>
      </c>
      <c r="U66" s="862"/>
      <c r="V66" s="278"/>
      <c r="W66" s="278"/>
    </row>
    <row r="67" spans="1:23" ht="20.100000000000001" customHeight="1">
      <c r="A67" s="278" t="s">
        <v>368</v>
      </c>
      <c r="B67" s="278" t="s">
        <v>1480</v>
      </c>
      <c r="C67" s="228" t="s">
        <v>1498</v>
      </c>
      <c r="D67" s="1018"/>
      <c r="E67" s="1019"/>
      <c r="F67" s="228"/>
      <c r="G67" s="228"/>
      <c r="H67" s="228"/>
      <c r="I67" s="228"/>
      <c r="J67" s="228"/>
      <c r="K67" s="228"/>
      <c r="L67" s="228"/>
      <c r="M67" s="228"/>
      <c r="N67" s="228"/>
      <c r="O67" s="228"/>
      <c r="P67" s="228"/>
      <c r="Q67" s="228"/>
      <c r="R67" s="228"/>
      <c r="S67" s="228"/>
      <c r="T67" s="228" t="s">
        <v>5</v>
      </c>
      <c r="U67" s="862"/>
      <c r="V67" s="278"/>
      <c r="W67" s="278"/>
    </row>
    <row r="68" spans="1:23" ht="20.100000000000001" customHeight="1">
      <c r="A68" s="278" t="s">
        <v>368</v>
      </c>
      <c r="B68" s="278" t="s">
        <v>1480</v>
      </c>
      <c r="C68" s="228" t="s">
        <v>1499</v>
      </c>
      <c r="D68" s="1018"/>
      <c r="E68" s="1019"/>
      <c r="F68" s="228"/>
      <c r="G68" s="228"/>
      <c r="H68" s="228"/>
      <c r="I68" s="228"/>
      <c r="J68" s="228"/>
      <c r="K68" s="228"/>
      <c r="L68" s="228"/>
      <c r="M68" s="228"/>
      <c r="N68" s="228"/>
      <c r="O68" s="228"/>
      <c r="P68" s="228"/>
      <c r="Q68" s="228"/>
      <c r="R68" s="228"/>
      <c r="S68" s="228"/>
      <c r="T68" s="228" t="s">
        <v>5</v>
      </c>
      <c r="U68" s="862"/>
      <c r="V68" s="278"/>
      <c r="W68" s="278"/>
    </row>
    <row r="69" spans="1:23" ht="20.100000000000001" customHeight="1">
      <c r="A69" s="278" t="s">
        <v>368</v>
      </c>
      <c r="B69" s="278" t="s">
        <v>1500</v>
      </c>
      <c r="C69" s="228" t="s">
        <v>1383</v>
      </c>
      <c r="D69" s="1018"/>
      <c r="E69" s="1019"/>
      <c r="F69" s="228"/>
      <c r="G69" s="228"/>
      <c r="H69" s="228"/>
      <c r="I69" s="228"/>
      <c r="J69" s="228"/>
      <c r="K69" s="228"/>
      <c r="L69" s="228"/>
      <c r="M69" s="228"/>
      <c r="N69" s="228"/>
      <c r="O69" s="228"/>
      <c r="P69" s="228"/>
      <c r="Q69" s="228"/>
      <c r="R69" s="228"/>
      <c r="S69" s="228"/>
      <c r="T69" s="228"/>
      <c r="U69" s="862" t="s">
        <v>5</v>
      </c>
      <c r="V69" s="278"/>
      <c r="W69" s="278"/>
    </row>
    <row r="70" spans="1:23" ht="20.100000000000001" customHeight="1">
      <c r="A70" s="278" t="s">
        <v>368</v>
      </c>
      <c r="B70" s="278" t="s">
        <v>1500</v>
      </c>
      <c r="C70" s="228" t="s">
        <v>1501</v>
      </c>
      <c r="D70" s="1018"/>
      <c r="E70" s="1019"/>
      <c r="F70" s="228"/>
      <c r="G70" s="228"/>
      <c r="H70" s="228"/>
      <c r="I70" s="228"/>
      <c r="J70" s="228"/>
      <c r="K70" s="228"/>
      <c r="L70" s="228"/>
      <c r="M70" s="228"/>
      <c r="N70" s="228"/>
      <c r="O70" s="228"/>
      <c r="P70" s="228"/>
      <c r="Q70" s="228"/>
      <c r="R70" s="228"/>
      <c r="S70" s="228"/>
      <c r="T70" s="228"/>
      <c r="U70" s="862" t="s">
        <v>5</v>
      </c>
      <c r="V70" s="278"/>
      <c r="W70" s="278"/>
    </row>
    <row r="71" spans="1:23" ht="20.100000000000001" customHeight="1">
      <c r="A71" s="278" t="s">
        <v>368</v>
      </c>
      <c r="B71" s="278" t="s">
        <v>1500</v>
      </c>
      <c r="C71" s="228" t="s">
        <v>1397</v>
      </c>
      <c r="D71" s="1018"/>
      <c r="E71" s="1019"/>
      <c r="F71" s="228"/>
      <c r="G71" s="228"/>
      <c r="H71" s="228"/>
      <c r="I71" s="228"/>
      <c r="J71" s="228"/>
      <c r="K71" s="228"/>
      <c r="L71" s="228"/>
      <c r="M71" s="228"/>
      <c r="N71" s="228"/>
      <c r="O71" s="228"/>
      <c r="P71" s="228"/>
      <c r="Q71" s="228"/>
      <c r="R71" s="228"/>
      <c r="S71" s="228"/>
      <c r="T71" s="228"/>
      <c r="U71" s="862" t="s">
        <v>5</v>
      </c>
      <c r="V71" s="278"/>
      <c r="W71" s="278"/>
    </row>
    <row r="72" spans="1:23" ht="20.100000000000001" customHeight="1">
      <c r="A72" s="278" t="s">
        <v>368</v>
      </c>
      <c r="B72" s="278" t="s">
        <v>1500</v>
      </c>
      <c r="C72" s="228" t="s">
        <v>1398</v>
      </c>
      <c r="D72" s="1018"/>
      <c r="E72" s="1019"/>
      <c r="F72" s="228"/>
      <c r="G72" s="228"/>
      <c r="H72" s="228"/>
      <c r="I72" s="228"/>
      <c r="J72" s="228"/>
      <c r="K72" s="228"/>
      <c r="L72" s="228"/>
      <c r="M72" s="228"/>
      <c r="N72" s="228"/>
      <c r="O72" s="228"/>
      <c r="P72" s="228"/>
      <c r="Q72" s="228"/>
      <c r="R72" s="228"/>
      <c r="S72" s="228"/>
      <c r="T72" s="228"/>
      <c r="U72" s="862" t="s">
        <v>5</v>
      </c>
      <c r="V72" s="278"/>
      <c r="W72" s="278"/>
    </row>
  </sheetData>
  <mergeCells count="75">
    <mergeCell ref="D13:E13"/>
    <mergeCell ref="D14:E14"/>
    <mergeCell ref="D9:E9"/>
    <mergeCell ref="D19:E19"/>
    <mergeCell ref="D15:E15"/>
    <mergeCell ref="D16:E16"/>
    <mergeCell ref="D17:E17"/>
    <mergeCell ref="D18:E18"/>
    <mergeCell ref="D11:E11"/>
    <mergeCell ref="D10:E10"/>
    <mergeCell ref="D8:E8"/>
    <mergeCell ref="F3:V3"/>
    <mergeCell ref="D6:E6"/>
    <mergeCell ref="D5:E5"/>
    <mergeCell ref="D12:E12"/>
    <mergeCell ref="R1:S1"/>
    <mergeCell ref="T1:V1"/>
    <mergeCell ref="R2:S2"/>
    <mergeCell ref="T2:V2"/>
    <mergeCell ref="D7:E7"/>
    <mergeCell ref="D4:E4"/>
    <mergeCell ref="D3:E3"/>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6:E46"/>
    <mergeCell ref="D47:E47"/>
    <mergeCell ref="D48:E48"/>
    <mergeCell ref="D49:E49"/>
    <mergeCell ref="D40:E40"/>
    <mergeCell ref="D41:E41"/>
    <mergeCell ref="D42:E42"/>
    <mergeCell ref="D43:E43"/>
    <mergeCell ref="D44:E44"/>
    <mergeCell ref="D45:E45"/>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70:E70"/>
    <mergeCell ref="D71:E71"/>
    <mergeCell ref="D72:E72"/>
    <mergeCell ref="D65:E65"/>
    <mergeCell ref="D67:E67"/>
    <mergeCell ref="D66:E66"/>
    <mergeCell ref="D68:E68"/>
    <mergeCell ref="D69:E69"/>
  </mergeCells>
  <phoneticPr fontId="33" type="noConversion"/>
  <pageMargins left="0.78749999999999998" right="0.78749999999999998"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7"/>
  <sheetViews>
    <sheetView workbookViewId="0">
      <selection sqref="A1:XFD1048576"/>
    </sheetView>
  </sheetViews>
  <sheetFormatPr defaultColWidth="8.85546875" defaultRowHeight="12.75"/>
  <cols>
    <col min="1" max="1" width="11.140625" customWidth="1"/>
    <col min="2" max="2" width="24.5703125" bestFit="1" customWidth="1"/>
    <col min="3" max="3" width="15" customWidth="1"/>
    <col min="4" max="5" width="25" customWidth="1"/>
    <col min="6" max="6" width="22.42578125" customWidth="1"/>
    <col min="7" max="7" width="20.42578125" customWidth="1"/>
    <col min="8" max="8" width="22.140625" customWidth="1"/>
  </cols>
  <sheetData>
    <row r="1" spans="1:9" ht="15.75">
      <c r="A1" s="2" t="s">
        <v>710</v>
      </c>
    </row>
    <row r="2" spans="1:9" ht="13.5" thickBot="1"/>
    <row r="3" spans="1:9" ht="108.75" customHeight="1" thickBot="1">
      <c r="A3" s="198" t="s">
        <v>433</v>
      </c>
      <c r="B3" s="198" t="s">
        <v>434</v>
      </c>
      <c r="C3" s="198" t="s">
        <v>435</v>
      </c>
      <c r="D3" s="198" t="s">
        <v>436</v>
      </c>
      <c r="E3" s="198" t="s">
        <v>437</v>
      </c>
      <c r="F3" s="198" t="s">
        <v>438</v>
      </c>
      <c r="G3" s="198" t="s">
        <v>439</v>
      </c>
      <c r="H3" s="198" t="s">
        <v>440</v>
      </c>
    </row>
    <row r="4" spans="1:9" ht="242.25">
      <c r="A4" s="399" t="s">
        <v>711</v>
      </c>
      <c r="B4" s="400" t="s">
        <v>712</v>
      </c>
      <c r="C4" s="400" t="s">
        <v>441</v>
      </c>
      <c r="D4" s="400" t="s">
        <v>713</v>
      </c>
      <c r="E4" s="400" t="s">
        <v>714</v>
      </c>
      <c r="F4" s="400" t="s">
        <v>715</v>
      </c>
      <c r="G4" s="400" t="s">
        <v>441</v>
      </c>
      <c r="H4" s="400" t="s">
        <v>716</v>
      </c>
      <c r="I4" s="199"/>
    </row>
    <row r="5" spans="1:9" ht="102">
      <c r="A5" s="401" t="s">
        <v>717</v>
      </c>
      <c r="B5" s="402" t="s">
        <v>718</v>
      </c>
      <c r="C5" s="402" t="s">
        <v>441</v>
      </c>
      <c r="D5" s="402" t="s">
        <v>442</v>
      </c>
      <c r="E5" s="402" t="s">
        <v>719</v>
      </c>
      <c r="F5" s="402" t="s">
        <v>720</v>
      </c>
      <c r="G5" s="402" t="s">
        <v>721</v>
      </c>
      <c r="H5" s="402" t="s">
        <v>722</v>
      </c>
    </row>
    <row r="6" spans="1:9" ht="178.5">
      <c r="A6" s="401" t="s">
        <v>723</v>
      </c>
      <c r="B6" s="402" t="s">
        <v>724</v>
      </c>
      <c r="C6" s="402" t="s">
        <v>441</v>
      </c>
      <c r="D6" s="402" t="s">
        <v>725</v>
      </c>
      <c r="E6" s="402" t="s">
        <v>726</v>
      </c>
      <c r="F6" s="402" t="s">
        <v>727</v>
      </c>
      <c r="G6" s="402" t="s">
        <v>441</v>
      </c>
      <c r="H6" s="400" t="s">
        <v>728</v>
      </c>
    </row>
    <row r="7" spans="1:9" ht="140.25">
      <c r="A7" s="403" t="s">
        <v>729</v>
      </c>
      <c r="B7" s="404" t="s">
        <v>730</v>
      </c>
      <c r="C7" s="405" t="s">
        <v>441</v>
      </c>
      <c r="D7" s="404" t="s">
        <v>731</v>
      </c>
      <c r="E7" s="404" t="s">
        <v>732</v>
      </c>
      <c r="F7" s="404" t="s">
        <v>733</v>
      </c>
      <c r="G7" s="405" t="s">
        <v>441</v>
      </c>
      <c r="H7" s="400" t="s">
        <v>734</v>
      </c>
    </row>
    <row r="8" spans="1:9" ht="280.5">
      <c r="A8" s="406" t="s">
        <v>735</v>
      </c>
      <c r="B8" s="400" t="s">
        <v>736</v>
      </c>
      <c r="C8" s="407" t="s">
        <v>441</v>
      </c>
      <c r="D8" s="400" t="s">
        <v>737</v>
      </c>
      <c r="E8" s="400" t="s">
        <v>738</v>
      </c>
      <c r="F8" s="400" t="s">
        <v>715</v>
      </c>
      <c r="G8" s="407" t="s">
        <v>441</v>
      </c>
      <c r="H8" s="400" t="s">
        <v>734</v>
      </c>
    </row>
    <row r="9" spans="1:9" ht="409.5">
      <c r="A9" s="406" t="s">
        <v>739</v>
      </c>
      <c r="B9" s="400" t="s">
        <v>740</v>
      </c>
      <c r="C9" s="407" t="s">
        <v>441</v>
      </c>
      <c r="D9" s="400" t="s">
        <v>741</v>
      </c>
      <c r="E9" s="400" t="s">
        <v>742</v>
      </c>
      <c r="F9" s="400" t="s">
        <v>743</v>
      </c>
      <c r="G9" s="407" t="s">
        <v>441</v>
      </c>
      <c r="H9" s="407" t="s">
        <v>744</v>
      </c>
    </row>
    <row r="10" spans="1:9" ht="318.75">
      <c r="A10" s="399" t="s">
        <v>745</v>
      </c>
      <c r="B10" s="400" t="s">
        <v>746</v>
      </c>
      <c r="C10" s="407" t="s">
        <v>441</v>
      </c>
      <c r="D10" s="400" t="s">
        <v>747</v>
      </c>
      <c r="E10" s="400" t="s">
        <v>748</v>
      </c>
      <c r="F10" s="400" t="s">
        <v>749</v>
      </c>
      <c r="G10" s="407" t="s">
        <v>441</v>
      </c>
      <c r="H10" s="400"/>
    </row>
    <row r="11" spans="1:9" ht="165.75">
      <c r="A11" s="408" t="s">
        <v>750</v>
      </c>
      <c r="B11" s="409" t="s">
        <v>751</v>
      </c>
      <c r="C11" s="410" t="s">
        <v>441</v>
      </c>
      <c r="D11" s="411" t="s">
        <v>752</v>
      </c>
      <c r="E11" s="411" t="s">
        <v>753</v>
      </c>
      <c r="F11" s="400" t="s">
        <v>715</v>
      </c>
      <c r="G11" s="412" t="s">
        <v>441</v>
      </c>
      <c r="H11" s="413" t="s">
        <v>754</v>
      </c>
    </row>
    <row r="12" spans="1:9" ht="165.75">
      <c r="A12" s="399" t="s">
        <v>755</v>
      </c>
      <c r="B12" s="400" t="s">
        <v>756</v>
      </c>
      <c r="C12" s="400" t="s">
        <v>441</v>
      </c>
      <c r="D12" s="400" t="s">
        <v>441</v>
      </c>
      <c r="E12" s="400" t="s">
        <v>441</v>
      </c>
      <c r="F12" s="400" t="s">
        <v>715</v>
      </c>
      <c r="G12" s="400" t="s">
        <v>441</v>
      </c>
      <c r="H12" s="400" t="s">
        <v>734</v>
      </c>
    </row>
    <row r="13" spans="1:9" ht="178.5">
      <c r="A13" s="414" t="s">
        <v>757</v>
      </c>
      <c r="B13" s="415" t="s">
        <v>758</v>
      </c>
      <c r="C13" s="415" t="s">
        <v>759</v>
      </c>
      <c r="D13" s="415" t="s">
        <v>760</v>
      </c>
      <c r="E13" s="415" t="s">
        <v>761</v>
      </c>
      <c r="F13" s="415" t="s">
        <v>762</v>
      </c>
      <c r="G13" s="415" t="s">
        <v>441</v>
      </c>
      <c r="H13" s="415" t="s">
        <v>763</v>
      </c>
    </row>
    <row r="14" spans="1:9" ht="114.75">
      <c r="A14" s="414" t="s">
        <v>764</v>
      </c>
      <c r="B14" s="415" t="s">
        <v>765</v>
      </c>
      <c r="C14" s="415" t="s">
        <v>759</v>
      </c>
      <c r="D14" s="415" t="s">
        <v>760</v>
      </c>
      <c r="E14" s="415" t="s">
        <v>766</v>
      </c>
      <c r="F14" s="415" t="s">
        <v>767</v>
      </c>
      <c r="G14" s="415" t="s">
        <v>441</v>
      </c>
      <c r="H14" s="415" t="s">
        <v>768</v>
      </c>
    </row>
    <row r="15" spans="1:9">
      <c r="A15" s="98"/>
      <c r="B15" s="98"/>
      <c r="C15" s="98"/>
      <c r="D15" s="98"/>
      <c r="E15" s="98"/>
      <c r="F15" s="98"/>
      <c r="G15" s="98"/>
      <c r="H15" s="98"/>
    </row>
    <row r="16" spans="1:9">
      <c r="A16" s="98"/>
      <c r="B16" s="98"/>
      <c r="C16" s="98"/>
      <c r="D16" s="98"/>
      <c r="E16" s="98"/>
      <c r="F16" s="98"/>
      <c r="G16" s="98"/>
      <c r="H16" s="98"/>
    </row>
    <row r="17" spans="1:8">
      <c r="A17" s="98"/>
      <c r="B17" s="98"/>
      <c r="C17" s="98"/>
      <c r="D17" s="98"/>
      <c r="E17" s="98"/>
      <c r="F17" s="98"/>
      <c r="G17" s="98"/>
      <c r="H17" s="98"/>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H43"/>
  <sheetViews>
    <sheetView zoomScale="90" zoomScaleNormal="90" zoomScaleSheetLayoutView="100" zoomScalePageLayoutView="90" workbookViewId="0">
      <selection sqref="A1:XFD1048576"/>
    </sheetView>
  </sheetViews>
  <sheetFormatPr defaultColWidth="11.42578125" defaultRowHeight="12.75"/>
  <cols>
    <col min="1" max="1" width="7.7109375" style="98" customWidth="1"/>
    <col min="2" max="2" width="15" style="98" customWidth="1"/>
    <col min="3" max="3" width="36.140625" style="98" customWidth="1"/>
    <col min="4" max="4" width="18.7109375" style="40" customWidth="1"/>
    <col min="5" max="5" width="18.7109375" style="98" customWidth="1"/>
    <col min="6" max="6" width="13.28515625" style="98" hidden="1" customWidth="1"/>
    <col min="7" max="7" width="18.140625" style="98" customWidth="1"/>
    <col min="8" max="16384" width="11.42578125" style="98"/>
  </cols>
  <sheetData>
    <row r="1" spans="1:8" ht="19.350000000000001" customHeight="1" thickBot="1">
      <c r="A1" s="2" t="s">
        <v>319</v>
      </c>
      <c r="B1" s="2"/>
      <c r="C1" s="2"/>
      <c r="D1" s="101"/>
      <c r="E1" s="416" t="s">
        <v>0</v>
      </c>
      <c r="F1" s="417"/>
      <c r="G1" s="418" t="s">
        <v>769</v>
      </c>
    </row>
    <row r="2" spans="1:8" ht="23.1" customHeight="1" thickBot="1">
      <c r="A2" s="2"/>
      <c r="B2" s="2"/>
      <c r="C2" s="2"/>
      <c r="D2" s="101"/>
      <c r="E2" s="419" t="s">
        <v>297</v>
      </c>
      <c r="F2" s="420"/>
      <c r="G2" s="421">
        <v>2014</v>
      </c>
    </row>
    <row r="3" spans="1:8" ht="47.1" customHeight="1" thickBot="1">
      <c r="A3" s="422" t="s">
        <v>1</v>
      </c>
      <c r="B3" s="325" t="s">
        <v>342</v>
      </c>
      <c r="C3" s="325" t="s">
        <v>343</v>
      </c>
      <c r="D3" s="325" t="s">
        <v>349</v>
      </c>
      <c r="E3" s="423" t="s">
        <v>365</v>
      </c>
      <c r="F3" s="424" t="s">
        <v>3</v>
      </c>
      <c r="G3" s="423" t="s">
        <v>352</v>
      </c>
      <c r="H3" s="45"/>
    </row>
    <row r="4" spans="1:8" ht="47.1" customHeight="1">
      <c r="A4" s="425" t="s">
        <v>368</v>
      </c>
      <c r="B4" s="298" t="s">
        <v>770</v>
      </c>
      <c r="C4" s="298" t="s">
        <v>770</v>
      </c>
      <c r="D4" s="298" t="s">
        <v>771</v>
      </c>
      <c r="E4" s="298">
        <v>2</v>
      </c>
      <c r="F4" s="298"/>
      <c r="G4" s="426"/>
      <c r="H4" s="45"/>
    </row>
    <row r="5" spans="1:8" ht="47.1" customHeight="1">
      <c r="A5" s="427" t="s">
        <v>368</v>
      </c>
      <c r="B5" s="229" t="s">
        <v>772</v>
      </c>
      <c r="C5" s="229" t="s">
        <v>773</v>
      </c>
      <c r="D5" s="298" t="s">
        <v>771</v>
      </c>
      <c r="E5" s="229">
        <v>2</v>
      </c>
      <c r="F5" s="229"/>
      <c r="G5" s="428"/>
      <c r="H5" s="45"/>
    </row>
    <row r="6" spans="1:8" ht="47.1" customHeight="1">
      <c r="A6" s="427" t="s">
        <v>368</v>
      </c>
      <c r="B6" s="229" t="s">
        <v>774</v>
      </c>
      <c r="C6" s="229" t="s">
        <v>774</v>
      </c>
      <c r="D6" s="298" t="s">
        <v>771</v>
      </c>
      <c r="E6" s="229">
        <v>1</v>
      </c>
      <c r="F6" s="229"/>
      <c r="G6" s="428"/>
      <c r="H6" s="45"/>
    </row>
    <row r="7" spans="1:8" ht="47.1" customHeight="1">
      <c r="A7" s="427" t="s">
        <v>368</v>
      </c>
      <c r="B7" s="229" t="s">
        <v>775</v>
      </c>
      <c r="C7" s="229" t="s">
        <v>775</v>
      </c>
      <c r="D7" s="298" t="s">
        <v>771</v>
      </c>
      <c r="E7" s="229">
        <v>1</v>
      </c>
      <c r="F7" s="229"/>
      <c r="G7" s="428"/>
      <c r="H7" s="45"/>
    </row>
    <row r="8" spans="1:8" s="102" customFormat="1" ht="39.950000000000003" customHeight="1">
      <c r="A8" s="425" t="s">
        <v>368</v>
      </c>
      <c r="B8" s="298" t="s">
        <v>776</v>
      </c>
      <c r="C8" s="298" t="s">
        <v>777</v>
      </c>
      <c r="D8" s="429" t="s">
        <v>7</v>
      </c>
      <c r="E8" s="430">
        <v>2</v>
      </c>
      <c r="F8" s="431"/>
      <c r="G8" s="432"/>
      <c r="H8" s="146"/>
    </row>
    <row r="9" spans="1:8" s="102" customFormat="1" ht="39.950000000000003" customHeight="1">
      <c r="A9" s="427" t="s">
        <v>368</v>
      </c>
      <c r="B9" s="229" t="s">
        <v>778</v>
      </c>
      <c r="C9" s="229" t="s">
        <v>779</v>
      </c>
      <c r="D9" s="433" t="s">
        <v>7</v>
      </c>
      <c r="E9" s="434">
        <v>3</v>
      </c>
      <c r="F9" s="435"/>
      <c r="G9" s="436"/>
      <c r="H9" s="146"/>
    </row>
    <row r="10" spans="1:8" s="102" customFormat="1" ht="39.950000000000003" customHeight="1">
      <c r="A10" s="427" t="s">
        <v>368</v>
      </c>
      <c r="B10" s="433" t="s">
        <v>780</v>
      </c>
      <c r="C10" s="229" t="s">
        <v>781</v>
      </c>
      <c r="D10" s="433" t="s">
        <v>7</v>
      </c>
      <c r="E10" s="434">
        <v>1</v>
      </c>
      <c r="F10" s="435"/>
      <c r="G10" s="436"/>
      <c r="H10" s="146"/>
    </row>
    <row r="11" spans="1:8" ht="39.950000000000003" customHeight="1">
      <c r="A11" s="427" t="s">
        <v>368</v>
      </c>
      <c r="B11" s="229" t="s">
        <v>782</v>
      </c>
      <c r="C11" s="229" t="s">
        <v>783</v>
      </c>
      <c r="D11" s="433" t="s">
        <v>7</v>
      </c>
      <c r="E11" s="434">
        <v>1</v>
      </c>
      <c r="F11" s="435"/>
      <c r="G11" s="436"/>
      <c r="H11" s="45"/>
    </row>
    <row r="12" spans="1:8" ht="39.950000000000003" customHeight="1">
      <c r="A12" s="427" t="s">
        <v>368</v>
      </c>
      <c r="B12" s="229" t="s">
        <v>784</v>
      </c>
      <c r="C12" s="433" t="s">
        <v>785</v>
      </c>
      <c r="D12" s="433" t="s">
        <v>7</v>
      </c>
      <c r="E12" s="434">
        <v>1</v>
      </c>
      <c r="F12" s="435"/>
      <c r="G12" s="436"/>
      <c r="H12" s="45"/>
    </row>
    <row r="13" spans="1:8" ht="39.950000000000003" customHeight="1">
      <c r="A13" s="427" t="s">
        <v>368</v>
      </c>
      <c r="B13" s="229" t="s">
        <v>786</v>
      </c>
      <c r="C13" s="229" t="s">
        <v>787</v>
      </c>
      <c r="D13" s="433" t="s">
        <v>7</v>
      </c>
      <c r="E13" s="434">
        <v>2</v>
      </c>
      <c r="F13" s="435" t="s">
        <v>788</v>
      </c>
      <c r="G13" s="436"/>
      <c r="H13" s="45"/>
    </row>
    <row r="14" spans="1:8" ht="39.950000000000003" customHeight="1">
      <c r="A14" s="427" t="s">
        <v>368</v>
      </c>
      <c r="B14" s="229" t="s">
        <v>789</v>
      </c>
      <c r="C14" s="437" t="s">
        <v>790</v>
      </c>
      <c r="D14" s="433" t="s">
        <v>7</v>
      </c>
      <c r="E14" s="434">
        <v>2</v>
      </c>
      <c r="F14" s="435"/>
      <c r="G14" s="436"/>
      <c r="H14" s="45"/>
    </row>
    <row r="15" spans="1:8" ht="39.950000000000003" customHeight="1">
      <c r="A15" s="427" t="s">
        <v>368</v>
      </c>
      <c r="B15" s="229" t="s">
        <v>791</v>
      </c>
      <c r="C15" s="229" t="s">
        <v>792</v>
      </c>
      <c r="D15" s="433" t="s">
        <v>7</v>
      </c>
      <c r="E15" s="434">
        <v>1</v>
      </c>
      <c r="F15" s="435"/>
      <c r="G15" s="436"/>
      <c r="H15" s="45"/>
    </row>
    <row r="16" spans="1:8" ht="39.950000000000003" customHeight="1">
      <c r="A16" s="427" t="s">
        <v>368</v>
      </c>
      <c r="B16" s="229" t="s">
        <v>793</v>
      </c>
      <c r="C16" s="433" t="s">
        <v>794</v>
      </c>
      <c r="D16" s="433" t="s">
        <v>7</v>
      </c>
      <c r="E16" s="434">
        <v>2</v>
      </c>
      <c r="F16" s="435"/>
      <c r="G16" s="436"/>
      <c r="H16" s="45"/>
    </row>
    <row r="17" spans="1:8" ht="39.950000000000003" customHeight="1">
      <c r="A17" s="427" t="s">
        <v>368</v>
      </c>
      <c r="B17" s="438" t="s">
        <v>795</v>
      </c>
      <c r="C17" s="439" t="s">
        <v>796</v>
      </c>
      <c r="D17" s="433" t="s">
        <v>7</v>
      </c>
      <c r="E17" s="434">
        <v>2</v>
      </c>
      <c r="F17" s="435"/>
      <c r="G17" s="436"/>
      <c r="H17" s="45"/>
    </row>
    <row r="18" spans="1:8" ht="39.950000000000003" customHeight="1">
      <c r="A18" s="427" t="s">
        <v>368</v>
      </c>
      <c r="B18" s="229" t="s">
        <v>797</v>
      </c>
      <c r="C18" s="229" t="s">
        <v>798</v>
      </c>
      <c r="D18" s="433" t="s">
        <v>7</v>
      </c>
      <c r="E18" s="434">
        <v>1</v>
      </c>
      <c r="F18" s="435"/>
      <c r="G18" s="436"/>
      <c r="H18" s="45"/>
    </row>
    <row r="19" spans="1:8" ht="39.950000000000003" customHeight="1">
      <c r="A19" s="427" t="s">
        <v>368</v>
      </c>
      <c r="B19" s="229" t="s">
        <v>799</v>
      </c>
      <c r="C19" s="433" t="s">
        <v>800</v>
      </c>
      <c r="D19" s="433" t="s">
        <v>7</v>
      </c>
      <c r="E19" s="434">
        <v>5</v>
      </c>
      <c r="F19" s="435" t="s">
        <v>801</v>
      </c>
      <c r="G19" s="436"/>
      <c r="H19" s="45"/>
    </row>
    <row r="20" spans="1:8" ht="39.950000000000003" customHeight="1">
      <c r="A20" s="427" t="s">
        <v>368</v>
      </c>
      <c r="B20" s="437" t="s">
        <v>802</v>
      </c>
      <c r="C20" s="229" t="s">
        <v>803</v>
      </c>
      <c r="D20" s="433" t="s">
        <v>7</v>
      </c>
      <c r="E20" s="434">
        <v>1</v>
      </c>
      <c r="F20" s="435"/>
      <c r="G20" s="436"/>
      <c r="H20" s="45"/>
    </row>
    <row r="21" spans="1:8" ht="39.950000000000003" customHeight="1">
      <c r="A21" s="427" t="s">
        <v>368</v>
      </c>
      <c r="B21" s="229" t="s">
        <v>804</v>
      </c>
      <c r="C21" s="229" t="s">
        <v>805</v>
      </c>
      <c r="D21" s="433" t="s">
        <v>7</v>
      </c>
      <c r="E21" s="434">
        <v>1</v>
      </c>
      <c r="F21" s="435"/>
      <c r="G21" s="436"/>
      <c r="H21" s="45"/>
    </row>
    <row r="22" spans="1:8" ht="39.950000000000003" customHeight="1">
      <c r="A22" s="427" t="s">
        <v>368</v>
      </c>
      <c r="B22" s="437" t="s">
        <v>806</v>
      </c>
      <c r="C22" s="438" t="s">
        <v>807</v>
      </c>
      <c r="D22" s="433" t="s">
        <v>7</v>
      </c>
      <c r="E22" s="434">
        <v>4</v>
      </c>
      <c r="F22" s="435" t="s">
        <v>808</v>
      </c>
      <c r="G22" s="436"/>
      <c r="H22" s="45"/>
    </row>
    <row r="23" spans="1:8" ht="39.950000000000003" customHeight="1">
      <c r="A23" s="427" t="s">
        <v>368</v>
      </c>
      <c r="B23" s="229" t="s">
        <v>809</v>
      </c>
      <c r="C23" s="229" t="s">
        <v>810</v>
      </c>
      <c r="D23" s="433" t="s">
        <v>7</v>
      </c>
      <c r="E23" s="434">
        <v>3</v>
      </c>
      <c r="F23" s="435" t="s">
        <v>811</v>
      </c>
      <c r="G23" s="436"/>
      <c r="H23" s="45"/>
    </row>
    <row r="24" spans="1:8" ht="39.950000000000003" customHeight="1">
      <c r="A24" s="427" t="s">
        <v>368</v>
      </c>
      <c r="B24" s="437" t="s">
        <v>6</v>
      </c>
      <c r="C24" s="438" t="s">
        <v>812</v>
      </c>
      <c r="D24" s="433" t="s">
        <v>7</v>
      </c>
      <c r="E24" s="434">
        <v>3</v>
      </c>
      <c r="F24" s="435"/>
      <c r="G24" s="436"/>
      <c r="H24" s="45"/>
    </row>
    <row r="25" spans="1:8" ht="39.950000000000003" customHeight="1">
      <c r="A25" s="427" t="s">
        <v>368</v>
      </c>
      <c r="B25" s="229" t="s">
        <v>813</v>
      </c>
      <c r="C25" s="229" t="s">
        <v>814</v>
      </c>
      <c r="D25" s="433" t="s">
        <v>7</v>
      </c>
      <c r="E25" s="434">
        <v>1</v>
      </c>
      <c r="F25" s="435"/>
      <c r="G25" s="436"/>
      <c r="H25" s="45"/>
    </row>
    <row r="26" spans="1:8" ht="39.950000000000003" customHeight="1">
      <c r="A26" s="427" t="s">
        <v>368</v>
      </c>
      <c r="B26" s="229" t="s">
        <v>815</v>
      </c>
      <c r="C26" s="229" t="s">
        <v>816</v>
      </c>
      <c r="D26" s="433" t="s">
        <v>7</v>
      </c>
      <c r="E26" s="230">
        <v>1</v>
      </c>
      <c r="F26" s="435"/>
      <c r="G26" s="436"/>
      <c r="H26" s="45"/>
    </row>
    <row r="27" spans="1:8" ht="39.950000000000003" customHeight="1">
      <c r="A27" s="427" t="s">
        <v>368</v>
      </c>
      <c r="B27" s="433" t="s">
        <v>817</v>
      </c>
      <c r="C27" s="433" t="s">
        <v>818</v>
      </c>
      <c r="D27" s="433" t="s">
        <v>7</v>
      </c>
      <c r="E27" s="434">
        <v>1</v>
      </c>
      <c r="F27" s="435"/>
      <c r="G27" s="436"/>
      <c r="H27" s="45"/>
    </row>
    <row r="28" spans="1:8" ht="39.950000000000003" customHeight="1">
      <c r="A28" s="427" t="s">
        <v>368</v>
      </c>
      <c r="B28" s="229" t="s">
        <v>819</v>
      </c>
      <c r="C28" s="229" t="s">
        <v>820</v>
      </c>
      <c r="D28" s="433" t="s">
        <v>7</v>
      </c>
      <c r="E28" s="434">
        <v>2</v>
      </c>
      <c r="F28" s="435"/>
      <c r="G28" s="436"/>
      <c r="H28" s="45"/>
    </row>
    <row r="29" spans="1:8" ht="39.950000000000003" customHeight="1">
      <c r="A29" s="427" t="s">
        <v>368</v>
      </c>
      <c r="B29" s="229" t="s">
        <v>821</v>
      </c>
      <c r="C29" s="440" t="s">
        <v>822</v>
      </c>
      <c r="D29" s="433" t="s">
        <v>7</v>
      </c>
      <c r="E29" s="434">
        <v>2</v>
      </c>
      <c r="F29" s="435"/>
      <c r="G29" s="436"/>
    </row>
    <row r="30" spans="1:8" ht="39.950000000000003" customHeight="1">
      <c r="A30" s="427" t="s">
        <v>368</v>
      </c>
      <c r="B30" s="433" t="s">
        <v>823</v>
      </c>
      <c r="C30" s="433" t="s">
        <v>824</v>
      </c>
      <c r="D30" s="433" t="s">
        <v>7</v>
      </c>
      <c r="E30" s="434">
        <v>1</v>
      </c>
      <c r="F30" s="435"/>
      <c r="G30" s="436"/>
    </row>
    <row r="31" spans="1:8" ht="39.950000000000003" customHeight="1">
      <c r="A31" s="427" t="s">
        <v>368</v>
      </c>
      <c r="B31" s="437" t="s">
        <v>825</v>
      </c>
      <c r="C31" s="437" t="s">
        <v>826</v>
      </c>
      <c r="D31" s="433" t="s">
        <v>7</v>
      </c>
      <c r="E31" s="434">
        <v>3</v>
      </c>
      <c r="F31" s="435" t="s">
        <v>827</v>
      </c>
      <c r="G31" s="436"/>
    </row>
    <row r="32" spans="1:8" ht="39.950000000000003" customHeight="1">
      <c r="A32" s="427" t="s">
        <v>368</v>
      </c>
      <c r="B32" s="433" t="s">
        <v>828</v>
      </c>
      <c r="C32" s="433" t="s">
        <v>829</v>
      </c>
      <c r="D32" s="433" t="s">
        <v>7</v>
      </c>
      <c r="E32" s="434">
        <v>6</v>
      </c>
      <c r="F32" s="435" t="s">
        <v>808</v>
      </c>
      <c r="G32" s="436"/>
    </row>
    <row r="33" spans="1:7" ht="25.5">
      <c r="A33" s="427" t="s">
        <v>368</v>
      </c>
      <c r="B33" s="433" t="s">
        <v>830</v>
      </c>
      <c r="C33" s="438" t="s">
        <v>831</v>
      </c>
      <c r="D33" s="433" t="s">
        <v>7</v>
      </c>
      <c r="E33" s="434">
        <v>1</v>
      </c>
      <c r="F33" s="279"/>
      <c r="G33" s="441"/>
    </row>
    <row r="34" spans="1:7" ht="25.5">
      <c r="A34" s="427" t="s">
        <v>368</v>
      </c>
      <c r="B34" s="438" t="s">
        <v>832</v>
      </c>
      <c r="C34" s="439" t="s">
        <v>833</v>
      </c>
      <c r="D34" s="433" t="s">
        <v>7</v>
      </c>
      <c r="E34" s="434">
        <v>2</v>
      </c>
      <c r="F34" s="279"/>
      <c r="G34" s="441"/>
    </row>
    <row r="35" spans="1:7" ht="25.5">
      <c r="A35" s="427" t="s">
        <v>368</v>
      </c>
      <c r="B35" s="229" t="s">
        <v>834</v>
      </c>
      <c r="C35" s="229" t="s">
        <v>835</v>
      </c>
      <c r="D35" s="433" t="s">
        <v>7</v>
      </c>
      <c r="E35" s="434">
        <v>1</v>
      </c>
      <c r="F35" s="279"/>
      <c r="G35" s="441"/>
    </row>
    <row r="36" spans="1:7">
      <c r="A36" s="427" t="s">
        <v>368</v>
      </c>
      <c r="B36" s="433" t="s">
        <v>836</v>
      </c>
      <c r="C36" s="433" t="s">
        <v>837</v>
      </c>
      <c r="D36" s="433" t="s">
        <v>7</v>
      </c>
      <c r="E36" s="434">
        <v>1</v>
      </c>
      <c r="F36" s="279"/>
      <c r="G36" s="441"/>
    </row>
    <row r="37" spans="1:7" ht="25.5">
      <c r="A37" s="427" t="s">
        <v>368</v>
      </c>
      <c r="B37" s="437" t="s">
        <v>838</v>
      </c>
      <c r="C37" s="437" t="s">
        <v>839</v>
      </c>
      <c r="D37" s="433" t="s">
        <v>7</v>
      </c>
      <c r="E37" s="434">
        <v>1</v>
      </c>
      <c r="F37" s="279"/>
      <c r="G37" s="441"/>
    </row>
    <row r="38" spans="1:7" ht="25.5">
      <c r="A38" s="427" t="s">
        <v>368</v>
      </c>
      <c r="B38" s="229" t="s">
        <v>840</v>
      </c>
      <c r="C38" s="229" t="s">
        <v>841</v>
      </c>
      <c r="D38" s="433" t="s">
        <v>7</v>
      </c>
      <c r="E38" s="434">
        <v>2</v>
      </c>
      <c r="F38" s="279"/>
      <c r="G38" s="441"/>
    </row>
    <row r="39" spans="1:7" ht="25.5">
      <c r="A39" s="427" t="s">
        <v>368</v>
      </c>
      <c r="B39" s="433" t="s">
        <v>842</v>
      </c>
      <c r="C39" s="433" t="s">
        <v>843</v>
      </c>
      <c r="D39" s="433" t="s">
        <v>7</v>
      </c>
      <c r="E39" s="434">
        <v>1</v>
      </c>
      <c r="F39" s="279"/>
      <c r="G39" s="441"/>
    </row>
    <row r="40" spans="1:7" ht="38.25">
      <c r="A40" s="427" t="s">
        <v>368</v>
      </c>
      <c r="B40" s="433" t="s">
        <v>844</v>
      </c>
      <c r="C40" s="433" t="s">
        <v>845</v>
      </c>
      <c r="D40" s="433" t="s">
        <v>7</v>
      </c>
      <c r="E40" s="434">
        <v>2</v>
      </c>
      <c r="F40" s="279"/>
      <c r="G40" s="441"/>
    </row>
    <row r="41" spans="1:7" ht="25.5">
      <c r="A41" s="427" t="s">
        <v>368</v>
      </c>
      <c r="B41" s="433" t="s">
        <v>846</v>
      </c>
      <c r="C41" s="433" t="s">
        <v>847</v>
      </c>
      <c r="D41" s="433" t="s">
        <v>7</v>
      </c>
      <c r="E41" s="434">
        <v>3</v>
      </c>
      <c r="F41" s="279"/>
      <c r="G41" s="441"/>
    </row>
    <row r="42" spans="1:7" ht="38.25">
      <c r="A42" s="427" t="s">
        <v>368</v>
      </c>
      <c r="B42" s="433" t="s">
        <v>848</v>
      </c>
      <c r="C42" s="433" t="s">
        <v>849</v>
      </c>
      <c r="D42" s="433" t="s">
        <v>7</v>
      </c>
      <c r="E42" s="434">
        <v>3</v>
      </c>
      <c r="F42" s="279"/>
      <c r="G42" s="441"/>
    </row>
    <row r="43" spans="1:7" ht="26.25" thickBot="1">
      <c r="A43" s="442" t="s">
        <v>368</v>
      </c>
      <c r="B43" s="443" t="s">
        <v>850</v>
      </c>
      <c r="C43" s="267" t="s">
        <v>851</v>
      </c>
      <c r="D43" s="443" t="s">
        <v>7</v>
      </c>
      <c r="E43" s="444">
        <v>1</v>
      </c>
      <c r="F43" s="445"/>
      <c r="G43" s="446"/>
    </row>
  </sheetData>
  <phoneticPr fontId="33" type="noConversion"/>
  <dataValidations count="1">
    <dataValidation type="textLength" showInputMessage="1" showErrorMessage="1" sqref="G8:G23">
      <formula1>0</formula1>
      <formula2>150</formula2>
    </dataValidation>
  </dataValidations>
  <pageMargins left="0.70833333333333337" right="0.70833333333333337" top="0.78749999999999998" bottom="0.78749999999999998" header="0.51180555555555551" footer="0.51180555555555551"/>
  <pageSetup paperSize="9" scale="7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7"/>
  <sheetViews>
    <sheetView workbookViewId="0">
      <selection activeCell="H6" sqref="H6"/>
    </sheetView>
  </sheetViews>
  <sheetFormatPr defaultColWidth="8.85546875" defaultRowHeight="12.75"/>
  <cols>
    <col min="1" max="1" width="6.7109375" customWidth="1"/>
    <col min="2" max="2" width="22.28515625" customWidth="1"/>
    <col min="3" max="3" width="15.28515625" customWidth="1"/>
    <col min="4" max="4" width="12.140625" customWidth="1"/>
    <col min="5" max="5" width="24.85546875" customWidth="1"/>
    <col min="6" max="6" width="16.85546875" customWidth="1"/>
    <col min="7" max="7" width="39.85546875" customWidth="1"/>
    <col min="8" max="8" width="33.140625" customWidth="1"/>
    <col min="9" max="9" width="18.140625" style="98" customWidth="1"/>
  </cols>
  <sheetData>
    <row r="1" spans="1:10" s="98" customFormat="1" ht="19.350000000000001" customHeight="1" thickBot="1">
      <c r="A1" s="2" t="s">
        <v>357</v>
      </c>
      <c r="B1" s="2"/>
      <c r="C1" s="2"/>
      <c r="D1" s="101"/>
      <c r="E1" s="101"/>
      <c r="F1" s="101"/>
      <c r="H1" s="447" t="s">
        <v>0</v>
      </c>
      <c r="I1" s="448" t="s">
        <v>852</v>
      </c>
    </row>
    <row r="2" spans="1:10" s="98" customFormat="1" ht="23.1" customHeight="1" thickBot="1">
      <c r="A2" s="2"/>
      <c r="B2" s="2"/>
      <c r="C2" s="2"/>
      <c r="D2" s="101"/>
      <c r="E2" s="101"/>
      <c r="F2" s="101"/>
      <c r="H2" s="447" t="s">
        <v>297</v>
      </c>
      <c r="I2" s="448">
        <v>2014</v>
      </c>
    </row>
    <row r="3" spans="1:10" ht="26.25" thickBot="1">
      <c r="A3" s="449" t="s">
        <v>1</v>
      </c>
      <c r="B3" s="449" t="s">
        <v>9</v>
      </c>
      <c r="C3" s="449" t="s">
        <v>354</v>
      </c>
      <c r="D3" s="449" t="s">
        <v>359</v>
      </c>
      <c r="E3" s="450" t="s">
        <v>356</v>
      </c>
      <c r="F3" s="449" t="s">
        <v>360</v>
      </c>
      <c r="G3" s="450" t="s">
        <v>358</v>
      </c>
      <c r="H3" s="449" t="s">
        <v>355</v>
      </c>
      <c r="I3" s="451" t="s">
        <v>352</v>
      </c>
      <c r="J3" s="100"/>
    </row>
    <row r="4" spans="1:10" s="107" customFormat="1" ht="51">
      <c r="A4" s="452" t="s">
        <v>368</v>
      </c>
      <c r="B4" s="453" t="s">
        <v>853</v>
      </c>
      <c r="C4" s="453" t="s">
        <v>854</v>
      </c>
      <c r="D4" s="453" t="s">
        <v>855</v>
      </c>
      <c r="E4" s="454" t="s">
        <v>856</v>
      </c>
      <c r="F4" s="453">
        <v>1</v>
      </c>
      <c r="G4" s="926" t="s">
        <v>857</v>
      </c>
      <c r="H4" s="455" t="s">
        <v>1628</v>
      </c>
      <c r="I4" s="456"/>
    </row>
    <row r="5" spans="1:10" s="107" customFormat="1" ht="165.75">
      <c r="A5" s="457" t="s">
        <v>368</v>
      </c>
      <c r="B5" s="458" t="s">
        <v>858</v>
      </c>
      <c r="C5" s="458" t="s">
        <v>854</v>
      </c>
      <c r="D5" s="458"/>
      <c r="E5" s="458" t="s">
        <v>859</v>
      </c>
      <c r="F5" s="458">
        <v>2</v>
      </c>
      <c r="G5" s="459" t="s">
        <v>860</v>
      </c>
      <c r="H5" s="459" t="s">
        <v>861</v>
      </c>
      <c r="I5" s="460"/>
    </row>
    <row r="6" spans="1:10" s="107" customFormat="1" ht="102">
      <c r="A6" s="457" t="s">
        <v>368</v>
      </c>
      <c r="B6" s="458" t="s">
        <v>862</v>
      </c>
      <c r="C6" s="458" t="s">
        <v>854</v>
      </c>
      <c r="D6" s="458"/>
      <c r="E6" s="458" t="s">
        <v>863</v>
      </c>
      <c r="F6" s="458">
        <v>3</v>
      </c>
      <c r="G6" s="935" t="s">
        <v>864</v>
      </c>
      <c r="H6" s="459" t="s">
        <v>1629</v>
      </c>
      <c r="I6" s="460"/>
    </row>
    <row r="7" spans="1:10" s="107" customFormat="1" ht="165.75">
      <c r="A7" s="457" t="s">
        <v>368</v>
      </c>
      <c r="B7" s="458" t="s">
        <v>865</v>
      </c>
      <c r="C7" s="458" t="s">
        <v>854</v>
      </c>
      <c r="D7" s="458"/>
      <c r="E7" s="458" t="s">
        <v>866</v>
      </c>
      <c r="F7" s="458">
        <v>4</v>
      </c>
      <c r="G7" s="459" t="s">
        <v>867</v>
      </c>
      <c r="H7" s="459" t="s">
        <v>868</v>
      </c>
      <c r="I7" s="460"/>
    </row>
    <row r="8" spans="1:10" s="107" customFormat="1" ht="178.5">
      <c r="A8" s="457" t="s">
        <v>368</v>
      </c>
      <c r="B8" s="458" t="s">
        <v>869</v>
      </c>
      <c r="C8" s="458" t="s">
        <v>854</v>
      </c>
      <c r="D8" s="458"/>
      <c r="E8" s="458" t="s">
        <v>870</v>
      </c>
      <c r="F8" s="458">
        <v>5</v>
      </c>
      <c r="G8" s="459" t="s">
        <v>871</v>
      </c>
      <c r="H8" s="459" t="s">
        <v>872</v>
      </c>
      <c r="I8" s="460"/>
    </row>
    <row r="9" spans="1:10" s="107" customFormat="1" ht="38.25">
      <c r="A9" s="457" t="s">
        <v>368</v>
      </c>
      <c r="B9" s="458" t="s">
        <v>873</v>
      </c>
      <c r="C9" s="458" t="s">
        <v>854</v>
      </c>
      <c r="D9" s="458"/>
      <c r="E9" s="458" t="s">
        <v>874</v>
      </c>
      <c r="F9" s="458">
        <v>7</v>
      </c>
      <c r="G9" s="459" t="s">
        <v>875</v>
      </c>
      <c r="H9" s="459" t="s">
        <v>876</v>
      </c>
      <c r="I9" s="460"/>
    </row>
    <row r="10" spans="1:10" s="107" customFormat="1" ht="51">
      <c r="A10" s="457" t="s">
        <v>368</v>
      </c>
      <c r="B10" s="458" t="s">
        <v>877</v>
      </c>
      <c r="C10" s="458" t="s">
        <v>854</v>
      </c>
      <c r="D10" s="458"/>
      <c r="E10" s="458" t="s">
        <v>878</v>
      </c>
      <c r="F10" s="458">
        <v>10</v>
      </c>
      <c r="G10" s="459" t="s">
        <v>879</v>
      </c>
      <c r="H10" s="459" t="s">
        <v>880</v>
      </c>
      <c r="I10" s="460"/>
    </row>
    <row r="11" spans="1:10" s="107" customFormat="1" ht="38.25">
      <c r="A11" s="457" t="s">
        <v>368</v>
      </c>
      <c r="B11" s="458" t="s">
        <v>881</v>
      </c>
      <c r="C11" s="458" t="s">
        <v>854</v>
      </c>
      <c r="D11" s="458"/>
      <c r="E11" s="458" t="s">
        <v>878</v>
      </c>
      <c r="F11" s="458">
        <v>12</v>
      </c>
      <c r="G11" s="459" t="s">
        <v>882</v>
      </c>
      <c r="H11" s="459" t="s">
        <v>883</v>
      </c>
      <c r="I11" s="460"/>
    </row>
    <row r="12" spans="1:10" s="107" customFormat="1" ht="204">
      <c r="A12" s="457" t="s">
        <v>368</v>
      </c>
      <c r="B12" s="458" t="s">
        <v>881</v>
      </c>
      <c r="C12" s="458" t="s">
        <v>854</v>
      </c>
      <c r="D12" s="458"/>
      <c r="E12" s="458" t="s">
        <v>884</v>
      </c>
      <c r="F12" s="458">
        <v>16</v>
      </c>
      <c r="G12" s="459" t="s">
        <v>885</v>
      </c>
      <c r="H12" s="459" t="s">
        <v>886</v>
      </c>
      <c r="I12" s="460"/>
    </row>
    <row r="13" spans="1:10" s="107" customFormat="1">
      <c r="A13" s="457"/>
      <c r="B13" s="458"/>
      <c r="C13" s="458"/>
      <c r="D13" s="458"/>
      <c r="E13" s="458"/>
      <c r="F13" s="458"/>
      <c r="G13" s="459"/>
      <c r="H13" s="459"/>
      <c r="I13" s="460"/>
    </row>
    <row r="14" spans="1:10" s="107" customFormat="1" ht="13.5" thickBot="1">
      <c r="A14" s="461"/>
      <c r="B14" s="462"/>
      <c r="C14" s="462"/>
      <c r="D14" s="462"/>
      <c r="E14" s="462"/>
      <c r="F14" s="462"/>
      <c r="G14" s="463"/>
      <c r="H14" s="463"/>
      <c r="I14" s="464"/>
    </row>
    <row r="15" spans="1:10">
      <c r="A15" s="100"/>
      <c r="B15" s="100"/>
      <c r="C15" s="100"/>
      <c r="D15" s="100"/>
      <c r="E15" s="100"/>
      <c r="F15" s="100"/>
      <c r="G15" s="100"/>
      <c r="H15" s="100"/>
      <c r="I15" s="45"/>
      <c r="J15" s="100"/>
    </row>
    <row r="17" spans="9:9">
      <c r="I17"/>
    </row>
  </sheetData>
  <dataValidations count="1">
    <dataValidation type="textLength" showInputMessage="1" showErrorMessage="1" sqref="I4:I14">
      <formula1>0</formula1>
      <formula2>150</formula2>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IC16"/>
  <sheetViews>
    <sheetView zoomScale="70" zoomScaleNormal="70" zoomScaleSheetLayoutView="100" zoomScalePageLayoutView="70" workbookViewId="0">
      <selection activeCell="C9" sqref="C9"/>
    </sheetView>
  </sheetViews>
  <sheetFormatPr defaultColWidth="5.7109375" defaultRowHeight="20.100000000000001" customHeight="1"/>
  <cols>
    <col min="1" max="1" width="9" style="1" customWidth="1"/>
    <col min="2" max="2" width="38.28515625" style="5" customWidth="1"/>
    <col min="3" max="3" width="43.7109375" style="6" customWidth="1"/>
    <col min="4" max="4" width="11.140625" style="6" customWidth="1"/>
    <col min="5" max="9" width="14" style="6" customWidth="1"/>
    <col min="10" max="237" width="5.7109375" style="7" customWidth="1"/>
    <col min="238" max="16384" width="5.7109375" style="1"/>
  </cols>
  <sheetData>
    <row r="1" spans="1:237" ht="20.100000000000001" customHeight="1">
      <c r="A1" s="8" t="s">
        <v>8</v>
      </c>
      <c r="B1" s="9"/>
      <c r="C1" s="10"/>
      <c r="D1" s="10"/>
      <c r="E1" s="10"/>
      <c r="F1" s="10"/>
      <c r="G1" s="11"/>
      <c r="H1" s="12" t="s">
        <v>0</v>
      </c>
      <c r="I1" s="13" t="s">
        <v>542</v>
      </c>
      <c r="IB1" s="1"/>
      <c r="IC1" s="1"/>
    </row>
    <row r="2" spans="1:237" ht="20.100000000000001" customHeight="1">
      <c r="A2" s="14"/>
      <c r="B2" s="15"/>
      <c r="C2" s="15"/>
      <c r="D2" s="15"/>
      <c r="E2" s="15"/>
      <c r="F2" s="15"/>
      <c r="G2" s="16"/>
      <c r="H2" s="83" t="s">
        <v>298</v>
      </c>
      <c r="I2" s="84">
        <v>2014</v>
      </c>
      <c r="IB2" s="1"/>
      <c r="IC2" s="1"/>
    </row>
    <row r="3" spans="1:237" ht="25.35" customHeight="1">
      <c r="A3" s="941" t="s">
        <v>1</v>
      </c>
      <c r="B3" s="941" t="s">
        <v>9</v>
      </c>
      <c r="C3" s="942" t="s">
        <v>10</v>
      </c>
      <c r="D3" s="939" t="s">
        <v>11</v>
      </c>
      <c r="E3" s="939"/>
      <c r="F3" s="939"/>
      <c r="G3" s="939"/>
      <c r="H3" s="939"/>
      <c r="I3" s="939"/>
      <c r="HX3" s="1"/>
      <c r="HY3" s="1"/>
      <c r="HZ3" s="1"/>
      <c r="IA3" s="1"/>
      <c r="IB3" s="1"/>
      <c r="IC3" s="1"/>
    </row>
    <row r="4" spans="1:237" ht="40.35" customHeight="1">
      <c r="A4" s="941"/>
      <c r="B4" s="941"/>
      <c r="C4" s="942"/>
      <c r="D4" s="17" t="s">
        <v>12</v>
      </c>
      <c r="E4" s="17" t="s">
        <v>13</v>
      </c>
      <c r="F4" s="17" t="s">
        <v>14</v>
      </c>
      <c r="G4" s="17" t="s">
        <v>15</v>
      </c>
      <c r="H4" s="17" t="s">
        <v>16</v>
      </c>
      <c r="I4" s="17" t="s">
        <v>17</v>
      </c>
      <c r="HX4" s="1"/>
      <c r="HY4" s="1"/>
      <c r="HZ4" s="1"/>
      <c r="IA4" s="1"/>
      <c r="IB4" s="1"/>
      <c r="IC4" s="1"/>
    </row>
    <row r="5" spans="1:237" ht="20.100000000000001" customHeight="1">
      <c r="A5" s="18"/>
      <c r="B5" s="19" t="s">
        <v>18</v>
      </c>
      <c r="C5" s="20" t="s">
        <v>19</v>
      </c>
      <c r="D5" s="85" t="s">
        <v>69</v>
      </c>
      <c r="E5" s="1" t="s">
        <v>69</v>
      </c>
      <c r="F5" s="21" t="s">
        <v>69</v>
      </c>
      <c r="G5" s="21" t="s">
        <v>69</v>
      </c>
      <c r="H5" s="22"/>
      <c r="I5" s="22"/>
      <c r="HX5" s="1"/>
      <c r="HY5" s="1"/>
      <c r="HZ5" s="1"/>
      <c r="IA5" s="1"/>
      <c r="IB5" s="1"/>
      <c r="IC5" s="1"/>
    </row>
    <row r="6" spans="1:237" s="24" customFormat="1" ht="20.100000000000001" customHeight="1">
      <c r="A6" s="23"/>
      <c r="B6" s="19" t="s">
        <v>20</v>
      </c>
      <c r="C6" s="20" t="s">
        <v>21</v>
      </c>
      <c r="D6" s="20" t="s">
        <v>69</v>
      </c>
      <c r="E6" s="21" t="s">
        <v>69</v>
      </c>
      <c r="F6" s="21" t="s">
        <v>69</v>
      </c>
      <c r="G6" s="21" t="s">
        <v>69</v>
      </c>
      <c r="H6" s="22"/>
      <c r="I6" s="22"/>
    </row>
    <row r="7" spans="1:237" s="24" customFormat="1" ht="20.100000000000001" customHeight="1">
      <c r="A7" s="23"/>
      <c r="B7" s="19" t="s">
        <v>22</v>
      </c>
      <c r="C7" s="20" t="s">
        <v>23</v>
      </c>
      <c r="D7" s="20" t="s">
        <v>84</v>
      </c>
      <c r="E7" s="21" t="s">
        <v>69</v>
      </c>
      <c r="F7" s="21" t="s">
        <v>69</v>
      </c>
      <c r="G7" s="21" t="s">
        <v>84</v>
      </c>
      <c r="H7" s="22"/>
      <c r="I7" s="22"/>
    </row>
    <row r="8" spans="1:237" ht="20.100000000000001" customHeight="1">
      <c r="A8" s="18"/>
      <c r="B8" s="19" t="s">
        <v>24</v>
      </c>
      <c r="C8" s="20" t="s">
        <v>25</v>
      </c>
      <c r="D8" s="20" t="s">
        <v>84</v>
      </c>
      <c r="E8" s="21" t="s">
        <v>84</v>
      </c>
      <c r="F8" s="21" t="s">
        <v>84</v>
      </c>
      <c r="G8" s="21" t="s">
        <v>84</v>
      </c>
      <c r="H8" s="21" t="s">
        <v>84</v>
      </c>
      <c r="I8" s="21" t="s">
        <v>84</v>
      </c>
      <c r="HX8" s="1"/>
      <c r="HY8" s="1"/>
      <c r="HZ8" s="1"/>
      <c r="IA8" s="1"/>
      <c r="IB8" s="1"/>
      <c r="IC8" s="1"/>
    </row>
    <row r="9" spans="1:237" ht="20.100000000000001" customHeight="1">
      <c r="A9" s="18"/>
      <c r="B9" s="940" t="s">
        <v>26</v>
      </c>
      <c r="C9" s="20" t="s">
        <v>27</v>
      </c>
      <c r="D9" s="20" t="s">
        <v>84</v>
      </c>
      <c r="E9" s="21" t="s">
        <v>84</v>
      </c>
      <c r="F9" s="21" t="s">
        <v>84</v>
      </c>
      <c r="G9" s="21" t="s">
        <v>84</v>
      </c>
      <c r="H9" s="22"/>
      <c r="I9" s="22"/>
      <c r="HX9" s="1"/>
      <c r="HY9" s="1"/>
      <c r="HZ9" s="1"/>
      <c r="IA9" s="1"/>
      <c r="IB9" s="1"/>
      <c r="IC9" s="1"/>
    </row>
    <row r="10" spans="1:237" ht="20.100000000000001" customHeight="1">
      <c r="A10" s="18"/>
      <c r="B10" s="940"/>
      <c r="C10" s="20" t="s">
        <v>28</v>
      </c>
      <c r="D10" s="20" t="s">
        <v>84</v>
      </c>
      <c r="E10" s="21" t="s">
        <v>84</v>
      </c>
      <c r="F10" s="21" t="s">
        <v>84</v>
      </c>
      <c r="G10" s="21" t="s">
        <v>84</v>
      </c>
      <c r="H10" s="22"/>
      <c r="I10" s="22"/>
      <c r="HX10" s="1"/>
      <c r="HY10" s="1"/>
      <c r="HZ10" s="1"/>
      <c r="IA10" s="1"/>
      <c r="IB10" s="1"/>
      <c r="IC10" s="1"/>
    </row>
    <row r="11" spans="1:237" ht="20.100000000000001" customHeight="1">
      <c r="A11" s="18"/>
      <c r="B11" s="940"/>
      <c r="C11" s="20" t="s">
        <v>29</v>
      </c>
      <c r="D11" s="20" t="s">
        <v>84</v>
      </c>
      <c r="E11" s="21" t="s">
        <v>84</v>
      </c>
      <c r="F11" s="21" t="s">
        <v>84</v>
      </c>
      <c r="G11" s="21" t="s">
        <v>84</v>
      </c>
      <c r="H11" s="22"/>
      <c r="I11" s="22"/>
      <c r="HX11" s="1"/>
      <c r="HY11" s="1"/>
      <c r="HZ11" s="1"/>
      <c r="IA11" s="1"/>
      <c r="IB11" s="1"/>
      <c r="IC11" s="1"/>
    </row>
    <row r="12" spans="1:237" ht="20.100000000000001" customHeight="1">
      <c r="A12" s="18"/>
      <c r="B12" s="940"/>
      <c r="C12" s="20" t="s">
        <v>30</v>
      </c>
      <c r="D12" s="20" t="s">
        <v>84</v>
      </c>
      <c r="E12" s="21" t="s">
        <v>84</v>
      </c>
      <c r="F12" s="21" t="s">
        <v>84</v>
      </c>
      <c r="G12" s="21" t="s">
        <v>84</v>
      </c>
      <c r="H12" s="21" t="s">
        <v>84</v>
      </c>
      <c r="I12" s="21" t="s">
        <v>84</v>
      </c>
      <c r="HX12" s="1"/>
      <c r="HY12" s="1"/>
      <c r="HZ12" s="1"/>
      <c r="IA12" s="1"/>
      <c r="IB12" s="1"/>
      <c r="IC12" s="1"/>
    </row>
    <row r="13" spans="1:237" ht="20.100000000000001" customHeight="1">
      <c r="A13" s="18"/>
      <c r="B13" s="940"/>
      <c r="C13" s="20" t="s">
        <v>31</v>
      </c>
      <c r="D13" s="20" t="s">
        <v>84</v>
      </c>
      <c r="E13" s="21" t="s">
        <v>84</v>
      </c>
      <c r="F13" s="21" t="s">
        <v>84</v>
      </c>
      <c r="G13" s="21" t="s">
        <v>84</v>
      </c>
      <c r="H13" s="21" t="s">
        <v>84</v>
      </c>
      <c r="I13" s="21" t="s">
        <v>84</v>
      </c>
      <c r="HX13" s="1"/>
      <c r="HY13" s="1"/>
      <c r="HZ13" s="1"/>
      <c r="IA13" s="1"/>
      <c r="IB13" s="1"/>
      <c r="IC13" s="1"/>
    </row>
    <row r="14" spans="1:237" ht="20.100000000000001" customHeight="1">
      <c r="A14" s="25" t="s">
        <v>32</v>
      </c>
      <c r="B14"/>
      <c r="C14"/>
      <c r="D14"/>
      <c r="E14"/>
      <c r="F14"/>
      <c r="G14"/>
      <c r="H14"/>
      <c r="I14"/>
      <c r="HX14" s="1"/>
      <c r="HY14" s="1"/>
      <c r="HZ14" s="1"/>
      <c r="IA14" s="1"/>
      <c r="IB14" s="1"/>
      <c r="IC14" s="1"/>
    </row>
    <row r="15" spans="1:237" ht="20.100000000000001" customHeight="1">
      <c r="A15" s="26" t="s">
        <v>33</v>
      </c>
      <c r="B15"/>
      <c r="C15" s="26"/>
      <c r="D15" s="26"/>
      <c r="E15" s="26"/>
      <c r="F15" s="26"/>
      <c r="G15" s="26"/>
      <c r="H15" s="26"/>
      <c r="I15" s="26"/>
      <c r="HX15" s="1"/>
      <c r="HY15" s="1"/>
      <c r="HZ15" s="1"/>
      <c r="IA15" s="1"/>
      <c r="IB15" s="1"/>
      <c r="IC15" s="1"/>
    </row>
    <row r="16" spans="1:237" ht="20.100000000000001" customHeight="1">
      <c r="B16"/>
      <c r="C16" s="26"/>
      <c r="D16" s="26"/>
      <c r="E16" s="26"/>
      <c r="F16" s="26"/>
      <c r="G16" s="26"/>
      <c r="H16" s="26"/>
      <c r="I16" s="26"/>
    </row>
  </sheetData>
  <mergeCells count="5">
    <mergeCell ref="D3:I3"/>
    <mergeCell ref="B9:B13"/>
    <mergeCell ref="A3:A4"/>
    <mergeCell ref="B3:B4"/>
    <mergeCell ref="C3:C4"/>
  </mergeCells>
  <phoneticPr fontId="33" type="noConversion"/>
  <pageMargins left="0.78749999999999998" right="0.78749999999999998" top="1.0631944444444446" bottom="1.0631944444444446" header="0.51180555555555551" footer="0.51180555555555551"/>
  <pageSetup paperSize="9" scale="50" orientation="portrait" useFirstPageNumber="1"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O38"/>
  <sheetViews>
    <sheetView zoomScale="90" zoomScaleNormal="90" zoomScaleSheetLayoutView="100" zoomScalePageLayoutView="90" workbookViewId="0">
      <selection sqref="A1:XFD1048576"/>
    </sheetView>
  </sheetViews>
  <sheetFormatPr defaultColWidth="9.140625" defaultRowHeight="12.75"/>
  <cols>
    <col min="1" max="1" width="11.5703125" style="729" customWidth="1"/>
    <col min="2" max="2" width="30.7109375" style="729" customWidth="1"/>
    <col min="3" max="3" width="41.85546875" style="729" customWidth="1"/>
    <col min="4" max="4" width="13.7109375" style="729" customWidth="1"/>
    <col min="5" max="8" width="11.5703125" style="729" customWidth="1"/>
    <col min="9" max="9" width="13.140625" style="729" customWidth="1"/>
    <col min="10" max="10" width="17.28515625" style="729" customWidth="1"/>
    <col min="11" max="12" width="11.5703125" style="729" customWidth="1"/>
    <col min="13" max="13" width="12.5703125" style="729" customWidth="1"/>
    <col min="14" max="14" width="30" style="729" bestFit="1" customWidth="1"/>
    <col min="15" max="15" width="25.5703125" style="729" bestFit="1" customWidth="1"/>
    <col min="16" max="16384" width="9.140625" style="729"/>
  </cols>
  <sheetData>
    <row r="1" spans="1:15" ht="30" customHeight="1" thickBot="1">
      <c r="A1" s="775" t="s">
        <v>34</v>
      </c>
      <c r="B1" s="775"/>
      <c r="C1" s="775"/>
      <c r="D1" s="775"/>
      <c r="E1" s="775"/>
      <c r="F1" s="775"/>
      <c r="G1" s="775"/>
      <c r="H1" s="732"/>
      <c r="I1" s="728"/>
      <c r="J1" s="728"/>
      <c r="L1" s="776" t="s">
        <v>0</v>
      </c>
      <c r="M1" s="777" t="s">
        <v>542</v>
      </c>
    </row>
    <row r="2" spans="1:15" ht="30" customHeight="1" thickBot="1">
      <c r="A2" s="778"/>
      <c r="B2" s="778"/>
      <c r="C2" s="778"/>
      <c r="D2" s="778"/>
      <c r="E2" s="778"/>
      <c r="F2" s="778"/>
      <c r="G2" s="778"/>
      <c r="H2" s="779"/>
      <c r="I2" s="728"/>
      <c r="J2" s="728"/>
      <c r="L2" s="780" t="s">
        <v>299</v>
      </c>
      <c r="M2" s="781">
        <v>2014</v>
      </c>
    </row>
    <row r="3" spans="1:15" ht="88.15" customHeight="1" thickBot="1">
      <c r="A3" s="782" t="s">
        <v>1</v>
      </c>
      <c r="B3" s="783" t="s">
        <v>35</v>
      </c>
      <c r="C3" s="784" t="s">
        <v>1414</v>
      </c>
      <c r="D3" s="783" t="s">
        <v>362</v>
      </c>
      <c r="E3" s="785" t="s">
        <v>255</v>
      </c>
      <c r="F3" s="785" t="s">
        <v>253</v>
      </c>
      <c r="G3" s="785" t="s">
        <v>292</v>
      </c>
      <c r="H3" s="785" t="s">
        <v>301</v>
      </c>
      <c r="I3" s="785" t="s">
        <v>302</v>
      </c>
      <c r="J3" s="785" t="s">
        <v>264</v>
      </c>
      <c r="K3" s="786" t="s">
        <v>36</v>
      </c>
      <c r="L3" s="786" t="s">
        <v>37</v>
      </c>
      <c r="M3" s="787" t="s">
        <v>38</v>
      </c>
      <c r="N3" s="788" t="s">
        <v>293</v>
      </c>
      <c r="O3" s="788" t="s">
        <v>352</v>
      </c>
    </row>
    <row r="4" spans="1:15" ht="30" customHeight="1">
      <c r="A4" s="789" t="s">
        <v>368</v>
      </c>
      <c r="B4" s="790" t="s">
        <v>40</v>
      </c>
      <c r="C4" s="791" t="s">
        <v>270</v>
      </c>
      <c r="D4" s="792" t="s">
        <v>1415</v>
      </c>
      <c r="E4" s="793">
        <v>2013</v>
      </c>
      <c r="F4" s="794">
        <v>11</v>
      </c>
      <c r="G4" s="795">
        <v>5</v>
      </c>
      <c r="H4" s="795">
        <v>3</v>
      </c>
      <c r="I4" s="796">
        <f>H4/$G4</f>
        <v>0.6</v>
      </c>
      <c r="J4" s="797" t="s">
        <v>44</v>
      </c>
      <c r="K4" s="798">
        <v>2</v>
      </c>
      <c r="L4" s="799">
        <f>K4/$G4</f>
        <v>0.4</v>
      </c>
      <c r="M4" s="800">
        <f>K4/H4</f>
        <v>0.66666666666666663</v>
      </c>
      <c r="N4" s="752" t="s">
        <v>1416</v>
      </c>
      <c r="O4" s="752" t="s">
        <v>1417</v>
      </c>
    </row>
    <row r="5" spans="1:15" ht="30" customHeight="1">
      <c r="A5" s="789" t="s">
        <v>368</v>
      </c>
      <c r="B5" s="790" t="s">
        <v>40</v>
      </c>
      <c r="C5" s="791" t="s">
        <v>1418</v>
      </c>
      <c r="D5" s="792" t="s">
        <v>1415</v>
      </c>
      <c r="E5" s="793">
        <v>2013</v>
      </c>
      <c r="F5" s="794">
        <v>824</v>
      </c>
      <c r="G5" s="795">
        <v>107</v>
      </c>
      <c r="H5" s="795">
        <v>23</v>
      </c>
      <c r="I5" s="796">
        <f t="shared" ref="I5:I28" si="0">H5/$G5</f>
        <v>0.21495327102803738</v>
      </c>
      <c r="J5" s="797" t="s">
        <v>44</v>
      </c>
      <c r="K5" s="798">
        <v>23</v>
      </c>
      <c r="L5" s="799">
        <f>K5/$G5</f>
        <v>0.21495327102803738</v>
      </c>
      <c r="M5" s="800">
        <f>K5/H5</f>
        <v>1</v>
      </c>
      <c r="N5" s="752" t="s">
        <v>1416</v>
      </c>
      <c r="O5" s="752" t="s">
        <v>1417</v>
      </c>
    </row>
    <row r="6" spans="1:15" ht="30" customHeight="1">
      <c r="A6" s="789" t="s">
        <v>368</v>
      </c>
      <c r="B6" s="790" t="s">
        <v>40</v>
      </c>
      <c r="C6" s="801" t="s">
        <v>283</v>
      </c>
      <c r="D6" s="792" t="s">
        <v>1415</v>
      </c>
      <c r="E6" s="793">
        <v>2013</v>
      </c>
      <c r="F6" s="794">
        <v>116</v>
      </c>
      <c r="G6" s="795">
        <v>27</v>
      </c>
      <c r="H6" s="795">
        <v>5</v>
      </c>
      <c r="I6" s="796">
        <f t="shared" si="0"/>
        <v>0.18518518518518517</v>
      </c>
      <c r="J6" s="797" t="s">
        <v>44</v>
      </c>
      <c r="K6" s="798">
        <v>5</v>
      </c>
      <c r="L6" s="799">
        <f>K6/$G6</f>
        <v>0.18518518518518517</v>
      </c>
      <c r="M6" s="800">
        <f>K6/H6</f>
        <v>1</v>
      </c>
      <c r="N6" s="752" t="s">
        <v>1416</v>
      </c>
      <c r="O6" s="752" t="s">
        <v>1417</v>
      </c>
    </row>
    <row r="7" spans="1:15" ht="30" customHeight="1">
      <c r="A7" s="789" t="s">
        <v>368</v>
      </c>
      <c r="B7" s="790" t="s">
        <v>40</v>
      </c>
      <c r="C7" s="791" t="s">
        <v>274</v>
      </c>
      <c r="D7" s="792" t="s">
        <v>1419</v>
      </c>
      <c r="E7" s="793">
        <v>2013</v>
      </c>
      <c r="F7" s="794">
        <v>24</v>
      </c>
      <c r="G7" s="795">
        <v>20</v>
      </c>
      <c r="H7" s="795">
        <v>6</v>
      </c>
      <c r="I7" s="796">
        <f t="shared" si="0"/>
        <v>0.3</v>
      </c>
      <c r="J7" s="797" t="s">
        <v>44</v>
      </c>
      <c r="K7" s="798">
        <v>6</v>
      </c>
      <c r="L7" s="802">
        <f t="shared" ref="L7:L28" si="1">K7/$G7</f>
        <v>0.3</v>
      </c>
      <c r="M7" s="800">
        <f t="shared" ref="M7:M22" si="2">K7/H7</f>
        <v>1</v>
      </c>
      <c r="N7" s="752" t="s">
        <v>1416</v>
      </c>
      <c r="O7" s="752" t="s">
        <v>1417</v>
      </c>
    </row>
    <row r="8" spans="1:15" ht="30" customHeight="1">
      <c r="A8" s="789" t="s">
        <v>368</v>
      </c>
      <c r="B8" s="790" t="s">
        <v>40</v>
      </c>
      <c r="C8" s="791" t="s">
        <v>270</v>
      </c>
      <c r="D8" s="792" t="s">
        <v>1419</v>
      </c>
      <c r="E8" s="793">
        <v>2013</v>
      </c>
      <c r="F8" s="794">
        <v>9</v>
      </c>
      <c r="G8" s="795">
        <v>8</v>
      </c>
      <c r="H8" s="795">
        <v>3</v>
      </c>
      <c r="I8" s="796">
        <f t="shared" si="0"/>
        <v>0.375</v>
      </c>
      <c r="J8" s="797" t="s">
        <v>44</v>
      </c>
      <c r="K8" s="798">
        <v>2</v>
      </c>
      <c r="L8" s="799">
        <f t="shared" si="1"/>
        <v>0.25</v>
      </c>
      <c r="M8" s="800">
        <f t="shared" si="2"/>
        <v>0.66666666666666663</v>
      </c>
      <c r="N8" s="752" t="s">
        <v>1416</v>
      </c>
      <c r="O8" s="752" t="s">
        <v>1417</v>
      </c>
    </row>
    <row r="9" spans="1:15" ht="30" customHeight="1">
      <c r="A9" s="789" t="s">
        <v>368</v>
      </c>
      <c r="B9" s="790" t="s">
        <v>40</v>
      </c>
      <c r="C9" s="791" t="s">
        <v>1418</v>
      </c>
      <c r="D9" s="792" t="s">
        <v>1419</v>
      </c>
      <c r="E9" s="793">
        <v>2013</v>
      </c>
      <c r="F9" s="794">
        <v>56</v>
      </c>
      <c r="G9" s="795">
        <v>37</v>
      </c>
      <c r="H9" s="803">
        <v>19</v>
      </c>
      <c r="I9" s="796">
        <f t="shared" si="0"/>
        <v>0.51351351351351349</v>
      </c>
      <c r="J9" s="797" t="s">
        <v>44</v>
      </c>
      <c r="K9" s="798">
        <v>19</v>
      </c>
      <c r="L9" s="799">
        <f t="shared" si="1"/>
        <v>0.51351351351351349</v>
      </c>
      <c r="M9" s="800">
        <f t="shared" si="2"/>
        <v>1</v>
      </c>
      <c r="N9" s="752" t="s">
        <v>1416</v>
      </c>
      <c r="O9" s="752" t="s">
        <v>1417</v>
      </c>
    </row>
    <row r="10" spans="1:15" ht="30" customHeight="1">
      <c r="A10" s="789" t="s">
        <v>368</v>
      </c>
      <c r="B10" s="790" t="s">
        <v>40</v>
      </c>
      <c r="C10" s="801" t="s">
        <v>283</v>
      </c>
      <c r="D10" s="792" t="s">
        <v>1419</v>
      </c>
      <c r="E10" s="793">
        <v>2013</v>
      </c>
      <c r="F10" s="794">
        <v>30</v>
      </c>
      <c r="G10" s="795">
        <v>21</v>
      </c>
      <c r="H10" s="795">
        <v>8</v>
      </c>
      <c r="I10" s="796">
        <f t="shared" si="0"/>
        <v>0.38095238095238093</v>
      </c>
      <c r="J10" s="797" t="s">
        <v>44</v>
      </c>
      <c r="K10" s="798">
        <v>8</v>
      </c>
      <c r="L10" s="799">
        <f t="shared" si="1"/>
        <v>0.38095238095238093</v>
      </c>
      <c r="M10" s="800">
        <f t="shared" si="2"/>
        <v>1</v>
      </c>
      <c r="N10" s="752" t="s">
        <v>1416</v>
      </c>
      <c r="O10" s="752" t="s">
        <v>1417</v>
      </c>
    </row>
    <row r="11" spans="1:15" ht="30" customHeight="1">
      <c r="A11" s="789" t="s">
        <v>368</v>
      </c>
      <c r="B11" s="790" t="s">
        <v>40</v>
      </c>
      <c r="C11" s="801" t="s">
        <v>274</v>
      </c>
      <c r="D11" s="792" t="s">
        <v>1420</v>
      </c>
      <c r="E11" s="793">
        <v>2013</v>
      </c>
      <c r="F11" s="794">
        <v>25</v>
      </c>
      <c r="G11" s="795">
        <v>25</v>
      </c>
      <c r="H11" s="795">
        <v>6</v>
      </c>
      <c r="I11" s="796">
        <f t="shared" si="0"/>
        <v>0.24</v>
      </c>
      <c r="J11" s="797" t="s">
        <v>44</v>
      </c>
      <c r="K11" s="798">
        <v>6</v>
      </c>
      <c r="L11" s="799">
        <f t="shared" si="1"/>
        <v>0.24</v>
      </c>
      <c r="M11" s="800">
        <f t="shared" si="2"/>
        <v>1</v>
      </c>
      <c r="N11" s="752" t="s">
        <v>1416</v>
      </c>
      <c r="O11" s="752" t="s">
        <v>1417</v>
      </c>
    </row>
    <row r="12" spans="1:15" ht="30" customHeight="1">
      <c r="A12" s="789" t="s">
        <v>368</v>
      </c>
      <c r="B12" s="790" t="s">
        <v>40</v>
      </c>
      <c r="C12" s="801" t="s">
        <v>270</v>
      </c>
      <c r="D12" s="792" t="s">
        <v>1420</v>
      </c>
      <c r="E12" s="793">
        <v>2013</v>
      </c>
      <c r="F12" s="804">
        <v>128</v>
      </c>
      <c r="G12" s="804">
        <v>120</v>
      </c>
      <c r="H12" s="805">
        <v>53</v>
      </c>
      <c r="I12" s="796">
        <f t="shared" si="0"/>
        <v>0.44166666666666665</v>
      </c>
      <c r="J12" s="797" t="s">
        <v>44</v>
      </c>
      <c r="K12" s="798">
        <v>53</v>
      </c>
      <c r="L12" s="799">
        <f t="shared" si="1"/>
        <v>0.44166666666666665</v>
      </c>
      <c r="M12" s="800">
        <f t="shared" si="2"/>
        <v>1</v>
      </c>
      <c r="N12" s="752" t="s">
        <v>1416</v>
      </c>
      <c r="O12" s="752" t="s">
        <v>1417</v>
      </c>
    </row>
    <row r="13" spans="1:15" ht="30" customHeight="1">
      <c r="A13" s="789" t="s">
        <v>368</v>
      </c>
      <c r="B13" s="790" t="s">
        <v>40</v>
      </c>
      <c r="C13" s="801" t="s">
        <v>1418</v>
      </c>
      <c r="D13" s="792" t="s">
        <v>1420</v>
      </c>
      <c r="E13" s="793">
        <v>2013</v>
      </c>
      <c r="F13" s="804">
        <v>37</v>
      </c>
      <c r="G13" s="804">
        <v>34</v>
      </c>
      <c r="H13" s="805">
        <v>14</v>
      </c>
      <c r="I13" s="796">
        <f t="shared" si="0"/>
        <v>0.41176470588235292</v>
      </c>
      <c r="J13" s="797" t="s">
        <v>44</v>
      </c>
      <c r="K13" s="798">
        <v>14</v>
      </c>
      <c r="L13" s="799">
        <f t="shared" si="1"/>
        <v>0.41176470588235292</v>
      </c>
      <c r="M13" s="800">
        <f t="shared" si="2"/>
        <v>1</v>
      </c>
      <c r="N13" s="752" t="s">
        <v>1416</v>
      </c>
      <c r="O13" s="752" t="s">
        <v>1417</v>
      </c>
    </row>
    <row r="14" spans="1:15" ht="30" customHeight="1">
      <c r="A14" s="789" t="s">
        <v>368</v>
      </c>
      <c r="B14" s="790" t="s">
        <v>40</v>
      </c>
      <c r="C14" s="801" t="s">
        <v>283</v>
      </c>
      <c r="D14" s="792" t="s">
        <v>1420</v>
      </c>
      <c r="E14" s="793">
        <v>2013</v>
      </c>
      <c r="F14" s="804">
        <v>38</v>
      </c>
      <c r="G14" s="804">
        <v>31</v>
      </c>
      <c r="H14" s="805">
        <v>16</v>
      </c>
      <c r="I14" s="796">
        <f t="shared" si="0"/>
        <v>0.5161290322580645</v>
      </c>
      <c r="J14" s="797" t="s">
        <v>44</v>
      </c>
      <c r="K14" s="798">
        <v>16</v>
      </c>
      <c r="L14" s="799">
        <f t="shared" si="1"/>
        <v>0.5161290322580645</v>
      </c>
      <c r="M14" s="800">
        <f t="shared" si="2"/>
        <v>1</v>
      </c>
      <c r="N14" s="752" t="s">
        <v>1416</v>
      </c>
      <c r="O14" s="752" t="s">
        <v>1417</v>
      </c>
    </row>
    <row r="15" spans="1:15" ht="30" customHeight="1">
      <c r="A15" s="789" t="s">
        <v>368</v>
      </c>
      <c r="B15" s="790" t="s">
        <v>40</v>
      </c>
      <c r="C15" s="801" t="s">
        <v>268</v>
      </c>
      <c r="D15" s="792" t="s">
        <v>1420</v>
      </c>
      <c r="E15" s="793">
        <v>2013</v>
      </c>
      <c r="F15" s="804">
        <v>11</v>
      </c>
      <c r="G15" s="804">
        <v>11</v>
      </c>
      <c r="H15" s="805">
        <v>5</v>
      </c>
      <c r="I15" s="796">
        <f t="shared" si="0"/>
        <v>0.45454545454545453</v>
      </c>
      <c r="J15" s="797" t="s">
        <v>44</v>
      </c>
      <c r="K15" s="798">
        <v>5</v>
      </c>
      <c r="L15" s="799">
        <f t="shared" si="1"/>
        <v>0.45454545454545453</v>
      </c>
      <c r="M15" s="800">
        <f t="shared" si="2"/>
        <v>1</v>
      </c>
      <c r="N15" s="752" t="s">
        <v>1416</v>
      </c>
      <c r="O15" s="752" t="s">
        <v>1417</v>
      </c>
    </row>
    <row r="16" spans="1:15" ht="30" customHeight="1">
      <c r="A16" s="789" t="s">
        <v>368</v>
      </c>
      <c r="B16" s="790" t="s">
        <v>40</v>
      </c>
      <c r="C16" s="801" t="s">
        <v>271</v>
      </c>
      <c r="D16" s="792" t="s">
        <v>1420</v>
      </c>
      <c r="E16" s="793">
        <v>2013</v>
      </c>
      <c r="F16" s="804">
        <v>14</v>
      </c>
      <c r="G16" s="804">
        <v>14</v>
      </c>
      <c r="H16" s="805">
        <v>7</v>
      </c>
      <c r="I16" s="796">
        <f t="shared" si="0"/>
        <v>0.5</v>
      </c>
      <c r="J16" s="797" t="s">
        <v>44</v>
      </c>
      <c r="K16" s="798">
        <v>7</v>
      </c>
      <c r="L16" s="799">
        <f t="shared" si="1"/>
        <v>0.5</v>
      </c>
      <c r="M16" s="800">
        <f t="shared" si="2"/>
        <v>1</v>
      </c>
      <c r="N16" s="752" t="s">
        <v>1416</v>
      </c>
      <c r="O16" s="752" t="s">
        <v>1417</v>
      </c>
    </row>
    <row r="17" spans="1:15" ht="15" customHeight="1">
      <c r="A17" s="806" t="s">
        <v>368</v>
      </c>
      <c r="B17" s="790" t="s">
        <v>40</v>
      </c>
      <c r="C17" s="801" t="s">
        <v>270</v>
      </c>
      <c r="D17" s="792" t="s">
        <v>1421</v>
      </c>
      <c r="E17" s="793">
        <v>2013</v>
      </c>
      <c r="F17" s="804">
        <v>61</v>
      </c>
      <c r="G17" s="804">
        <v>59</v>
      </c>
      <c r="H17" s="805">
        <v>40</v>
      </c>
      <c r="I17" s="796">
        <f t="shared" si="0"/>
        <v>0.67796610169491522</v>
      </c>
      <c r="J17" s="797" t="s">
        <v>44</v>
      </c>
      <c r="K17" s="798">
        <v>40</v>
      </c>
      <c r="L17" s="799">
        <f t="shared" si="1"/>
        <v>0.67796610169491522</v>
      </c>
      <c r="M17" s="800">
        <f t="shared" si="2"/>
        <v>1</v>
      </c>
      <c r="N17" s="752" t="s">
        <v>1416</v>
      </c>
      <c r="O17" s="752" t="s">
        <v>1417</v>
      </c>
    </row>
    <row r="18" spans="1:15" ht="25.5">
      <c r="A18" s="806" t="s">
        <v>368</v>
      </c>
      <c r="B18" s="790" t="s">
        <v>40</v>
      </c>
      <c r="C18" s="801" t="s">
        <v>283</v>
      </c>
      <c r="D18" s="792" t="s">
        <v>1421</v>
      </c>
      <c r="E18" s="793">
        <v>2013</v>
      </c>
      <c r="F18" s="804">
        <v>16</v>
      </c>
      <c r="G18" s="804">
        <v>16</v>
      </c>
      <c r="H18" s="805">
        <v>12</v>
      </c>
      <c r="I18" s="796">
        <f t="shared" si="0"/>
        <v>0.75</v>
      </c>
      <c r="J18" s="797" t="s">
        <v>44</v>
      </c>
      <c r="K18" s="798">
        <v>12</v>
      </c>
      <c r="L18" s="799">
        <f t="shared" si="1"/>
        <v>0.75</v>
      </c>
      <c r="M18" s="800">
        <f t="shared" si="2"/>
        <v>1</v>
      </c>
      <c r="N18" s="752" t="s">
        <v>1416</v>
      </c>
      <c r="O18" s="752" t="s">
        <v>1417</v>
      </c>
    </row>
    <row r="19" spans="1:15" ht="15" customHeight="1">
      <c r="A19" s="806" t="s">
        <v>368</v>
      </c>
      <c r="B19" s="790" t="s">
        <v>40</v>
      </c>
      <c r="C19" s="801" t="s">
        <v>268</v>
      </c>
      <c r="D19" s="792" t="s">
        <v>1421</v>
      </c>
      <c r="E19" s="793">
        <v>2013</v>
      </c>
      <c r="F19" s="804">
        <v>18</v>
      </c>
      <c r="G19" s="804">
        <v>17</v>
      </c>
      <c r="H19" s="805">
        <v>12</v>
      </c>
      <c r="I19" s="796">
        <f t="shared" si="0"/>
        <v>0.70588235294117652</v>
      </c>
      <c r="J19" s="797" t="s">
        <v>44</v>
      </c>
      <c r="K19" s="798">
        <v>12</v>
      </c>
      <c r="L19" s="799">
        <f t="shared" si="1"/>
        <v>0.70588235294117652</v>
      </c>
      <c r="M19" s="800">
        <f t="shared" si="2"/>
        <v>1</v>
      </c>
      <c r="N19" s="752" t="s">
        <v>1416</v>
      </c>
      <c r="O19" s="752" t="s">
        <v>1417</v>
      </c>
    </row>
    <row r="20" spans="1:15" ht="25.5">
      <c r="A20" s="806" t="s">
        <v>368</v>
      </c>
      <c r="B20" s="790" t="s">
        <v>40</v>
      </c>
      <c r="C20" s="801" t="s">
        <v>270</v>
      </c>
      <c r="D20" s="792" t="s">
        <v>1422</v>
      </c>
      <c r="E20" s="793">
        <v>2013</v>
      </c>
      <c r="F20" s="804">
        <v>34</v>
      </c>
      <c r="G20" s="804">
        <v>34</v>
      </c>
      <c r="H20" s="805">
        <v>29</v>
      </c>
      <c r="I20" s="796">
        <f t="shared" si="0"/>
        <v>0.8529411764705882</v>
      </c>
      <c r="J20" s="797" t="s">
        <v>44</v>
      </c>
      <c r="K20" s="798">
        <v>27</v>
      </c>
      <c r="L20" s="799">
        <f t="shared" si="1"/>
        <v>0.79411764705882348</v>
      </c>
      <c r="M20" s="800">
        <f t="shared" si="2"/>
        <v>0.93103448275862066</v>
      </c>
      <c r="N20" s="752" t="s">
        <v>1416</v>
      </c>
      <c r="O20" s="752" t="s">
        <v>1417</v>
      </c>
    </row>
    <row r="21" spans="1:15" ht="25.5">
      <c r="A21" s="806" t="s">
        <v>368</v>
      </c>
      <c r="B21" s="790" t="s">
        <v>40</v>
      </c>
      <c r="C21" s="801" t="s">
        <v>270</v>
      </c>
      <c r="D21" s="792" t="s">
        <v>1423</v>
      </c>
      <c r="E21" s="793">
        <v>2013</v>
      </c>
      <c r="F21" s="804">
        <v>17</v>
      </c>
      <c r="G21" s="804">
        <v>17</v>
      </c>
      <c r="H21" s="805">
        <v>17</v>
      </c>
      <c r="I21" s="796">
        <f t="shared" si="0"/>
        <v>1</v>
      </c>
      <c r="J21" s="797" t="s">
        <v>44</v>
      </c>
      <c r="K21" s="798">
        <v>17</v>
      </c>
      <c r="L21" s="799">
        <f t="shared" si="1"/>
        <v>1</v>
      </c>
      <c r="M21" s="800">
        <f t="shared" si="2"/>
        <v>1</v>
      </c>
      <c r="N21" s="752" t="s">
        <v>1416</v>
      </c>
      <c r="O21" s="752" t="s">
        <v>1417</v>
      </c>
    </row>
    <row r="22" spans="1:15" ht="25.5">
      <c r="A22" s="806" t="s">
        <v>368</v>
      </c>
      <c r="B22" s="790" t="s">
        <v>40</v>
      </c>
      <c r="C22" s="801" t="s">
        <v>271</v>
      </c>
      <c r="D22" s="792" t="s">
        <v>1423</v>
      </c>
      <c r="E22" s="793">
        <v>2013</v>
      </c>
      <c r="F22" s="804">
        <v>13</v>
      </c>
      <c r="G22" s="804">
        <v>13</v>
      </c>
      <c r="H22" s="805">
        <v>13</v>
      </c>
      <c r="I22" s="796">
        <f t="shared" si="0"/>
        <v>1</v>
      </c>
      <c r="J22" s="797" t="s">
        <v>44</v>
      </c>
      <c r="K22" s="798">
        <v>11</v>
      </c>
      <c r="L22" s="799">
        <f t="shared" si="1"/>
        <v>0.84615384615384615</v>
      </c>
      <c r="M22" s="800">
        <f t="shared" si="2"/>
        <v>0.84615384615384615</v>
      </c>
      <c r="N22" s="752" t="s">
        <v>1416</v>
      </c>
      <c r="O22" s="752" t="s">
        <v>1417</v>
      </c>
    </row>
    <row r="23" spans="1:15" ht="25.5">
      <c r="A23" s="807" t="s">
        <v>368</v>
      </c>
      <c r="B23" s="790" t="s">
        <v>40</v>
      </c>
      <c r="C23" s="801" t="s">
        <v>1424</v>
      </c>
      <c r="D23" s="792" t="s">
        <v>1415</v>
      </c>
      <c r="E23" s="793">
        <v>2013</v>
      </c>
      <c r="F23" s="805">
        <v>532</v>
      </c>
      <c r="G23" s="805">
        <v>532</v>
      </c>
      <c r="H23" s="805">
        <v>0</v>
      </c>
      <c r="I23" s="796">
        <f t="shared" si="0"/>
        <v>0</v>
      </c>
      <c r="J23" s="797" t="s">
        <v>84</v>
      </c>
      <c r="K23" s="807">
        <v>0</v>
      </c>
      <c r="L23" s="808">
        <f t="shared" si="1"/>
        <v>0</v>
      </c>
      <c r="M23" s="809">
        <v>1</v>
      </c>
      <c r="N23" s="752" t="s">
        <v>1425</v>
      </c>
      <c r="O23" s="752" t="s">
        <v>1426</v>
      </c>
    </row>
    <row r="24" spans="1:15" ht="25.5">
      <c r="A24" s="807" t="s">
        <v>368</v>
      </c>
      <c r="B24" s="790" t="s">
        <v>40</v>
      </c>
      <c r="C24" s="801" t="s">
        <v>1424</v>
      </c>
      <c r="D24" s="792" t="s">
        <v>1419</v>
      </c>
      <c r="E24" s="793">
        <v>2013</v>
      </c>
      <c r="F24" s="805">
        <v>7</v>
      </c>
      <c r="G24" s="805">
        <v>7</v>
      </c>
      <c r="H24" s="805">
        <v>0</v>
      </c>
      <c r="I24" s="796">
        <f t="shared" si="0"/>
        <v>0</v>
      </c>
      <c r="J24" s="797" t="s">
        <v>84</v>
      </c>
      <c r="K24" s="807">
        <v>0</v>
      </c>
      <c r="L24" s="808">
        <f t="shared" si="1"/>
        <v>0</v>
      </c>
      <c r="M24" s="809">
        <v>1</v>
      </c>
      <c r="N24" s="752" t="s">
        <v>1425</v>
      </c>
      <c r="O24" s="752" t="s">
        <v>1426</v>
      </c>
    </row>
    <row r="25" spans="1:15" ht="25.5">
      <c r="A25" s="807" t="s">
        <v>368</v>
      </c>
      <c r="B25" s="790" t="s">
        <v>40</v>
      </c>
      <c r="C25" s="801" t="s">
        <v>1424</v>
      </c>
      <c r="D25" s="792" t="s">
        <v>1420</v>
      </c>
      <c r="E25" s="793">
        <v>2013</v>
      </c>
      <c r="F25" s="805">
        <v>17</v>
      </c>
      <c r="G25" s="805">
        <v>17</v>
      </c>
      <c r="H25" s="805">
        <v>0</v>
      </c>
      <c r="I25" s="796">
        <f t="shared" si="0"/>
        <v>0</v>
      </c>
      <c r="J25" s="797" t="s">
        <v>84</v>
      </c>
      <c r="K25" s="807">
        <v>0</v>
      </c>
      <c r="L25" s="808">
        <f t="shared" si="1"/>
        <v>0</v>
      </c>
      <c r="M25" s="809">
        <v>1</v>
      </c>
      <c r="N25" s="752" t="s">
        <v>1425</v>
      </c>
      <c r="O25" s="752" t="s">
        <v>1426</v>
      </c>
    </row>
    <row r="26" spans="1:15" ht="25.5">
      <c r="A26" s="807" t="s">
        <v>368</v>
      </c>
      <c r="B26" s="790" t="s">
        <v>40</v>
      </c>
      <c r="C26" s="801" t="s">
        <v>1424</v>
      </c>
      <c r="D26" s="792" t="s">
        <v>1421</v>
      </c>
      <c r="E26" s="793">
        <v>2013</v>
      </c>
      <c r="F26" s="805">
        <v>7</v>
      </c>
      <c r="G26" s="805">
        <v>7</v>
      </c>
      <c r="H26" s="805">
        <v>0</v>
      </c>
      <c r="I26" s="796">
        <f t="shared" si="0"/>
        <v>0</v>
      </c>
      <c r="J26" s="797" t="s">
        <v>84</v>
      </c>
      <c r="K26" s="807">
        <v>0</v>
      </c>
      <c r="L26" s="808">
        <f t="shared" si="1"/>
        <v>0</v>
      </c>
      <c r="M26" s="809">
        <v>1</v>
      </c>
      <c r="N26" s="752" t="s">
        <v>1425</v>
      </c>
      <c r="O26" s="752" t="s">
        <v>1426</v>
      </c>
    </row>
    <row r="27" spans="1:15" ht="25.5">
      <c r="A27" s="807" t="s">
        <v>368</v>
      </c>
      <c r="B27" s="790" t="s">
        <v>40</v>
      </c>
      <c r="C27" s="801" t="s">
        <v>1424</v>
      </c>
      <c r="D27" s="792" t="s">
        <v>1422</v>
      </c>
      <c r="E27" s="793">
        <v>2013</v>
      </c>
      <c r="F27" s="805">
        <v>4</v>
      </c>
      <c r="G27" s="805">
        <v>4</v>
      </c>
      <c r="H27" s="805">
        <v>0</v>
      </c>
      <c r="I27" s="796">
        <f t="shared" si="0"/>
        <v>0</v>
      </c>
      <c r="J27" s="797" t="s">
        <v>84</v>
      </c>
      <c r="K27" s="807">
        <v>0</v>
      </c>
      <c r="L27" s="808">
        <f t="shared" si="1"/>
        <v>0</v>
      </c>
      <c r="M27" s="809">
        <v>1</v>
      </c>
      <c r="N27" s="752" t="s">
        <v>1425</v>
      </c>
      <c r="O27" s="752" t="s">
        <v>1426</v>
      </c>
    </row>
    <row r="28" spans="1:15" ht="25.5">
      <c r="A28" s="807" t="s">
        <v>368</v>
      </c>
      <c r="B28" s="790" t="s">
        <v>40</v>
      </c>
      <c r="C28" s="801" t="s">
        <v>1424</v>
      </c>
      <c r="D28" s="792" t="s">
        <v>1427</v>
      </c>
      <c r="E28" s="793">
        <v>2012</v>
      </c>
      <c r="F28" s="805">
        <v>0</v>
      </c>
      <c r="G28" s="805">
        <v>0</v>
      </c>
      <c r="H28" s="805">
        <v>0</v>
      </c>
      <c r="I28" s="796" t="e">
        <f t="shared" si="0"/>
        <v>#DIV/0!</v>
      </c>
      <c r="J28" s="797" t="s">
        <v>84</v>
      </c>
      <c r="K28" s="807">
        <v>0</v>
      </c>
      <c r="L28" s="808" t="e">
        <f t="shared" si="1"/>
        <v>#DIV/0!</v>
      </c>
      <c r="M28" s="809">
        <v>1</v>
      </c>
      <c r="N28" s="752" t="s">
        <v>1425</v>
      </c>
      <c r="O28" s="752" t="s">
        <v>1426</v>
      </c>
    </row>
    <row r="29" spans="1:15">
      <c r="A29" s="810" t="s">
        <v>303</v>
      </c>
      <c r="B29" s="728"/>
      <c r="C29" s="811"/>
      <c r="D29" s="811"/>
      <c r="E29" s="811"/>
      <c r="F29" s="811"/>
      <c r="G29" s="811"/>
      <c r="H29" s="811"/>
      <c r="I29" s="811"/>
      <c r="J29" s="811"/>
      <c r="K29" s="811"/>
      <c r="L29" s="811"/>
      <c r="M29" s="811"/>
    </row>
    <row r="30" spans="1:15">
      <c r="A30" s="810" t="s">
        <v>45</v>
      </c>
      <c r="B30" s="728"/>
      <c r="C30" s="811"/>
      <c r="D30" s="811"/>
      <c r="E30" s="811"/>
      <c r="F30" s="811"/>
      <c r="G30" s="811"/>
      <c r="H30" s="811"/>
      <c r="I30" s="811"/>
      <c r="J30" s="811"/>
      <c r="K30" s="811"/>
      <c r="L30" s="811"/>
      <c r="M30" s="811"/>
    </row>
    <row r="31" spans="1:15">
      <c r="A31" s="810" t="s">
        <v>217</v>
      </c>
      <c r="B31" s="728"/>
    </row>
    <row r="32" spans="1:15">
      <c r="A32" s="810" t="s">
        <v>296</v>
      </c>
      <c r="B32" s="728"/>
      <c r="C32" s="811"/>
      <c r="D32" s="811"/>
      <c r="E32" s="811"/>
      <c r="F32" s="811"/>
      <c r="G32" s="811"/>
      <c r="H32" s="811"/>
      <c r="I32" s="811"/>
      <c r="J32" s="811"/>
    </row>
    <row r="33" spans="2:3">
      <c r="B33" s="728"/>
      <c r="C33" s="812"/>
    </row>
    <row r="34" spans="2:3">
      <c r="C34" s="812"/>
    </row>
    <row r="35" spans="2:3">
      <c r="C35" s="812"/>
    </row>
    <row r="36" spans="2:3">
      <c r="C36" s="812"/>
    </row>
    <row r="37" spans="2:3">
      <c r="C37" s="812"/>
    </row>
    <row r="38" spans="2:3">
      <c r="C38" s="732"/>
    </row>
  </sheetData>
  <dataValidations count="1">
    <dataValidation type="textLength" showInputMessage="1" showErrorMessage="1" sqref="O4:O16">
      <formula1>0</formula1>
      <formula2>150</formula2>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H16"/>
  <sheetViews>
    <sheetView zoomScaleSheetLayoutView="70" workbookViewId="0">
      <selection sqref="A1:XFD1048576"/>
    </sheetView>
  </sheetViews>
  <sheetFormatPr defaultColWidth="9.140625" defaultRowHeight="12.75"/>
  <cols>
    <col min="1" max="1" width="6.7109375" style="729" customWidth="1"/>
    <col min="2" max="2" width="44.140625" style="729" customWidth="1"/>
    <col min="3" max="3" width="10.7109375" style="729" customWidth="1"/>
    <col min="4" max="4" width="20.5703125" style="729" customWidth="1"/>
    <col min="5" max="5" width="20.7109375" style="729" customWidth="1"/>
    <col min="6" max="6" width="22.28515625" style="729" customWidth="1"/>
    <col min="7" max="7" width="20.5703125" style="729" customWidth="1"/>
    <col min="8" max="8" width="11.5703125" style="729" customWidth="1"/>
    <col min="9" max="16384" width="9.140625" style="729"/>
  </cols>
  <sheetData>
    <row r="1" spans="1:8" ht="30" customHeight="1" thickBot="1">
      <c r="A1" s="731" t="s">
        <v>46</v>
      </c>
      <c r="B1" s="732"/>
      <c r="C1" s="731"/>
      <c r="D1" s="731"/>
      <c r="E1" s="731"/>
      <c r="F1" s="813"/>
      <c r="G1" s="814" t="s">
        <v>0</v>
      </c>
      <c r="H1" s="815" t="s">
        <v>542</v>
      </c>
    </row>
    <row r="2" spans="1:8" ht="30" customHeight="1" thickBot="1">
      <c r="A2" s="779"/>
      <c r="B2" s="733"/>
      <c r="C2" s="733"/>
      <c r="D2" s="733"/>
      <c r="E2" s="733"/>
      <c r="F2" s="816"/>
      <c r="G2" s="780" t="s">
        <v>299</v>
      </c>
      <c r="H2" s="763">
        <v>2014</v>
      </c>
    </row>
    <row r="3" spans="1:8" ht="63.95" customHeight="1" thickBot="1">
      <c r="A3" s="817" t="s">
        <v>1</v>
      </c>
      <c r="B3" s="817" t="s">
        <v>35</v>
      </c>
      <c r="C3" s="484" t="s">
        <v>255</v>
      </c>
      <c r="D3" s="484" t="s">
        <v>47</v>
      </c>
      <c r="E3" s="786" t="s">
        <v>48</v>
      </c>
      <c r="F3" s="484" t="s">
        <v>49</v>
      </c>
      <c r="G3" s="786" t="s">
        <v>50</v>
      </c>
      <c r="H3" s="528" t="s">
        <v>352</v>
      </c>
    </row>
    <row r="4" spans="1:8" ht="36" customHeight="1">
      <c r="A4" s="953" t="s">
        <v>368</v>
      </c>
      <c r="B4" s="945" t="s">
        <v>40</v>
      </c>
      <c r="C4" s="947">
        <v>2013</v>
      </c>
      <c r="D4" s="949" t="s">
        <v>1428</v>
      </c>
      <c r="E4" s="951">
        <v>9</v>
      </c>
      <c r="F4" s="818" t="s">
        <v>1429</v>
      </c>
      <c r="G4" s="819">
        <v>2</v>
      </c>
      <c r="H4" s="744"/>
    </row>
    <row r="5" spans="1:8" ht="36" customHeight="1">
      <c r="A5" s="954"/>
      <c r="B5" s="955"/>
      <c r="C5" s="956"/>
      <c r="D5" s="957"/>
      <c r="E5" s="952"/>
      <c r="F5" s="818" t="s">
        <v>1430</v>
      </c>
      <c r="G5" s="819">
        <v>7</v>
      </c>
      <c r="H5" s="744"/>
    </row>
    <row r="6" spans="1:8" ht="36" customHeight="1">
      <c r="A6" s="953" t="s">
        <v>368</v>
      </c>
      <c r="B6" s="945" t="s">
        <v>40</v>
      </c>
      <c r="C6" s="947">
        <v>2013</v>
      </c>
      <c r="D6" s="949" t="s">
        <v>1431</v>
      </c>
      <c r="E6" s="951">
        <v>61</v>
      </c>
      <c r="F6" s="818" t="s">
        <v>1432</v>
      </c>
      <c r="G6" s="819">
        <v>5</v>
      </c>
      <c r="H6" s="744"/>
    </row>
    <row r="7" spans="1:8" ht="36" customHeight="1">
      <c r="A7" s="954"/>
      <c r="B7" s="955"/>
      <c r="C7" s="956"/>
      <c r="D7" s="957"/>
      <c r="E7" s="952"/>
      <c r="F7" s="818" t="s">
        <v>1433</v>
      </c>
      <c r="G7" s="819">
        <v>56</v>
      </c>
      <c r="H7" s="744"/>
    </row>
    <row r="8" spans="1:8" ht="36" customHeight="1">
      <c r="A8" s="953" t="s">
        <v>368</v>
      </c>
      <c r="B8" s="945" t="s">
        <v>40</v>
      </c>
      <c r="C8" s="947">
        <v>2013</v>
      </c>
      <c r="D8" s="949" t="s">
        <v>1434</v>
      </c>
      <c r="E8" s="951">
        <v>16</v>
      </c>
      <c r="F8" s="820" t="s">
        <v>1435</v>
      </c>
      <c r="G8" s="819">
        <v>8</v>
      </c>
      <c r="H8" s="744"/>
    </row>
    <row r="9" spans="1:8" ht="36" customHeight="1">
      <c r="A9" s="954"/>
      <c r="B9" s="955"/>
      <c r="C9" s="956"/>
      <c r="D9" s="957"/>
      <c r="E9" s="952"/>
      <c r="F9" s="820" t="s">
        <v>1436</v>
      </c>
      <c r="G9" s="819">
        <v>8</v>
      </c>
      <c r="H9" s="744"/>
    </row>
    <row r="10" spans="1:8" ht="36" customHeight="1">
      <c r="A10" s="953" t="s">
        <v>368</v>
      </c>
      <c r="B10" s="945" t="s">
        <v>40</v>
      </c>
      <c r="C10" s="947">
        <v>2013</v>
      </c>
      <c r="D10" s="949" t="s">
        <v>1437</v>
      </c>
      <c r="E10" s="951">
        <v>34</v>
      </c>
      <c r="F10" s="818" t="s">
        <v>1438</v>
      </c>
      <c r="G10" s="819">
        <v>1</v>
      </c>
      <c r="H10" s="744"/>
    </row>
    <row r="11" spans="1:8" ht="36" customHeight="1">
      <c r="A11" s="954"/>
      <c r="B11" s="955"/>
      <c r="C11" s="956"/>
      <c r="D11" s="957"/>
      <c r="E11" s="952"/>
      <c r="F11" s="818" t="s">
        <v>1439</v>
      </c>
      <c r="G11" s="819">
        <v>33</v>
      </c>
      <c r="H11" s="744"/>
    </row>
    <row r="12" spans="1:8" ht="36" customHeight="1">
      <c r="A12" s="943" t="s">
        <v>368</v>
      </c>
      <c r="B12" s="945" t="s">
        <v>40</v>
      </c>
      <c r="C12" s="947">
        <v>2013</v>
      </c>
      <c r="D12" s="949" t="s">
        <v>1440</v>
      </c>
      <c r="E12" s="951">
        <v>17</v>
      </c>
      <c r="F12" s="818" t="s">
        <v>1441</v>
      </c>
      <c r="G12" s="819">
        <v>16</v>
      </c>
      <c r="H12" s="744"/>
    </row>
    <row r="13" spans="1:8" ht="36" customHeight="1">
      <c r="A13" s="944"/>
      <c r="B13" s="946"/>
      <c r="C13" s="948"/>
      <c r="D13" s="950"/>
      <c r="E13" s="952"/>
      <c r="F13" s="818" t="s">
        <v>1442</v>
      </c>
      <c r="G13" s="819">
        <v>1</v>
      </c>
      <c r="H13" s="744"/>
    </row>
    <row r="14" spans="1:8" ht="12.75" customHeight="1">
      <c r="A14" s="4"/>
      <c r="B14" s="4"/>
      <c r="C14" s="4"/>
      <c r="D14" s="4"/>
      <c r="E14" s="821"/>
      <c r="F14" s="4"/>
      <c r="G14" s="822"/>
    </row>
    <row r="15" spans="1:8" ht="12.75" customHeight="1"/>
    <row r="16" spans="1:8" ht="12.75" customHeight="1"/>
  </sheetData>
  <mergeCells count="25">
    <mergeCell ref="E4:E5"/>
    <mergeCell ref="A4:A5"/>
    <mergeCell ref="B4:B5"/>
    <mergeCell ref="C4:C5"/>
    <mergeCell ref="D4:D5"/>
    <mergeCell ref="A10:A11"/>
    <mergeCell ref="B10:B11"/>
    <mergeCell ref="C10:C11"/>
    <mergeCell ref="D10:D11"/>
    <mergeCell ref="E10:E11"/>
    <mergeCell ref="A8:A9"/>
    <mergeCell ref="B8:B9"/>
    <mergeCell ref="C8:C9"/>
    <mergeCell ref="D8:D9"/>
    <mergeCell ref="E8:E9"/>
    <mergeCell ref="A6:A7"/>
    <mergeCell ref="B6:B7"/>
    <mergeCell ref="C6:C7"/>
    <mergeCell ref="D6:D7"/>
    <mergeCell ref="E6:E7"/>
    <mergeCell ref="A12:A13"/>
    <mergeCell ref="B12:B13"/>
    <mergeCell ref="C12:C13"/>
    <mergeCell ref="D12:D13"/>
    <mergeCell ref="E12:E13"/>
  </mergeCell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A1:S389"/>
  <sheetViews>
    <sheetView zoomScale="80" zoomScaleNormal="80" zoomScaleSheetLayoutView="100" zoomScalePageLayoutView="80" workbookViewId="0">
      <selection sqref="A1:XFD1048576"/>
    </sheetView>
  </sheetViews>
  <sheetFormatPr defaultColWidth="11.5703125" defaultRowHeight="12.75"/>
  <cols>
    <col min="1" max="1" width="11.5703125" style="115" customWidth="1"/>
    <col min="2" max="2" width="32.28515625" style="115" customWidth="1"/>
    <col min="3" max="3" width="11.5703125" style="115" customWidth="1"/>
    <col min="4" max="4" width="28.7109375" style="115" customWidth="1"/>
    <col min="5" max="5" width="13.140625" style="115" customWidth="1"/>
    <col min="6" max="6" width="18.7109375" style="115" customWidth="1"/>
    <col min="7" max="7" width="28" style="115" customWidth="1"/>
    <col min="8" max="8" width="19.28515625" style="115" customWidth="1"/>
    <col min="9" max="9" width="18" style="115" customWidth="1"/>
    <col min="10" max="10" width="15.42578125" style="115" customWidth="1"/>
    <col min="11" max="12" width="17.28515625" style="115" customWidth="1"/>
    <col min="13" max="16384" width="11.5703125" style="115"/>
  </cols>
  <sheetData>
    <row r="1" spans="1:19" ht="25.5" customHeight="1" thickBot="1">
      <c r="A1" s="114" t="s">
        <v>52</v>
      </c>
      <c r="B1" s="114"/>
      <c r="C1" s="114"/>
      <c r="D1" s="114"/>
      <c r="E1" s="114"/>
      <c r="F1" s="114"/>
      <c r="G1" s="114"/>
      <c r="H1" s="114"/>
      <c r="I1" s="114"/>
      <c r="K1" s="814" t="s">
        <v>0</v>
      </c>
      <c r="L1" s="814" t="s">
        <v>542</v>
      </c>
      <c r="Q1" s="115" t="s">
        <v>261</v>
      </c>
    </row>
    <row r="2" spans="1:19" ht="25.5" customHeight="1" thickBot="1">
      <c r="A2" s="823"/>
      <c r="B2" s="823"/>
      <c r="C2" s="823"/>
      <c r="D2" s="823"/>
      <c r="E2" s="823"/>
      <c r="F2" s="823"/>
      <c r="G2" s="114"/>
      <c r="H2" s="114"/>
      <c r="I2" s="114"/>
      <c r="K2" s="780" t="s">
        <v>299</v>
      </c>
      <c r="L2" s="824">
        <v>2014</v>
      </c>
      <c r="Q2" s="73" t="s">
        <v>262</v>
      </c>
      <c r="R2" s="723"/>
      <c r="S2" s="73" t="s">
        <v>262</v>
      </c>
    </row>
    <row r="3" spans="1:19" ht="43.9" customHeight="1" thickBot="1">
      <c r="A3" s="746" t="s">
        <v>1</v>
      </c>
      <c r="B3" s="817" t="s">
        <v>35</v>
      </c>
      <c r="C3" s="746" t="s">
        <v>263</v>
      </c>
      <c r="D3" s="746" t="s">
        <v>55</v>
      </c>
      <c r="E3" s="746" t="s">
        <v>255</v>
      </c>
      <c r="F3" s="746" t="s">
        <v>56</v>
      </c>
      <c r="G3" s="825" t="s">
        <v>363</v>
      </c>
      <c r="H3" s="825" t="s">
        <v>364</v>
      </c>
      <c r="I3" s="746" t="s">
        <v>264</v>
      </c>
      <c r="J3" s="746" t="s">
        <v>294</v>
      </c>
      <c r="K3" s="746" t="s">
        <v>295</v>
      </c>
      <c r="L3" s="746" t="s">
        <v>352</v>
      </c>
      <c r="Q3" s="73" t="s">
        <v>266</v>
      </c>
      <c r="R3" s="723"/>
      <c r="S3" s="73" t="s">
        <v>267</v>
      </c>
    </row>
    <row r="4" spans="1:19" ht="25.5" customHeight="1">
      <c r="A4" s="826" t="s">
        <v>368</v>
      </c>
      <c r="B4" s="827" t="s">
        <v>40</v>
      </c>
      <c r="C4" s="826" t="s">
        <v>1443</v>
      </c>
      <c r="D4" s="826" t="s">
        <v>1444</v>
      </c>
      <c r="E4" s="828">
        <v>2013</v>
      </c>
      <c r="F4" s="827" t="s">
        <v>1445</v>
      </c>
      <c r="G4" s="829" t="s">
        <v>268</v>
      </c>
      <c r="H4" s="830" t="s">
        <v>1420</v>
      </c>
      <c r="I4" s="831" t="s">
        <v>44</v>
      </c>
      <c r="J4" s="832">
        <v>45.4</v>
      </c>
      <c r="K4" s="832">
        <v>100</v>
      </c>
      <c r="L4" s="833"/>
      <c r="N4" s="834"/>
      <c r="Q4" s="723" t="s">
        <v>268</v>
      </c>
      <c r="R4" s="723"/>
      <c r="S4" s="723" t="s">
        <v>269</v>
      </c>
    </row>
    <row r="5" spans="1:19" ht="25.5" customHeight="1">
      <c r="A5" s="826" t="s">
        <v>368</v>
      </c>
      <c r="B5" s="827" t="s">
        <v>40</v>
      </c>
      <c r="C5" s="826" t="s">
        <v>1443</v>
      </c>
      <c r="D5" s="826" t="s">
        <v>1444</v>
      </c>
      <c r="E5" s="828">
        <v>2013</v>
      </c>
      <c r="F5" s="827" t="s">
        <v>1445</v>
      </c>
      <c r="G5" s="829" t="s">
        <v>268</v>
      </c>
      <c r="H5" s="830" t="s">
        <v>1421</v>
      </c>
      <c r="I5" s="831" t="s">
        <v>44</v>
      </c>
      <c r="J5" s="832">
        <v>66.599999999999994</v>
      </c>
      <c r="K5" s="832">
        <v>100</v>
      </c>
      <c r="L5" s="833"/>
      <c r="Q5" s="723" t="s">
        <v>270</v>
      </c>
      <c r="R5" s="723"/>
      <c r="S5" s="723" t="s">
        <v>272</v>
      </c>
    </row>
    <row r="6" spans="1:19" ht="25.5" customHeight="1">
      <c r="A6" s="826" t="s">
        <v>368</v>
      </c>
      <c r="B6" s="827" t="s">
        <v>40</v>
      </c>
      <c r="C6" s="826" t="s">
        <v>1443</v>
      </c>
      <c r="D6" s="826" t="s">
        <v>1444</v>
      </c>
      <c r="E6" s="828">
        <v>2013</v>
      </c>
      <c r="F6" s="827" t="s">
        <v>1445</v>
      </c>
      <c r="G6" s="829" t="s">
        <v>270</v>
      </c>
      <c r="H6" s="830" t="s">
        <v>1415</v>
      </c>
      <c r="I6" s="831" t="s">
        <v>44</v>
      </c>
      <c r="J6" s="832">
        <v>18.2</v>
      </c>
      <c r="K6" s="832">
        <v>100</v>
      </c>
      <c r="L6" s="833"/>
      <c r="Q6" s="723" t="s">
        <v>271</v>
      </c>
      <c r="R6" s="723"/>
      <c r="S6" s="723" t="s">
        <v>260</v>
      </c>
    </row>
    <row r="7" spans="1:19" ht="25.5" customHeight="1">
      <c r="A7" s="826" t="s">
        <v>368</v>
      </c>
      <c r="B7" s="827" t="s">
        <v>40</v>
      </c>
      <c r="C7" s="826" t="s">
        <v>1443</v>
      </c>
      <c r="D7" s="835" t="s">
        <v>1444</v>
      </c>
      <c r="E7" s="828">
        <v>2013</v>
      </c>
      <c r="F7" s="827" t="s">
        <v>1445</v>
      </c>
      <c r="G7" s="829" t="s">
        <v>270</v>
      </c>
      <c r="H7" s="830" t="s">
        <v>1419</v>
      </c>
      <c r="I7" s="831" t="s">
        <v>44</v>
      </c>
      <c r="J7" s="832">
        <v>22.2</v>
      </c>
      <c r="K7" s="832">
        <v>100</v>
      </c>
      <c r="L7" s="833"/>
      <c r="Q7" s="723" t="s">
        <v>273</v>
      </c>
      <c r="R7" s="723"/>
      <c r="S7" s="723" t="s">
        <v>258</v>
      </c>
    </row>
    <row r="8" spans="1:19" ht="25.5" customHeight="1">
      <c r="A8" s="826" t="s">
        <v>368</v>
      </c>
      <c r="B8" s="827" t="s">
        <v>40</v>
      </c>
      <c r="C8" s="826" t="s">
        <v>1443</v>
      </c>
      <c r="D8" s="826" t="s">
        <v>1444</v>
      </c>
      <c r="E8" s="828">
        <v>2013</v>
      </c>
      <c r="F8" s="827" t="s">
        <v>1445</v>
      </c>
      <c r="G8" s="829" t="s">
        <v>270</v>
      </c>
      <c r="H8" s="830" t="s">
        <v>1420</v>
      </c>
      <c r="I8" s="831" t="s">
        <v>44</v>
      </c>
      <c r="J8" s="832">
        <v>41.4</v>
      </c>
      <c r="K8" s="832">
        <v>96.8</v>
      </c>
      <c r="L8" s="833"/>
      <c r="Q8" s="723" t="s">
        <v>275</v>
      </c>
      <c r="R8" s="723"/>
      <c r="S8" s="723" t="s">
        <v>277</v>
      </c>
    </row>
    <row r="9" spans="1:19" ht="25.5" customHeight="1">
      <c r="A9" s="826" t="s">
        <v>368</v>
      </c>
      <c r="B9" s="827" t="s">
        <v>40</v>
      </c>
      <c r="C9" s="826" t="s">
        <v>1443</v>
      </c>
      <c r="D9" s="835" t="s">
        <v>1444</v>
      </c>
      <c r="E9" s="828">
        <v>2013</v>
      </c>
      <c r="F9" s="827" t="s">
        <v>1445</v>
      </c>
      <c r="G9" s="829" t="s">
        <v>270</v>
      </c>
      <c r="H9" s="830" t="s">
        <v>1421</v>
      </c>
      <c r="I9" s="831" t="s">
        <v>44</v>
      </c>
      <c r="J9" s="832">
        <v>65.599999999999994</v>
      </c>
      <c r="K9" s="832">
        <v>95.2</v>
      </c>
      <c r="L9" s="833"/>
      <c r="Q9" s="723" t="s">
        <v>276</v>
      </c>
      <c r="R9" s="723"/>
      <c r="S9" s="723" t="s">
        <v>259</v>
      </c>
    </row>
    <row r="10" spans="1:19" ht="25.5" customHeight="1">
      <c r="A10" s="826" t="s">
        <v>368</v>
      </c>
      <c r="B10" s="827" t="s">
        <v>40</v>
      </c>
      <c r="C10" s="826" t="s">
        <v>1443</v>
      </c>
      <c r="D10" s="835" t="s">
        <v>1444</v>
      </c>
      <c r="E10" s="828">
        <v>2013</v>
      </c>
      <c r="F10" s="827" t="s">
        <v>1445</v>
      </c>
      <c r="G10" s="829" t="s">
        <v>270</v>
      </c>
      <c r="H10" s="830" t="s">
        <v>1422</v>
      </c>
      <c r="I10" s="831" t="s">
        <v>44</v>
      </c>
      <c r="J10" s="832">
        <v>79.400000000000006</v>
      </c>
      <c r="K10" s="832">
        <v>89.5</v>
      </c>
      <c r="L10" s="833"/>
      <c r="Q10" s="723" t="s">
        <v>278</v>
      </c>
      <c r="R10" s="723"/>
      <c r="S10" s="723"/>
    </row>
    <row r="11" spans="1:19" ht="25.5" customHeight="1">
      <c r="A11" s="826" t="s">
        <v>368</v>
      </c>
      <c r="B11" s="827" t="s">
        <v>40</v>
      </c>
      <c r="C11" s="826" t="s">
        <v>1443</v>
      </c>
      <c r="D11" s="835" t="s">
        <v>1444</v>
      </c>
      <c r="E11" s="828">
        <v>2013</v>
      </c>
      <c r="F11" s="827" t="s">
        <v>1445</v>
      </c>
      <c r="G11" s="829" t="s">
        <v>270</v>
      </c>
      <c r="H11" s="830" t="s">
        <v>1423</v>
      </c>
      <c r="I11" s="831" t="s">
        <v>44</v>
      </c>
      <c r="J11" s="832">
        <v>100</v>
      </c>
      <c r="K11" s="832">
        <v>100</v>
      </c>
      <c r="L11" s="833"/>
      <c r="Q11" s="723" t="s">
        <v>279</v>
      </c>
      <c r="R11" s="723"/>
      <c r="S11" s="723"/>
    </row>
    <row r="12" spans="1:19" ht="25.5" customHeight="1">
      <c r="A12" s="826" t="s">
        <v>368</v>
      </c>
      <c r="B12" s="827" t="s">
        <v>40</v>
      </c>
      <c r="C12" s="826" t="s">
        <v>1443</v>
      </c>
      <c r="D12" s="835" t="s">
        <v>1444</v>
      </c>
      <c r="E12" s="828">
        <v>2013</v>
      </c>
      <c r="F12" s="827" t="s">
        <v>1445</v>
      </c>
      <c r="G12" s="829" t="s">
        <v>274</v>
      </c>
      <c r="H12" s="830" t="s">
        <v>1419</v>
      </c>
      <c r="I12" s="831" t="s">
        <v>44</v>
      </c>
      <c r="J12" s="832">
        <v>25</v>
      </c>
      <c r="K12" s="832">
        <v>100</v>
      </c>
      <c r="L12" s="833"/>
      <c r="Q12" s="723" t="s">
        <v>280</v>
      </c>
      <c r="R12" s="723"/>
      <c r="S12" s="723"/>
    </row>
    <row r="13" spans="1:19" ht="25.5" customHeight="1">
      <c r="A13" s="826" t="s">
        <v>368</v>
      </c>
      <c r="B13" s="827" t="s">
        <v>40</v>
      </c>
      <c r="C13" s="826" t="s">
        <v>1443</v>
      </c>
      <c r="D13" s="835" t="s">
        <v>1444</v>
      </c>
      <c r="E13" s="828">
        <v>2013</v>
      </c>
      <c r="F13" s="827" t="s">
        <v>1445</v>
      </c>
      <c r="G13" s="829" t="s">
        <v>274</v>
      </c>
      <c r="H13" s="830" t="s">
        <v>1420</v>
      </c>
      <c r="I13" s="831" t="s">
        <v>44</v>
      </c>
      <c r="J13" s="832">
        <v>24</v>
      </c>
      <c r="K13" s="832">
        <v>100</v>
      </c>
      <c r="L13" s="833"/>
      <c r="Q13" s="723" t="s">
        <v>281</v>
      </c>
      <c r="R13" s="723"/>
      <c r="S13" s="723"/>
    </row>
    <row r="14" spans="1:19" ht="25.5" customHeight="1">
      <c r="A14" s="826" t="s">
        <v>368</v>
      </c>
      <c r="B14" s="827" t="s">
        <v>40</v>
      </c>
      <c r="C14" s="826" t="s">
        <v>1443</v>
      </c>
      <c r="D14" s="835" t="s">
        <v>1444</v>
      </c>
      <c r="E14" s="828">
        <v>2013</v>
      </c>
      <c r="F14" s="827" t="s">
        <v>1445</v>
      </c>
      <c r="G14" s="829" t="s">
        <v>271</v>
      </c>
      <c r="H14" s="830" t="s">
        <v>1420</v>
      </c>
      <c r="I14" s="831" t="s">
        <v>44</v>
      </c>
      <c r="J14" s="832">
        <v>50</v>
      </c>
      <c r="K14" s="832">
        <v>100</v>
      </c>
      <c r="L14" s="833"/>
      <c r="Q14" s="723" t="s">
        <v>282</v>
      </c>
      <c r="R14" s="723"/>
      <c r="S14" s="723"/>
    </row>
    <row r="15" spans="1:19" ht="25.5" customHeight="1">
      <c r="A15" s="826" t="s">
        <v>368</v>
      </c>
      <c r="B15" s="827" t="s">
        <v>40</v>
      </c>
      <c r="C15" s="826" t="s">
        <v>1443</v>
      </c>
      <c r="D15" s="835" t="s">
        <v>1444</v>
      </c>
      <c r="E15" s="828">
        <v>2013</v>
      </c>
      <c r="F15" s="827" t="s">
        <v>1445</v>
      </c>
      <c r="G15" s="829" t="s">
        <v>271</v>
      </c>
      <c r="H15" s="830" t="s">
        <v>1423</v>
      </c>
      <c r="I15" s="831" t="s">
        <v>44</v>
      </c>
      <c r="J15" s="832">
        <v>84.6</v>
      </c>
      <c r="K15" s="832">
        <v>84.6</v>
      </c>
      <c r="L15" s="833"/>
      <c r="Q15" s="723" t="s">
        <v>283</v>
      </c>
      <c r="R15" s="723"/>
      <c r="S15" s="723"/>
    </row>
    <row r="16" spans="1:19" ht="25.5" customHeight="1">
      <c r="A16" s="826" t="s">
        <v>368</v>
      </c>
      <c r="B16" s="827" t="s">
        <v>40</v>
      </c>
      <c r="C16" s="826" t="s">
        <v>1443</v>
      </c>
      <c r="D16" s="826" t="s">
        <v>1444</v>
      </c>
      <c r="E16" s="828">
        <v>2013</v>
      </c>
      <c r="F16" s="827" t="s">
        <v>1445</v>
      </c>
      <c r="G16" s="829" t="s">
        <v>283</v>
      </c>
      <c r="H16" s="830" t="s">
        <v>1415</v>
      </c>
      <c r="I16" s="831" t="s">
        <v>44</v>
      </c>
      <c r="J16" s="832">
        <v>4.4000000000000004</v>
      </c>
      <c r="K16" s="832">
        <v>100</v>
      </c>
      <c r="L16" s="833"/>
      <c r="Q16" s="723"/>
      <c r="R16" s="723"/>
    </row>
    <row r="17" spans="1:18" ht="25.5">
      <c r="A17" s="826" t="s">
        <v>368</v>
      </c>
      <c r="B17" s="827" t="s">
        <v>40</v>
      </c>
      <c r="C17" s="826" t="s">
        <v>1443</v>
      </c>
      <c r="D17" s="835" t="s">
        <v>1444</v>
      </c>
      <c r="E17" s="828">
        <v>2013</v>
      </c>
      <c r="F17" s="827" t="s">
        <v>1445</v>
      </c>
      <c r="G17" s="829" t="s">
        <v>283</v>
      </c>
      <c r="H17" s="830" t="s">
        <v>1419</v>
      </c>
      <c r="I17" s="831" t="s">
        <v>44</v>
      </c>
      <c r="J17" s="832">
        <v>26.6</v>
      </c>
      <c r="K17" s="832">
        <v>100</v>
      </c>
      <c r="L17" s="833"/>
      <c r="R17" s="723"/>
    </row>
    <row r="18" spans="1:18" ht="25.5">
      <c r="A18" s="826" t="s">
        <v>368</v>
      </c>
      <c r="B18" s="827" t="s">
        <v>40</v>
      </c>
      <c r="C18" s="826" t="s">
        <v>1443</v>
      </c>
      <c r="D18" s="835" t="s">
        <v>1444</v>
      </c>
      <c r="E18" s="828">
        <v>2013</v>
      </c>
      <c r="F18" s="827" t="s">
        <v>1445</v>
      </c>
      <c r="G18" s="829" t="s">
        <v>283</v>
      </c>
      <c r="H18" s="830" t="s">
        <v>1420</v>
      </c>
      <c r="I18" s="831" t="s">
        <v>44</v>
      </c>
      <c r="J18" s="832">
        <v>42.2</v>
      </c>
      <c r="K18" s="832">
        <v>96.9</v>
      </c>
      <c r="L18" s="833"/>
    </row>
    <row r="19" spans="1:18" ht="25.5">
      <c r="A19" s="826" t="s">
        <v>368</v>
      </c>
      <c r="B19" s="827" t="s">
        <v>40</v>
      </c>
      <c r="C19" s="826" t="s">
        <v>1443</v>
      </c>
      <c r="D19" s="835" t="s">
        <v>1444</v>
      </c>
      <c r="E19" s="828">
        <v>2013</v>
      </c>
      <c r="F19" s="827" t="s">
        <v>1445</v>
      </c>
      <c r="G19" s="829" t="s">
        <v>283</v>
      </c>
      <c r="H19" s="830" t="s">
        <v>1421</v>
      </c>
      <c r="I19" s="831" t="s">
        <v>44</v>
      </c>
      <c r="J19" s="832">
        <v>75</v>
      </c>
      <c r="K19" s="832">
        <v>94.1</v>
      </c>
      <c r="L19" s="833"/>
    </row>
    <row r="20" spans="1:18" ht="25.5">
      <c r="A20" s="826" t="s">
        <v>368</v>
      </c>
      <c r="B20" s="827" t="s">
        <v>40</v>
      </c>
      <c r="C20" s="826" t="s">
        <v>1443</v>
      </c>
      <c r="D20" s="835" t="s">
        <v>1444</v>
      </c>
      <c r="E20" s="828">
        <v>2013</v>
      </c>
      <c r="F20" s="827" t="s">
        <v>1445</v>
      </c>
      <c r="G20" s="829" t="s">
        <v>1418</v>
      </c>
      <c r="H20" s="830" t="s">
        <v>1415</v>
      </c>
      <c r="I20" s="831" t="s">
        <v>44</v>
      </c>
      <c r="J20" s="832">
        <v>2.8</v>
      </c>
      <c r="K20" s="832">
        <v>100</v>
      </c>
      <c r="L20" s="833"/>
    </row>
    <row r="21" spans="1:18" ht="25.5">
      <c r="A21" s="826" t="s">
        <v>368</v>
      </c>
      <c r="B21" s="827" t="s">
        <v>40</v>
      </c>
      <c r="C21" s="826" t="s">
        <v>1443</v>
      </c>
      <c r="D21" s="835" t="s">
        <v>1444</v>
      </c>
      <c r="E21" s="828">
        <v>2013</v>
      </c>
      <c r="F21" s="827" t="s">
        <v>1445</v>
      </c>
      <c r="G21" s="829" t="s">
        <v>1418</v>
      </c>
      <c r="H21" s="830" t="s">
        <v>1419</v>
      </c>
      <c r="I21" s="831" t="s">
        <v>44</v>
      </c>
      <c r="J21" s="832">
        <v>34</v>
      </c>
      <c r="K21" s="832">
        <v>100</v>
      </c>
      <c r="L21" s="833"/>
    </row>
    <row r="22" spans="1:18" ht="25.5">
      <c r="A22" s="826" t="s">
        <v>368</v>
      </c>
      <c r="B22" s="827" t="s">
        <v>40</v>
      </c>
      <c r="C22" s="826" t="s">
        <v>1443</v>
      </c>
      <c r="D22" s="826" t="s">
        <v>1444</v>
      </c>
      <c r="E22" s="828">
        <v>2013</v>
      </c>
      <c r="F22" s="827" t="s">
        <v>1445</v>
      </c>
      <c r="G22" s="829" t="s">
        <v>1418</v>
      </c>
      <c r="H22" s="830" t="s">
        <v>1420</v>
      </c>
      <c r="I22" s="831" t="s">
        <v>44</v>
      </c>
      <c r="J22" s="832">
        <v>37.799999999999997</v>
      </c>
      <c r="K22" s="832">
        <v>97.1</v>
      </c>
      <c r="L22" s="833"/>
    </row>
    <row r="23" spans="1:18" ht="25.5">
      <c r="A23" s="826" t="s">
        <v>368</v>
      </c>
      <c r="B23" s="827" t="s">
        <v>40</v>
      </c>
      <c r="C23" s="826" t="s">
        <v>1443</v>
      </c>
      <c r="D23" s="835" t="s">
        <v>1446</v>
      </c>
      <c r="E23" s="828">
        <v>2013</v>
      </c>
      <c r="F23" s="827" t="s">
        <v>1445</v>
      </c>
      <c r="G23" s="829" t="s">
        <v>268</v>
      </c>
      <c r="H23" s="830" t="s">
        <v>1420</v>
      </c>
      <c r="I23" s="831" t="s">
        <v>44</v>
      </c>
      <c r="J23" s="832">
        <v>45.4</v>
      </c>
      <c r="K23" s="832">
        <v>100</v>
      </c>
      <c r="L23" s="833"/>
    </row>
    <row r="24" spans="1:18" ht="25.5">
      <c r="A24" s="826" t="s">
        <v>368</v>
      </c>
      <c r="B24" s="827" t="s">
        <v>40</v>
      </c>
      <c r="C24" s="826" t="s">
        <v>1443</v>
      </c>
      <c r="D24" s="835" t="s">
        <v>1446</v>
      </c>
      <c r="E24" s="828">
        <v>2013</v>
      </c>
      <c r="F24" s="827" t="s">
        <v>1445</v>
      </c>
      <c r="G24" s="829" t="s">
        <v>268</v>
      </c>
      <c r="H24" s="830" t="s">
        <v>1421</v>
      </c>
      <c r="I24" s="831" t="s">
        <v>44</v>
      </c>
      <c r="J24" s="832">
        <v>66.599999999999994</v>
      </c>
      <c r="K24" s="832">
        <v>100</v>
      </c>
      <c r="L24" s="833"/>
    </row>
    <row r="25" spans="1:18" ht="25.5">
      <c r="A25" s="826" t="s">
        <v>368</v>
      </c>
      <c r="B25" s="827" t="s">
        <v>40</v>
      </c>
      <c r="C25" s="826" t="s">
        <v>1443</v>
      </c>
      <c r="D25" s="835" t="s">
        <v>1446</v>
      </c>
      <c r="E25" s="828">
        <v>2013</v>
      </c>
      <c r="F25" s="827" t="s">
        <v>1445</v>
      </c>
      <c r="G25" s="829" t="s">
        <v>270</v>
      </c>
      <c r="H25" s="830" t="s">
        <v>1415</v>
      </c>
      <c r="I25" s="831" t="s">
        <v>44</v>
      </c>
      <c r="J25" s="832">
        <v>18.2</v>
      </c>
      <c r="K25" s="832">
        <v>100</v>
      </c>
      <c r="L25" s="833"/>
    </row>
    <row r="26" spans="1:18" ht="25.5">
      <c r="A26" s="826" t="s">
        <v>368</v>
      </c>
      <c r="B26" s="827" t="s">
        <v>40</v>
      </c>
      <c r="C26" s="826" t="s">
        <v>1443</v>
      </c>
      <c r="D26" s="835" t="s">
        <v>1446</v>
      </c>
      <c r="E26" s="828">
        <v>2013</v>
      </c>
      <c r="F26" s="827" t="s">
        <v>1445</v>
      </c>
      <c r="G26" s="829" t="s">
        <v>270</v>
      </c>
      <c r="H26" s="830" t="s">
        <v>1419</v>
      </c>
      <c r="I26" s="831" t="s">
        <v>44</v>
      </c>
      <c r="J26" s="832">
        <v>22.2</v>
      </c>
      <c r="K26" s="832">
        <v>100</v>
      </c>
      <c r="L26" s="833"/>
    </row>
    <row r="27" spans="1:18" ht="25.5">
      <c r="A27" s="826" t="s">
        <v>368</v>
      </c>
      <c r="B27" s="827" t="s">
        <v>40</v>
      </c>
      <c r="C27" s="826" t="s">
        <v>1443</v>
      </c>
      <c r="D27" s="835" t="s">
        <v>1446</v>
      </c>
      <c r="E27" s="828">
        <v>2013</v>
      </c>
      <c r="F27" s="827" t="s">
        <v>1445</v>
      </c>
      <c r="G27" s="829" t="s">
        <v>270</v>
      </c>
      <c r="H27" s="830" t="s">
        <v>1420</v>
      </c>
      <c r="I27" s="831" t="s">
        <v>44</v>
      </c>
      <c r="J27" s="832">
        <v>41.4</v>
      </c>
      <c r="K27" s="832">
        <v>96.8</v>
      </c>
      <c r="L27" s="833"/>
    </row>
    <row r="28" spans="1:18" ht="25.5">
      <c r="A28" s="826" t="s">
        <v>368</v>
      </c>
      <c r="B28" s="827" t="s">
        <v>40</v>
      </c>
      <c r="C28" s="826" t="s">
        <v>1443</v>
      </c>
      <c r="D28" s="835" t="s">
        <v>1446</v>
      </c>
      <c r="E28" s="828">
        <v>2013</v>
      </c>
      <c r="F28" s="827" t="s">
        <v>1445</v>
      </c>
      <c r="G28" s="829" t="s">
        <v>270</v>
      </c>
      <c r="H28" s="830" t="s">
        <v>1421</v>
      </c>
      <c r="I28" s="831" t="s">
        <v>44</v>
      </c>
      <c r="J28" s="832">
        <v>65.599999999999994</v>
      </c>
      <c r="K28" s="832">
        <v>95.2</v>
      </c>
      <c r="L28" s="833"/>
    </row>
    <row r="29" spans="1:18" ht="25.5">
      <c r="A29" s="826" t="s">
        <v>368</v>
      </c>
      <c r="B29" s="827" t="s">
        <v>40</v>
      </c>
      <c r="C29" s="826" t="s">
        <v>1443</v>
      </c>
      <c r="D29" s="835" t="s">
        <v>1446</v>
      </c>
      <c r="E29" s="828">
        <v>2013</v>
      </c>
      <c r="F29" s="827" t="s">
        <v>1445</v>
      </c>
      <c r="G29" s="829" t="s">
        <v>270</v>
      </c>
      <c r="H29" s="830" t="s">
        <v>1422</v>
      </c>
      <c r="I29" s="831" t="s">
        <v>44</v>
      </c>
      <c r="J29" s="832">
        <v>79.400000000000006</v>
      </c>
      <c r="K29" s="832">
        <v>89.5</v>
      </c>
      <c r="L29" s="833"/>
    </row>
    <row r="30" spans="1:18" ht="25.5">
      <c r="A30" s="826" t="s">
        <v>368</v>
      </c>
      <c r="B30" s="827" t="s">
        <v>40</v>
      </c>
      <c r="C30" s="826" t="s">
        <v>1443</v>
      </c>
      <c r="D30" s="835" t="s">
        <v>1446</v>
      </c>
      <c r="E30" s="828">
        <v>2013</v>
      </c>
      <c r="F30" s="827" t="s">
        <v>1445</v>
      </c>
      <c r="G30" s="829" t="s">
        <v>270</v>
      </c>
      <c r="H30" s="830" t="s">
        <v>1423</v>
      </c>
      <c r="I30" s="831" t="s">
        <v>44</v>
      </c>
      <c r="J30" s="832">
        <v>100</v>
      </c>
      <c r="K30" s="832">
        <v>100</v>
      </c>
      <c r="L30" s="833"/>
    </row>
    <row r="31" spans="1:18" ht="25.5">
      <c r="A31" s="826" t="s">
        <v>368</v>
      </c>
      <c r="B31" s="827" t="s">
        <v>40</v>
      </c>
      <c r="C31" s="826" t="s">
        <v>1443</v>
      </c>
      <c r="D31" s="835" t="s">
        <v>1446</v>
      </c>
      <c r="E31" s="828">
        <v>2013</v>
      </c>
      <c r="F31" s="827" t="s">
        <v>1445</v>
      </c>
      <c r="G31" s="829" t="s">
        <v>274</v>
      </c>
      <c r="H31" s="830" t="s">
        <v>1419</v>
      </c>
      <c r="I31" s="831" t="s">
        <v>44</v>
      </c>
      <c r="J31" s="832">
        <v>25</v>
      </c>
      <c r="K31" s="832">
        <v>100</v>
      </c>
      <c r="L31" s="833"/>
    </row>
    <row r="32" spans="1:18" ht="25.5">
      <c r="A32" s="826" t="s">
        <v>368</v>
      </c>
      <c r="B32" s="827" t="s">
        <v>40</v>
      </c>
      <c r="C32" s="826" t="s">
        <v>1443</v>
      </c>
      <c r="D32" s="835" t="s">
        <v>1446</v>
      </c>
      <c r="E32" s="828">
        <v>2013</v>
      </c>
      <c r="F32" s="827" t="s">
        <v>1445</v>
      </c>
      <c r="G32" s="829" t="s">
        <v>274</v>
      </c>
      <c r="H32" s="830" t="s">
        <v>1420</v>
      </c>
      <c r="I32" s="831" t="s">
        <v>44</v>
      </c>
      <c r="J32" s="832">
        <v>24</v>
      </c>
      <c r="K32" s="832">
        <v>100</v>
      </c>
      <c r="L32" s="833"/>
    </row>
    <row r="33" spans="1:12" ht="25.5">
      <c r="A33" s="826" t="s">
        <v>368</v>
      </c>
      <c r="B33" s="827" t="s">
        <v>40</v>
      </c>
      <c r="C33" s="826" t="s">
        <v>1443</v>
      </c>
      <c r="D33" s="835" t="s">
        <v>1446</v>
      </c>
      <c r="E33" s="828">
        <v>2013</v>
      </c>
      <c r="F33" s="827" t="s">
        <v>1445</v>
      </c>
      <c r="G33" s="829" t="s">
        <v>271</v>
      </c>
      <c r="H33" s="830" t="s">
        <v>1420</v>
      </c>
      <c r="I33" s="831" t="s">
        <v>44</v>
      </c>
      <c r="J33" s="832">
        <v>50</v>
      </c>
      <c r="K33" s="832">
        <v>100</v>
      </c>
      <c r="L33" s="833"/>
    </row>
    <row r="34" spans="1:12" ht="25.5">
      <c r="A34" s="826" t="s">
        <v>368</v>
      </c>
      <c r="B34" s="827" t="s">
        <v>40</v>
      </c>
      <c r="C34" s="826" t="s">
        <v>1443</v>
      </c>
      <c r="D34" s="835" t="s">
        <v>1446</v>
      </c>
      <c r="E34" s="828">
        <v>2013</v>
      </c>
      <c r="F34" s="827" t="s">
        <v>1445</v>
      </c>
      <c r="G34" s="829" t="s">
        <v>271</v>
      </c>
      <c r="H34" s="830" t="s">
        <v>1423</v>
      </c>
      <c r="I34" s="831" t="s">
        <v>44</v>
      </c>
      <c r="J34" s="832">
        <v>84.6</v>
      </c>
      <c r="K34" s="832">
        <v>84.6</v>
      </c>
      <c r="L34" s="833"/>
    </row>
    <row r="35" spans="1:12" ht="25.5">
      <c r="A35" s="826" t="s">
        <v>368</v>
      </c>
      <c r="B35" s="827" t="s">
        <v>40</v>
      </c>
      <c r="C35" s="826" t="s">
        <v>1443</v>
      </c>
      <c r="D35" s="835" t="s">
        <v>1446</v>
      </c>
      <c r="E35" s="828">
        <v>2013</v>
      </c>
      <c r="F35" s="827" t="s">
        <v>1445</v>
      </c>
      <c r="G35" s="829" t="s">
        <v>283</v>
      </c>
      <c r="H35" s="830" t="s">
        <v>1415</v>
      </c>
      <c r="I35" s="831" t="s">
        <v>44</v>
      </c>
      <c r="J35" s="832">
        <v>4.4000000000000004</v>
      </c>
      <c r="K35" s="832">
        <v>100</v>
      </c>
      <c r="L35" s="833"/>
    </row>
    <row r="36" spans="1:12" ht="25.5">
      <c r="A36" s="826" t="s">
        <v>368</v>
      </c>
      <c r="B36" s="827" t="s">
        <v>40</v>
      </c>
      <c r="C36" s="826" t="s">
        <v>1443</v>
      </c>
      <c r="D36" s="835" t="s">
        <v>1446</v>
      </c>
      <c r="E36" s="828">
        <v>2013</v>
      </c>
      <c r="F36" s="827" t="s">
        <v>1445</v>
      </c>
      <c r="G36" s="829" t="s">
        <v>283</v>
      </c>
      <c r="H36" s="830" t="s">
        <v>1419</v>
      </c>
      <c r="I36" s="831" t="s">
        <v>44</v>
      </c>
      <c r="J36" s="832">
        <v>26.6</v>
      </c>
      <c r="K36" s="832">
        <v>100</v>
      </c>
      <c r="L36" s="833"/>
    </row>
    <row r="37" spans="1:12" ht="25.5">
      <c r="A37" s="826" t="s">
        <v>368</v>
      </c>
      <c r="B37" s="827" t="s">
        <v>40</v>
      </c>
      <c r="C37" s="826" t="s">
        <v>1443</v>
      </c>
      <c r="D37" s="835" t="s">
        <v>1446</v>
      </c>
      <c r="E37" s="828">
        <v>2013</v>
      </c>
      <c r="F37" s="827" t="s">
        <v>1445</v>
      </c>
      <c r="G37" s="829" t="s">
        <v>283</v>
      </c>
      <c r="H37" s="830" t="s">
        <v>1420</v>
      </c>
      <c r="I37" s="831" t="s">
        <v>44</v>
      </c>
      <c r="J37" s="832">
        <v>42.2</v>
      </c>
      <c r="K37" s="832">
        <v>96.9</v>
      </c>
      <c r="L37" s="833"/>
    </row>
    <row r="38" spans="1:12" ht="25.5">
      <c r="A38" s="826" t="s">
        <v>368</v>
      </c>
      <c r="B38" s="827" t="s">
        <v>40</v>
      </c>
      <c r="C38" s="826" t="s">
        <v>1443</v>
      </c>
      <c r="D38" s="835" t="s">
        <v>1446</v>
      </c>
      <c r="E38" s="828">
        <v>2013</v>
      </c>
      <c r="F38" s="827" t="s">
        <v>1445</v>
      </c>
      <c r="G38" s="829" t="s">
        <v>283</v>
      </c>
      <c r="H38" s="830" t="s">
        <v>1421</v>
      </c>
      <c r="I38" s="831" t="s">
        <v>44</v>
      </c>
      <c r="J38" s="832">
        <v>75</v>
      </c>
      <c r="K38" s="832">
        <v>94.1</v>
      </c>
      <c r="L38" s="833"/>
    </row>
    <row r="39" spans="1:12" ht="25.5">
      <c r="A39" s="826" t="s">
        <v>368</v>
      </c>
      <c r="B39" s="827" t="s">
        <v>40</v>
      </c>
      <c r="C39" s="826" t="s">
        <v>1443</v>
      </c>
      <c r="D39" s="835" t="s">
        <v>1446</v>
      </c>
      <c r="E39" s="828">
        <v>2013</v>
      </c>
      <c r="F39" s="827" t="s">
        <v>1445</v>
      </c>
      <c r="G39" s="829" t="s">
        <v>1418</v>
      </c>
      <c r="H39" s="830" t="s">
        <v>1415</v>
      </c>
      <c r="I39" s="831" t="s">
        <v>44</v>
      </c>
      <c r="J39" s="832">
        <v>2.8</v>
      </c>
      <c r="K39" s="832">
        <v>100</v>
      </c>
      <c r="L39" s="833"/>
    </row>
    <row r="40" spans="1:12" ht="25.5">
      <c r="A40" s="826" t="s">
        <v>368</v>
      </c>
      <c r="B40" s="827" t="s">
        <v>40</v>
      </c>
      <c r="C40" s="826" t="s">
        <v>1443</v>
      </c>
      <c r="D40" s="835" t="s">
        <v>1446</v>
      </c>
      <c r="E40" s="828">
        <v>2013</v>
      </c>
      <c r="F40" s="827" t="s">
        <v>1445</v>
      </c>
      <c r="G40" s="829" t="s">
        <v>1418</v>
      </c>
      <c r="H40" s="830" t="s">
        <v>1419</v>
      </c>
      <c r="I40" s="831" t="s">
        <v>44</v>
      </c>
      <c r="J40" s="832">
        <v>34</v>
      </c>
      <c r="K40" s="832">
        <v>100</v>
      </c>
      <c r="L40" s="833"/>
    </row>
    <row r="41" spans="1:12" ht="25.5">
      <c r="A41" s="826" t="s">
        <v>368</v>
      </c>
      <c r="B41" s="827" t="s">
        <v>40</v>
      </c>
      <c r="C41" s="826" t="s">
        <v>1443</v>
      </c>
      <c r="D41" s="835" t="s">
        <v>1446</v>
      </c>
      <c r="E41" s="828">
        <v>2013</v>
      </c>
      <c r="F41" s="827" t="s">
        <v>1445</v>
      </c>
      <c r="G41" s="829" t="s">
        <v>1418</v>
      </c>
      <c r="H41" s="830" t="s">
        <v>1420</v>
      </c>
      <c r="I41" s="831" t="s">
        <v>44</v>
      </c>
      <c r="J41" s="832">
        <v>37.799999999999997</v>
      </c>
      <c r="K41" s="832">
        <v>97.1</v>
      </c>
      <c r="L41" s="833"/>
    </row>
    <row r="42" spans="1:12" ht="25.5">
      <c r="A42" s="826" t="s">
        <v>368</v>
      </c>
      <c r="B42" s="827" t="s">
        <v>40</v>
      </c>
      <c r="C42" s="826" t="s">
        <v>1443</v>
      </c>
      <c r="D42" s="835" t="s">
        <v>1447</v>
      </c>
      <c r="E42" s="828">
        <v>2013</v>
      </c>
      <c r="F42" s="827" t="s">
        <v>1445</v>
      </c>
      <c r="G42" s="829" t="s">
        <v>268</v>
      </c>
      <c r="H42" s="830" t="s">
        <v>1420</v>
      </c>
      <c r="I42" s="831" t="s">
        <v>44</v>
      </c>
      <c r="J42" s="832">
        <v>45.4</v>
      </c>
      <c r="K42" s="832">
        <v>100</v>
      </c>
      <c r="L42" s="833"/>
    </row>
    <row r="43" spans="1:12" ht="25.5">
      <c r="A43" s="826" t="s">
        <v>368</v>
      </c>
      <c r="B43" s="827" t="s">
        <v>40</v>
      </c>
      <c r="C43" s="826" t="s">
        <v>1443</v>
      </c>
      <c r="D43" s="835" t="s">
        <v>1447</v>
      </c>
      <c r="E43" s="828">
        <v>2013</v>
      </c>
      <c r="F43" s="827" t="s">
        <v>1445</v>
      </c>
      <c r="G43" s="829" t="s">
        <v>268</v>
      </c>
      <c r="H43" s="830" t="s">
        <v>1421</v>
      </c>
      <c r="I43" s="831" t="s">
        <v>44</v>
      </c>
      <c r="J43" s="832">
        <v>66.599999999999994</v>
      </c>
      <c r="K43" s="832">
        <v>100</v>
      </c>
      <c r="L43" s="833"/>
    </row>
    <row r="44" spans="1:12" ht="25.5">
      <c r="A44" s="826" t="s">
        <v>368</v>
      </c>
      <c r="B44" s="827" t="s">
        <v>40</v>
      </c>
      <c r="C44" s="826" t="s">
        <v>1443</v>
      </c>
      <c r="D44" s="835" t="s">
        <v>1447</v>
      </c>
      <c r="E44" s="828">
        <v>2013</v>
      </c>
      <c r="F44" s="827" t="s">
        <v>1445</v>
      </c>
      <c r="G44" s="829" t="s">
        <v>270</v>
      </c>
      <c r="H44" s="830" t="s">
        <v>1415</v>
      </c>
      <c r="I44" s="831" t="s">
        <v>44</v>
      </c>
      <c r="J44" s="832">
        <v>18.2</v>
      </c>
      <c r="K44" s="832">
        <v>100</v>
      </c>
      <c r="L44" s="833"/>
    </row>
    <row r="45" spans="1:12" ht="25.5">
      <c r="A45" s="826" t="s">
        <v>368</v>
      </c>
      <c r="B45" s="827" t="s">
        <v>40</v>
      </c>
      <c r="C45" s="826" t="s">
        <v>1443</v>
      </c>
      <c r="D45" s="835" t="s">
        <v>1447</v>
      </c>
      <c r="E45" s="828">
        <v>2013</v>
      </c>
      <c r="F45" s="827" t="s">
        <v>1445</v>
      </c>
      <c r="G45" s="829" t="s">
        <v>270</v>
      </c>
      <c r="H45" s="830" t="s">
        <v>1419</v>
      </c>
      <c r="I45" s="831" t="s">
        <v>44</v>
      </c>
      <c r="J45" s="832">
        <v>22.2</v>
      </c>
      <c r="K45" s="832">
        <v>100</v>
      </c>
      <c r="L45" s="833"/>
    </row>
    <row r="46" spans="1:12" ht="25.5">
      <c r="A46" s="826" t="s">
        <v>368</v>
      </c>
      <c r="B46" s="827" t="s">
        <v>40</v>
      </c>
      <c r="C46" s="826" t="s">
        <v>1443</v>
      </c>
      <c r="D46" s="835" t="s">
        <v>1447</v>
      </c>
      <c r="E46" s="828">
        <v>2013</v>
      </c>
      <c r="F46" s="827" t="s">
        <v>1445</v>
      </c>
      <c r="G46" s="829" t="s">
        <v>270</v>
      </c>
      <c r="H46" s="830" t="s">
        <v>1420</v>
      </c>
      <c r="I46" s="831" t="s">
        <v>44</v>
      </c>
      <c r="J46" s="832">
        <v>41.4</v>
      </c>
      <c r="K46" s="832">
        <v>96.8</v>
      </c>
      <c r="L46" s="833"/>
    </row>
    <row r="47" spans="1:12" ht="25.5">
      <c r="A47" s="826" t="s">
        <v>368</v>
      </c>
      <c r="B47" s="827" t="s">
        <v>40</v>
      </c>
      <c r="C47" s="826" t="s">
        <v>1443</v>
      </c>
      <c r="D47" s="835" t="s">
        <v>1447</v>
      </c>
      <c r="E47" s="828">
        <v>2013</v>
      </c>
      <c r="F47" s="827" t="s">
        <v>1445</v>
      </c>
      <c r="G47" s="829" t="s">
        <v>270</v>
      </c>
      <c r="H47" s="830" t="s">
        <v>1421</v>
      </c>
      <c r="I47" s="831" t="s">
        <v>44</v>
      </c>
      <c r="J47" s="832">
        <v>65.599999999999994</v>
      </c>
      <c r="K47" s="832">
        <v>95.2</v>
      </c>
      <c r="L47" s="833"/>
    </row>
    <row r="48" spans="1:12" ht="25.5">
      <c r="A48" s="826" t="s">
        <v>368</v>
      </c>
      <c r="B48" s="827" t="s">
        <v>40</v>
      </c>
      <c r="C48" s="826" t="s">
        <v>1443</v>
      </c>
      <c r="D48" s="835" t="s">
        <v>1447</v>
      </c>
      <c r="E48" s="828">
        <v>2013</v>
      </c>
      <c r="F48" s="827" t="s">
        <v>1445</v>
      </c>
      <c r="G48" s="829" t="s">
        <v>270</v>
      </c>
      <c r="H48" s="830" t="s">
        <v>1422</v>
      </c>
      <c r="I48" s="831" t="s">
        <v>44</v>
      </c>
      <c r="J48" s="832">
        <v>79.400000000000006</v>
      </c>
      <c r="K48" s="832">
        <v>89.5</v>
      </c>
      <c r="L48" s="833"/>
    </row>
    <row r="49" spans="1:12" ht="25.5">
      <c r="A49" s="826" t="s">
        <v>368</v>
      </c>
      <c r="B49" s="827" t="s">
        <v>40</v>
      </c>
      <c r="C49" s="826" t="s">
        <v>1443</v>
      </c>
      <c r="D49" s="835" t="s">
        <v>1447</v>
      </c>
      <c r="E49" s="828">
        <v>2013</v>
      </c>
      <c r="F49" s="827" t="s">
        <v>1445</v>
      </c>
      <c r="G49" s="829" t="s">
        <v>270</v>
      </c>
      <c r="H49" s="830" t="s">
        <v>1423</v>
      </c>
      <c r="I49" s="831" t="s">
        <v>44</v>
      </c>
      <c r="J49" s="832">
        <v>100</v>
      </c>
      <c r="K49" s="832">
        <v>100</v>
      </c>
      <c r="L49" s="833"/>
    </row>
    <row r="50" spans="1:12" ht="25.5">
      <c r="A50" s="826" t="s">
        <v>368</v>
      </c>
      <c r="B50" s="827" t="s">
        <v>40</v>
      </c>
      <c r="C50" s="826" t="s">
        <v>1443</v>
      </c>
      <c r="D50" s="835" t="s">
        <v>1447</v>
      </c>
      <c r="E50" s="828">
        <v>2013</v>
      </c>
      <c r="F50" s="827" t="s">
        <v>1445</v>
      </c>
      <c r="G50" s="829" t="s">
        <v>274</v>
      </c>
      <c r="H50" s="830" t="s">
        <v>1419</v>
      </c>
      <c r="I50" s="831" t="s">
        <v>44</v>
      </c>
      <c r="J50" s="832">
        <v>25</v>
      </c>
      <c r="K50" s="832">
        <v>100</v>
      </c>
      <c r="L50" s="833"/>
    </row>
    <row r="51" spans="1:12" ht="25.5">
      <c r="A51" s="826" t="s">
        <v>368</v>
      </c>
      <c r="B51" s="827" t="s">
        <v>40</v>
      </c>
      <c r="C51" s="826" t="s">
        <v>1443</v>
      </c>
      <c r="D51" s="835" t="s">
        <v>1447</v>
      </c>
      <c r="E51" s="828">
        <v>2013</v>
      </c>
      <c r="F51" s="827" t="s">
        <v>1445</v>
      </c>
      <c r="G51" s="829" t="s">
        <v>274</v>
      </c>
      <c r="H51" s="830" t="s">
        <v>1420</v>
      </c>
      <c r="I51" s="831" t="s">
        <v>44</v>
      </c>
      <c r="J51" s="832">
        <v>24</v>
      </c>
      <c r="K51" s="832">
        <v>100</v>
      </c>
      <c r="L51" s="833"/>
    </row>
    <row r="52" spans="1:12" ht="25.5">
      <c r="A52" s="826" t="s">
        <v>368</v>
      </c>
      <c r="B52" s="827" t="s">
        <v>40</v>
      </c>
      <c r="C52" s="826" t="s">
        <v>1443</v>
      </c>
      <c r="D52" s="835" t="s">
        <v>1447</v>
      </c>
      <c r="E52" s="828">
        <v>2013</v>
      </c>
      <c r="F52" s="827" t="s">
        <v>1445</v>
      </c>
      <c r="G52" s="829" t="s">
        <v>271</v>
      </c>
      <c r="H52" s="830" t="s">
        <v>1420</v>
      </c>
      <c r="I52" s="831" t="s">
        <v>44</v>
      </c>
      <c r="J52" s="832">
        <v>50</v>
      </c>
      <c r="K52" s="832">
        <v>100</v>
      </c>
      <c r="L52" s="833"/>
    </row>
    <row r="53" spans="1:12" ht="25.5">
      <c r="A53" s="826" t="s">
        <v>368</v>
      </c>
      <c r="B53" s="827" t="s">
        <v>40</v>
      </c>
      <c r="C53" s="826" t="s">
        <v>1443</v>
      </c>
      <c r="D53" s="835" t="s">
        <v>1447</v>
      </c>
      <c r="E53" s="828">
        <v>2013</v>
      </c>
      <c r="F53" s="827" t="s">
        <v>1445</v>
      </c>
      <c r="G53" s="829" t="s">
        <v>271</v>
      </c>
      <c r="H53" s="830" t="s">
        <v>1423</v>
      </c>
      <c r="I53" s="831" t="s">
        <v>44</v>
      </c>
      <c r="J53" s="832">
        <v>84.6</v>
      </c>
      <c r="K53" s="832">
        <v>84.6</v>
      </c>
      <c r="L53" s="833"/>
    </row>
    <row r="54" spans="1:12" ht="25.5">
      <c r="A54" s="826" t="s">
        <v>368</v>
      </c>
      <c r="B54" s="827" t="s">
        <v>40</v>
      </c>
      <c r="C54" s="826" t="s">
        <v>1443</v>
      </c>
      <c r="D54" s="835" t="s">
        <v>1447</v>
      </c>
      <c r="E54" s="828">
        <v>2013</v>
      </c>
      <c r="F54" s="827" t="s">
        <v>1445</v>
      </c>
      <c r="G54" s="829" t="s">
        <v>283</v>
      </c>
      <c r="H54" s="830" t="s">
        <v>1415</v>
      </c>
      <c r="I54" s="831" t="s">
        <v>44</v>
      </c>
      <c r="J54" s="832">
        <v>4.4000000000000004</v>
      </c>
      <c r="K54" s="832">
        <v>100</v>
      </c>
      <c r="L54" s="833"/>
    </row>
    <row r="55" spans="1:12" ht="25.5">
      <c r="A55" s="826" t="s">
        <v>368</v>
      </c>
      <c r="B55" s="827" t="s">
        <v>40</v>
      </c>
      <c r="C55" s="826" t="s">
        <v>1443</v>
      </c>
      <c r="D55" s="835" t="s">
        <v>1447</v>
      </c>
      <c r="E55" s="828">
        <v>2013</v>
      </c>
      <c r="F55" s="827" t="s">
        <v>1445</v>
      </c>
      <c r="G55" s="829" t="s">
        <v>283</v>
      </c>
      <c r="H55" s="830" t="s">
        <v>1419</v>
      </c>
      <c r="I55" s="831" t="s">
        <v>44</v>
      </c>
      <c r="J55" s="832">
        <v>26.6</v>
      </c>
      <c r="K55" s="832">
        <v>100</v>
      </c>
      <c r="L55" s="833"/>
    </row>
    <row r="56" spans="1:12" ht="25.5">
      <c r="A56" s="826" t="s">
        <v>368</v>
      </c>
      <c r="B56" s="827" t="s">
        <v>40</v>
      </c>
      <c r="C56" s="826" t="s">
        <v>1443</v>
      </c>
      <c r="D56" s="835" t="s">
        <v>1447</v>
      </c>
      <c r="E56" s="828">
        <v>2013</v>
      </c>
      <c r="F56" s="827" t="s">
        <v>1445</v>
      </c>
      <c r="G56" s="829" t="s">
        <v>283</v>
      </c>
      <c r="H56" s="830" t="s">
        <v>1420</v>
      </c>
      <c r="I56" s="831" t="s">
        <v>44</v>
      </c>
      <c r="J56" s="832">
        <v>42.2</v>
      </c>
      <c r="K56" s="832">
        <v>96.9</v>
      </c>
      <c r="L56" s="833"/>
    </row>
    <row r="57" spans="1:12" ht="25.5">
      <c r="A57" s="826" t="s">
        <v>368</v>
      </c>
      <c r="B57" s="827" t="s">
        <v>40</v>
      </c>
      <c r="C57" s="826" t="s">
        <v>1443</v>
      </c>
      <c r="D57" s="835" t="s">
        <v>1447</v>
      </c>
      <c r="E57" s="828">
        <v>2013</v>
      </c>
      <c r="F57" s="827" t="s">
        <v>1445</v>
      </c>
      <c r="G57" s="829" t="s">
        <v>283</v>
      </c>
      <c r="H57" s="830" t="s">
        <v>1421</v>
      </c>
      <c r="I57" s="831" t="s">
        <v>44</v>
      </c>
      <c r="J57" s="832">
        <v>75</v>
      </c>
      <c r="K57" s="832">
        <v>94.1</v>
      </c>
      <c r="L57" s="833"/>
    </row>
    <row r="58" spans="1:12" ht="25.5">
      <c r="A58" s="826" t="s">
        <v>368</v>
      </c>
      <c r="B58" s="827" t="s">
        <v>40</v>
      </c>
      <c r="C58" s="826" t="s">
        <v>1443</v>
      </c>
      <c r="D58" s="835" t="s">
        <v>1447</v>
      </c>
      <c r="E58" s="828">
        <v>2013</v>
      </c>
      <c r="F58" s="827" t="s">
        <v>1445</v>
      </c>
      <c r="G58" s="829" t="s">
        <v>1418</v>
      </c>
      <c r="H58" s="830" t="s">
        <v>1415</v>
      </c>
      <c r="I58" s="831" t="s">
        <v>44</v>
      </c>
      <c r="J58" s="832">
        <v>2.8</v>
      </c>
      <c r="K58" s="832">
        <v>100</v>
      </c>
      <c r="L58" s="833"/>
    </row>
    <row r="59" spans="1:12" ht="25.5">
      <c r="A59" s="826" t="s">
        <v>368</v>
      </c>
      <c r="B59" s="827" t="s">
        <v>40</v>
      </c>
      <c r="C59" s="826" t="s">
        <v>1443</v>
      </c>
      <c r="D59" s="835" t="s">
        <v>1447</v>
      </c>
      <c r="E59" s="828">
        <v>2013</v>
      </c>
      <c r="F59" s="827" t="s">
        <v>1445</v>
      </c>
      <c r="G59" s="829" t="s">
        <v>1418</v>
      </c>
      <c r="H59" s="830" t="s">
        <v>1419</v>
      </c>
      <c r="I59" s="831" t="s">
        <v>44</v>
      </c>
      <c r="J59" s="832">
        <v>34</v>
      </c>
      <c r="K59" s="832">
        <v>100</v>
      </c>
      <c r="L59" s="833"/>
    </row>
    <row r="60" spans="1:12" ht="25.5">
      <c r="A60" s="826" t="s">
        <v>368</v>
      </c>
      <c r="B60" s="827" t="s">
        <v>40</v>
      </c>
      <c r="C60" s="826" t="s">
        <v>1443</v>
      </c>
      <c r="D60" s="835" t="s">
        <v>1447</v>
      </c>
      <c r="E60" s="828">
        <v>2013</v>
      </c>
      <c r="F60" s="827" t="s">
        <v>1445</v>
      </c>
      <c r="G60" s="829" t="s">
        <v>1418</v>
      </c>
      <c r="H60" s="830" t="s">
        <v>1420</v>
      </c>
      <c r="I60" s="831" t="s">
        <v>44</v>
      </c>
      <c r="J60" s="832">
        <v>37.799999999999997</v>
      </c>
      <c r="K60" s="832">
        <v>97.1</v>
      </c>
      <c r="L60" s="833"/>
    </row>
    <row r="61" spans="1:12" ht="25.5">
      <c r="A61" s="826" t="s">
        <v>368</v>
      </c>
      <c r="B61" s="827" t="s">
        <v>40</v>
      </c>
      <c r="C61" s="826" t="s">
        <v>1443</v>
      </c>
      <c r="D61" s="835" t="s">
        <v>1448</v>
      </c>
      <c r="E61" s="828">
        <v>2013</v>
      </c>
      <c r="F61" s="827" t="s">
        <v>1445</v>
      </c>
      <c r="G61" s="829" t="s">
        <v>268</v>
      </c>
      <c r="H61" s="830" t="s">
        <v>1420</v>
      </c>
      <c r="I61" s="831" t="s">
        <v>44</v>
      </c>
      <c r="J61" s="832">
        <v>45.4</v>
      </c>
      <c r="K61" s="832">
        <v>100</v>
      </c>
      <c r="L61" s="833"/>
    </row>
    <row r="62" spans="1:12" ht="25.5">
      <c r="A62" s="826" t="s">
        <v>368</v>
      </c>
      <c r="B62" s="827" t="s">
        <v>40</v>
      </c>
      <c r="C62" s="826" t="s">
        <v>1443</v>
      </c>
      <c r="D62" s="835" t="s">
        <v>1448</v>
      </c>
      <c r="E62" s="828">
        <v>2013</v>
      </c>
      <c r="F62" s="827" t="s">
        <v>1445</v>
      </c>
      <c r="G62" s="829" t="s">
        <v>268</v>
      </c>
      <c r="H62" s="830" t="s">
        <v>1421</v>
      </c>
      <c r="I62" s="831" t="s">
        <v>44</v>
      </c>
      <c r="J62" s="832">
        <v>66.599999999999994</v>
      </c>
      <c r="K62" s="832">
        <v>100</v>
      </c>
      <c r="L62" s="833"/>
    </row>
    <row r="63" spans="1:12" ht="25.5">
      <c r="A63" s="826" t="s">
        <v>368</v>
      </c>
      <c r="B63" s="827" t="s">
        <v>40</v>
      </c>
      <c r="C63" s="826" t="s">
        <v>1443</v>
      </c>
      <c r="D63" s="835" t="s">
        <v>1448</v>
      </c>
      <c r="E63" s="828">
        <v>2013</v>
      </c>
      <c r="F63" s="827" t="s">
        <v>1445</v>
      </c>
      <c r="G63" s="829" t="s">
        <v>270</v>
      </c>
      <c r="H63" s="830" t="s">
        <v>1415</v>
      </c>
      <c r="I63" s="831" t="s">
        <v>44</v>
      </c>
      <c r="J63" s="832">
        <v>18.2</v>
      </c>
      <c r="K63" s="832">
        <v>100</v>
      </c>
      <c r="L63" s="833"/>
    </row>
    <row r="64" spans="1:12" ht="25.5">
      <c r="A64" s="826" t="s">
        <v>368</v>
      </c>
      <c r="B64" s="827" t="s">
        <v>40</v>
      </c>
      <c r="C64" s="826" t="s">
        <v>1443</v>
      </c>
      <c r="D64" s="835" t="s">
        <v>1448</v>
      </c>
      <c r="E64" s="828">
        <v>2013</v>
      </c>
      <c r="F64" s="827" t="s">
        <v>1445</v>
      </c>
      <c r="G64" s="829" t="s">
        <v>270</v>
      </c>
      <c r="H64" s="830" t="s">
        <v>1419</v>
      </c>
      <c r="I64" s="831" t="s">
        <v>44</v>
      </c>
      <c r="J64" s="832">
        <v>22.2</v>
      </c>
      <c r="K64" s="832">
        <v>100</v>
      </c>
      <c r="L64" s="833"/>
    </row>
    <row r="65" spans="1:12" ht="25.5">
      <c r="A65" s="826" t="s">
        <v>368</v>
      </c>
      <c r="B65" s="827" t="s">
        <v>40</v>
      </c>
      <c r="C65" s="826" t="s">
        <v>1443</v>
      </c>
      <c r="D65" s="835" t="s">
        <v>1448</v>
      </c>
      <c r="E65" s="828">
        <v>2013</v>
      </c>
      <c r="F65" s="827" t="s">
        <v>1445</v>
      </c>
      <c r="G65" s="829" t="s">
        <v>270</v>
      </c>
      <c r="H65" s="830" t="s">
        <v>1420</v>
      </c>
      <c r="I65" s="831" t="s">
        <v>44</v>
      </c>
      <c r="J65" s="832">
        <v>41.4</v>
      </c>
      <c r="K65" s="832">
        <v>96.8</v>
      </c>
      <c r="L65" s="833"/>
    </row>
    <row r="66" spans="1:12" ht="25.5">
      <c r="A66" s="826" t="s">
        <v>368</v>
      </c>
      <c r="B66" s="827" t="s">
        <v>40</v>
      </c>
      <c r="C66" s="826" t="s">
        <v>1443</v>
      </c>
      <c r="D66" s="835" t="s">
        <v>1448</v>
      </c>
      <c r="E66" s="828">
        <v>2013</v>
      </c>
      <c r="F66" s="827" t="s">
        <v>1445</v>
      </c>
      <c r="G66" s="829" t="s">
        <v>270</v>
      </c>
      <c r="H66" s="830" t="s">
        <v>1421</v>
      </c>
      <c r="I66" s="831" t="s">
        <v>44</v>
      </c>
      <c r="J66" s="832">
        <v>65.599999999999994</v>
      </c>
      <c r="K66" s="832">
        <v>95.2</v>
      </c>
      <c r="L66" s="833"/>
    </row>
    <row r="67" spans="1:12" ht="25.5">
      <c r="A67" s="826" t="s">
        <v>368</v>
      </c>
      <c r="B67" s="827" t="s">
        <v>40</v>
      </c>
      <c r="C67" s="826" t="s">
        <v>1443</v>
      </c>
      <c r="D67" s="835" t="s">
        <v>1448</v>
      </c>
      <c r="E67" s="828">
        <v>2013</v>
      </c>
      <c r="F67" s="827" t="s">
        <v>1445</v>
      </c>
      <c r="G67" s="829" t="s">
        <v>270</v>
      </c>
      <c r="H67" s="830" t="s">
        <v>1422</v>
      </c>
      <c r="I67" s="831" t="s">
        <v>44</v>
      </c>
      <c r="J67" s="832">
        <v>79.400000000000006</v>
      </c>
      <c r="K67" s="832">
        <v>89.5</v>
      </c>
      <c r="L67" s="833"/>
    </row>
    <row r="68" spans="1:12" ht="25.5">
      <c r="A68" s="826" t="s">
        <v>368</v>
      </c>
      <c r="B68" s="827" t="s">
        <v>40</v>
      </c>
      <c r="C68" s="826" t="s">
        <v>1443</v>
      </c>
      <c r="D68" s="835" t="s">
        <v>1448</v>
      </c>
      <c r="E68" s="828">
        <v>2013</v>
      </c>
      <c r="F68" s="827" t="s">
        <v>1445</v>
      </c>
      <c r="G68" s="829" t="s">
        <v>270</v>
      </c>
      <c r="H68" s="830" t="s">
        <v>1423</v>
      </c>
      <c r="I68" s="831" t="s">
        <v>44</v>
      </c>
      <c r="J68" s="832">
        <v>100</v>
      </c>
      <c r="K68" s="832">
        <v>100</v>
      </c>
      <c r="L68" s="833"/>
    </row>
    <row r="69" spans="1:12" ht="25.5">
      <c r="A69" s="826" t="s">
        <v>368</v>
      </c>
      <c r="B69" s="827" t="s">
        <v>40</v>
      </c>
      <c r="C69" s="826" t="s">
        <v>1443</v>
      </c>
      <c r="D69" s="835" t="s">
        <v>1448</v>
      </c>
      <c r="E69" s="828">
        <v>2013</v>
      </c>
      <c r="F69" s="827" t="s">
        <v>1445</v>
      </c>
      <c r="G69" s="829" t="s">
        <v>274</v>
      </c>
      <c r="H69" s="830" t="s">
        <v>1419</v>
      </c>
      <c r="I69" s="831" t="s">
        <v>44</v>
      </c>
      <c r="J69" s="832">
        <v>25</v>
      </c>
      <c r="K69" s="832">
        <v>100</v>
      </c>
      <c r="L69" s="833"/>
    </row>
    <row r="70" spans="1:12" ht="25.5">
      <c r="A70" s="826" t="s">
        <v>368</v>
      </c>
      <c r="B70" s="827" t="s">
        <v>40</v>
      </c>
      <c r="C70" s="826" t="s">
        <v>1443</v>
      </c>
      <c r="D70" s="835" t="s">
        <v>1448</v>
      </c>
      <c r="E70" s="828">
        <v>2013</v>
      </c>
      <c r="F70" s="827" t="s">
        <v>1445</v>
      </c>
      <c r="G70" s="829" t="s">
        <v>274</v>
      </c>
      <c r="H70" s="830" t="s">
        <v>1420</v>
      </c>
      <c r="I70" s="831" t="s">
        <v>44</v>
      </c>
      <c r="J70" s="832">
        <v>24</v>
      </c>
      <c r="K70" s="832">
        <v>100</v>
      </c>
      <c r="L70" s="833"/>
    </row>
    <row r="71" spans="1:12" ht="25.5">
      <c r="A71" s="826" t="s">
        <v>368</v>
      </c>
      <c r="B71" s="827" t="s">
        <v>40</v>
      </c>
      <c r="C71" s="826" t="s">
        <v>1443</v>
      </c>
      <c r="D71" s="835" t="s">
        <v>1448</v>
      </c>
      <c r="E71" s="828">
        <v>2013</v>
      </c>
      <c r="F71" s="827" t="s">
        <v>1445</v>
      </c>
      <c r="G71" s="829" t="s">
        <v>271</v>
      </c>
      <c r="H71" s="830" t="s">
        <v>1420</v>
      </c>
      <c r="I71" s="831" t="s">
        <v>44</v>
      </c>
      <c r="J71" s="832">
        <v>50</v>
      </c>
      <c r="K71" s="832">
        <v>100</v>
      </c>
      <c r="L71" s="833"/>
    </row>
    <row r="72" spans="1:12" ht="25.5">
      <c r="A72" s="826" t="s">
        <v>368</v>
      </c>
      <c r="B72" s="827" t="s">
        <v>40</v>
      </c>
      <c r="C72" s="826" t="s">
        <v>1443</v>
      </c>
      <c r="D72" s="835" t="s">
        <v>1448</v>
      </c>
      <c r="E72" s="828">
        <v>2013</v>
      </c>
      <c r="F72" s="827" t="s">
        <v>1445</v>
      </c>
      <c r="G72" s="829" t="s">
        <v>271</v>
      </c>
      <c r="H72" s="830" t="s">
        <v>1423</v>
      </c>
      <c r="I72" s="831" t="s">
        <v>44</v>
      </c>
      <c r="J72" s="832">
        <v>84.6</v>
      </c>
      <c r="K72" s="832">
        <v>84.6</v>
      </c>
      <c r="L72" s="833"/>
    </row>
    <row r="73" spans="1:12" ht="25.5">
      <c r="A73" s="826" t="s">
        <v>368</v>
      </c>
      <c r="B73" s="827" t="s">
        <v>40</v>
      </c>
      <c r="C73" s="826" t="s">
        <v>1443</v>
      </c>
      <c r="D73" s="835" t="s">
        <v>1448</v>
      </c>
      <c r="E73" s="828">
        <v>2013</v>
      </c>
      <c r="F73" s="827" t="s">
        <v>1445</v>
      </c>
      <c r="G73" s="829" t="s">
        <v>283</v>
      </c>
      <c r="H73" s="830" t="s">
        <v>1415</v>
      </c>
      <c r="I73" s="831" t="s">
        <v>44</v>
      </c>
      <c r="J73" s="832">
        <v>4.4000000000000004</v>
      </c>
      <c r="K73" s="832">
        <v>100</v>
      </c>
      <c r="L73" s="833"/>
    </row>
    <row r="74" spans="1:12" ht="25.5">
      <c r="A74" s="826" t="s">
        <v>368</v>
      </c>
      <c r="B74" s="827" t="s">
        <v>40</v>
      </c>
      <c r="C74" s="826" t="s">
        <v>1443</v>
      </c>
      <c r="D74" s="835" t="s">
        <v>1448</v>
      </c>
      <c r="E74" s="828">
        <v>2013</v>
      </c>
      <c r="F74" s="827" t="s">
        <v>1445</v>
      </c>
      <c r="G74" s="829" t="s">
        <v>283</v>
      </c>
      <c r="H74" s="830" t="s">
        <v>1419</v>
      </c>
      <c r="I74" s="831" t="s">
        <v>44</v>
      </c>
      <c r="J74" s="832">
        <v>26.6</v>
      </c>
      <c r="K74" s="832">
        <v>100</v>
      </c>
      <c r="L74" s="833"/>
    </row>
    <row r="75" spans="1:12" ht="25.5">
      <c r="A75" s="826" t="s">
        <v>368</v>
      </c>
      <c r="B75" s="827" t="s">
        <v>40</v>
      </c>
      <c r="C75" s="826" t="s">
        <v>1443</v>
      </c>
      <c r="D75" s="835" t="s">
        <v>1448</v>
      </c>
      <c r="E75" s="828">
        <v>2013</v>
      </c>
      <c r="F75" s="827" t="s">
        <v>1445</v>
      </c>
      <c r="G75" s="829" t="s">
        <v>283</v>
      </c>
      <c r="H75" s="830" t="s">
        <v>1420</v>
      </c>
      <c r="I75" s="831" t="s">
        <v>44</v>
      </c>
      <c r="J75" s="832">
        <v>42.2</v>
      </c>
      <c r="K75" s="832">
        <v>96.9</v>
      </c>
      <c r="L75" s="833"/>
    </row>
    <row r="76" spans="1:12" ht="25.5">
      <c r="A76" s="826" t="s">
        <v>368</v>
      </c>
      <c r="B76" s="827" t="s">
        <v>40</v>
      </c>
      <c r="C76" s="826" t="s">
        <v>1443</v>
      </c>
      <c r="D76" s="835" t="s">
        <v>1448</v>
      </c>
      <c r="E76" s="828">
        <v>2013</v>
      </c>
      <c r="F76" s="827" t="s">
        <v>1445</v>
      </c>
      <c r="G76" s="829" t="s">
        <v>283</v>
      </c>
      <c r="H76" s="830" t="s">
        <v>1421</v>
      </c>
      <c r="I76" s="831" t="s">
        <v>44</v>
      </c>
      <c r="J76" s="832">
        <v>75</v>
      </c>
      <c r="K76" s="832">
        <v>94.1</v>
      </c>
      <c r="L76" s="833"/>
    </row>
    <row r="77" spans="1:12" ht="25.5">
      <c r="A77" s="826" t="s">
        <v>368</v>
      </c>
      <c r="B77" s="827" t="s">
        <v>40</v>
      </c>
      <c r="C77" s="826" t="s">
        <v>1443</v>
      </c>
      <c r="D77" s="835" t="s">
        <v>1448</v>
      </c>
      <c r="E77" s="828">
        <v>2013</v>
      </c>
      <c r="F77" s="827" t="s">
        <v>1445</v>
      </c>
      <c r="G77" s="829" t="s">
        <v>1418</v>
      </c>
      <c r="H77" s="830" t="s">
        <v>1415</v>
      </c>
      <c r="I77" s="831" t="s">
        <v>44</v>
      </c>
      <c r="J77" s="832">
        <v>2.8</v>
      </c>
      <c r="K77" s="832">
        <v>100</v>
      </c>
      <c r="L77" s="833"/>
    </row>
    <row r="78" spans="1:12" ht="25.5">
      <c r="A78" s="826" t="s">
        <v>368</v>
      </c>
      <c r="B78" s="827" t="s">
        <v>40</v>
      </c>
      <c r="C78" s="826" t="s">
        <v>1443</v>
      </c>
      <c r="D78" s="835" t="s">
        <v>1448</v>
      </c>
      <c r="E78" s="828">
        <v>2013</v>
      </c>
      <c r="F78" s="827" t="s">
        <v>1445</v>
      </c>
      <c r="G78" s="829" t="s">
        <v>1418</v>
      </c>
      <c r="H78" s="830" t="s">
        <v>1419</v>
      </c>
      <c r="I78" s="831" t="s">
        <v>44</v>
      </c>
      <c r="J78" s="832">
        <v>34</v>
      </c>
      <c r="K78" s="832">
        <v>100</v>
      </c>
      <c r="L78" s="833"/>
    </row>
    <row r="79" spans="1:12" ht="25.5">
      <c r="A79" s="826" t="s">
        <v>368</v>
      </c>
      <c r="B79" s="827" t="s">
        <v>40</v>
      </c>
      <c r="C79" s="826" t="s">
        <v>1443</v>
      </c>
      <c r="D79" s="835" t="s">
        <v>1448</v>
      </c>
      <c r="E79" s="828">
        <v>2013</v>
      </c>
      <c r="F79" s="827" t="s">
        <v>1445</v>
      </c>
      <c r="G79" s="829" t="s">
        <v>1418</v>
      </c>
      <c r="H79" s="830" t="s">
        <v>1420</v>
      </c>
      <c r="I79" s="831" t="s">
        <v>44</v>
      </c>
      <c r="J79" s="832">
        <v>37.799999999999997</v>
      </c>
      <c r="K79" s="832">
        <v>97.1</v>
      </c>
      <c r="L79" s="833"/>
    </row>
    <row r="80" spans="1:12" ht="25.5">
      <c r="A80" s="826" t="s">
        <v>368</v>
      </c>
      <c r="B80" s="827" t="s">
        <v>40</v>
      </c>
      <c r="C80" s="826" t="s">
        <v>1449</v>
      </c>
      <c r="D80" s="835" t="s">
        <v>1450</v>
      </c>
      <c r="E80" s="828">
        <v>2013</v>
      </c>
      <c r="F80" s="827" t="s">
        <v>1445</v>
      </c>
      <c r="G80" s="829" t="s">
        <v>268</v>
      </c>
      <c r="H80" s="830" t="s">
        <v>1420</v>
      </c>
      <c r="I80" s="831" t="s">
        <v>44</v>
      </c>
      <c r="J80" s="832">
        <v>45.4</v>
      </c>
      <c r="K80" s="832">
        <v>100</v>
      </c>
      <c r="L80" s="833"/>
    </row>
    <row r="81" spans="1:12" ht="25.5">
      <c r="A81" s="826" t="s">
        <v>368</v>
      </c>
      <c r="B81" s="827" t="s">
        <v>40</v>
      </c>
      <c r="C81" s="826" t="s">
        <v>1449</v>
      </c>
      <c r="D81" s="835" t="s">
        <v>1450</v>
      </c>
      <c r="E81" s="828">
        <v>2013</v>
      </c>
      <c r="F81" s="827" t="s">
        <v>1445</v>
      </c>
      <c r="G81" s="829" t="s">
        <v>268</v>
      </c>
      <c r="H81" s="830" t="s">
        <v>1421</v>
      </c>
      <c r="I81" s="831" t="s">
        <v>44</v>
      </c>
      <c r="J81" s="832">
        <v>66.599999999999994</v>
      </c>
      <c r="K81" s="832">
        <v>100</v>
      </c>
      <c r="L81" s="833"/>
    </row>
    <row r="82" spans="1:12" ht="25.5">
      <c r="A82" s="826" t="s">
        <v>368</v>
      </c>
      <c r="B82" s="827" t="s">
        <v>40</v>
      </c>
      <c r="C82" s="826" t="s">
        <v>1449</v>
      </c>
      <c r="D82" s="835" t="s">
        <v>1450</v>
      </c>
      <c r="E82" s="828">
        <v>2013</v>
      </c>
      <c r="F82" s="827" t="s">
        <v>1445</v>
      </c>
      <c r="G82" s="829" t="s">
        <v>270</v>
      </c>
      <c r="H82" s="830" t="s">
        <v>1415</v>
      </c>
      <c r="I82" s="831" t="s">
        <v>44</v>
      </c>
      <c r="J82" s="832">
        <v>18.2</v>
      </c>
      <c r="K82" s="832">
        <v>100</v>
      </c>
      <c r="L82" s="833"/>
    </row>
    <row r="83" spans="1:12" ht="25.5">
      <c r="A83" s="826" t="s">
        <v>368</v>
      </c>
      <c r="B83" s="827" t="s">
        <v>40</v>
      </c>
      <c r="C83" s="826" t="s">
        <v>1449</v>
      </c>
      <c r="D83" s="835" t="s">
        <v>1450</v>
      </c>
      <c r="E83" s="828">
        <v>2013</v>
      </c>
      <c r="F83" s="827" t="s">
        <v>1445</v>
      </c>
      <c r="G83" s="829" t="s">
        <v>270</v>
      </c>
      <c r="H83" s="830" t="s">
        <v>1419</v>
      </c>
      <c r="I83" s="831" t="s">
        <v>44</v>
      </c>
      <c r="J83" s="832">
        <v>22.2</v>
      </c>
      <c r="K83" s="832">
        <v>100</v>
      </c>
      <c r="L83" s="833"/>
    </row>
    <row r="84" spans="1:12" ht="25.5">
      <c r="A84" s="826" t="s">
        <v>368</v>
      </c>
      <c r="B84" s="827" t="s">
        <v>40</v>
      </c>
      <c r="C84" s="826" t="s">
        <v>1449</v>
      </c>
      <c r="D84" s="835" t="s">
        <v>1450</v>
      </c>
      <c r="E84" s="828">
        <v>2013</v>
      </c>
      <c r="F84" s="827" t="s">
        <v>1445</v>
      </c>
      <c r="G84" s="829" t="s">
        <v>270</v>
      </c>
      <c r="H84" s="830" t="s">
        <v>1420</v>
      </c>
      <c r="I84" s="831" t="s">
        <v>44</v>
      </c>
      <c r="J84" s="832">
        <v>41.4</v>
      </c>
      <c r="K84" s="832">
        <v>96.8</v>
      </c>
      <c r="L84" s="833"/>
    </row>
    <row r="85" spans="1:12" ht="25.5">
      <c r="A85" s="826" t="s">
        <v>368</v>
      </c>
      <c r="B85" s="827" t="s">
        <v>40</v>
      </c>
      <c r="C85" s="826" t="s">
        <v>1449</v>
      </c>
      <c r="D85" s="835" t="s">
        <v>1450</v>
      </c>
      <c r="E85" s="828">
        <v>2013</v>
      </c>
      <c r="F85" s="827" t="s">
        <v>1445</v>
      </c>
      <c r="G85" s="829" t="s">
        <v>270</v>
      </c>
      <c r="H85" s="830" t="s">
        <v>1421</v>
      </c>
      <c r="I85" s="831" t="s">
        <v>44</v>
      </c>
      <c r="J85" s="832">
        <v>65.599999999999994</v>
      </c>
      <c r="K85" s="832">
        <v>95.2</v>
      </c>
      <c r="L85" s="833"/>
    </row>
    <row r="86" spans="1:12" ht="25.5">
      <c r="A86" s="826" t="s">
        <v>368</v>
      </c>
      <c r="B86" s="827" t="s">
        <v>40</v>
      </c>
      <c r="C86" s="826" t="s">
        <v>1449</v>
      </c>
      <c r="D86" s="835" t="s">
        <v>1450</v>
      </c>
      <c r="E86" s="828">
        <v>2013</v>
      </c>
      <c r="F86" s="827" t="s">
        <v>1445</v>
      </c>
      <c r="G86" s="829" t="s">
        <v>270</v>
      </c>
      <c r="H86" s="830" t="s">
        <v>1422</v>
      </c>
      <c r="I86" s="831" t="s">
        <v>44</v>
      </c>
      <c r="J86" s="832">
        <v>79.400000000000006</v>
      </c>
      <c r="K86" s="832">
        <v>89.5</v>
      </c>
      <c r="L86" s="833"/>
    </row>
    <row r="87" spans="1:12" ht="25.5">
      <c r="A87" s="826" t="s">
        <v>368</v>
      </c>
      <c r="B87" s="827" t="s">
        <v>40</v>
      </c>
      <c r="C87" s="826" t="s">
        <v>1449</v>
      </c>
      <c r="D87" s="835" t="s">
        <v>1450</v>
      </c>
      <c r="E87" s="828">
        <v>2013</v>
      </c>
      <c r="F87" s="827" t="s">
        <v>1445</v>
      </c>
      <c r="G87" s="829" t="s">
        <v>270</v>
      </c>
      <c r="H87" s="830" t="s">
        <v>1423</v>
      </c>
      <c r="I87" s="831" t="s">
        <v>44</v>
      </c>
      <c r="J87" s="832">
        <v>100</v>
      </c>
      <c r="K87" s="832">
        <v>100</v>
      </c>
      <c r="L87" s="833"/>
    </row>
    <row r="88" spans="1:12" ht="25.5">
      <c r="A88" s="826" t="s">
        <v>368</v>
      </c>
      <c r="B88" s="827" t="s">
        <v>40</v>
      </c>
      <c r="C88" s="826" t="s">
        <v>1449</v>
      </c>
      <c r="D88" s="835" t="s">
        <v>1450</v>
      </c>
      <c r="E88" s="828">
        <v>2013</v>
      </c>
      <c r="F88" s="827" t="s">
        <v>1445</v>
      </c>
      <c r="G88" s="829" t="s">
        <v>274</v>
      </c>
      <c r="H88" s="830" t="s">
        <v>1419</v>
      </c>
      <c r="I88" s="831" t="s">
        <v>44</v>
      </c>
      <c r="J88" s="832">
        <v>25</v>
      </c>
      <c r="K88" s="832">
        <v>100</v>
      </c>
      <c r="L88" s="833"/>
    </row>
    <row r="89" spans="1:12" ht="25.5">
      <c r="A89" s="826" t="s">
        <v>368</v>
      </c>
      <c r="B89" s="827" t="s">
        <v>40</v>
      </c>
      <c r="C89" s="826" t="s">
        <v>1449</v>
      </c>
      <c r="D89" s="835" t="s">
        <v>1450</v>
      </c>
      <c r="E89" s="828">
        <v>2013</v>
      </c>
      <c r="F89" s="827" t="s">
        <v>1445</v>
      </c>
      <c r="G89" s="829" t="s">
        <v>274</v>
      </c>
      <c r="H89" s="830" t="s">
        <v>1420</v>
      </c>
      <c r="I89" s="831" t="s">
        <v>44</v>
      </c>
      <c r="J89" s="832">
        <v>24</v>
      </c>
      <c r="K89" s="832">
        <v>100</v>
      </c>
      <c r="L89" s="833"/>
    </row>
    <row r="90" spans="1:12" ht="25.5">
      <c r="A90" s="826" t="s">
        <v>368</v>
      </c>
      <c r="B90" s="827" t="s">
        <v>40</v>
      </c>
      <c r="C90" s="826" t="s">
        <v>1449</v>
      </c>
      <c r="D90" s="835" t="s">
        <v>1450</v>
      </c>
      <c r="E90" s="828">
        <v>2013</v>
      </c>
      <c r="F90" s="827" t="s">
        <v>1445</v>
      </c>
      <c r="G90" s="829" t="s">
        <v>271</v>
      </c>
      <c r="H90" s="830" t="s">
        <v>1420</v>
      </c>
      <c r="I90" s="831" t="s">
        <v>44</v>
      </c>
      <c r="J90" s="832">
        <v>50</v>
      </c>
      <c r="K90" s="832">
        <v>100</v>
      </c>
      <c r="L90" s="833"/>
    </row>
    <row r="91" spans="1:12" ht="25.5">
      <c r="A91" s="826" t="s">
        <v>368</v>
      </c>
      <c r="B91" s="827" t="s">
        <v>40</v>
      </c>
      <c r="C91" s="826" t="s">
        <v>1449</v>
      </c>
      <c r="D91" s="835" t="s">
        <v>1450</v>
      </c>
      <c r="E91" s="828">
        <v>2013</v>
      </c>
      <c r="F91" s="827" t="s">
        <v>1445</v>
      </c>
      <c r="G91" s="829" t="s">
        <v>271</v>
      </c>
      <c r="H91" s="830" t="s">
        <v>1423</v>
      </c>
      <c r="I91" s="831" t="s">
        <v>44</v>
      </c>
      <c r="J91" s="832">
        <v>84.6</v>
      </c>
      <c r="K91" s="832">
        <v>84.6</v>
      </c>
      <c r="L91" s="833"/>
    </row>
    <row r="92" spans="1:12" ht="25.5">
      <c r="A92" s="826" t="s">
        <v>368</v>
      </c>
      <c r="B92" s="827" t="s">
        <v>40</v>
      </c>
      <c r="C92" s="826" t="s">
        <v>1449</v>
      </c>
      <c r="D92" s="835" t="s">
        <v>1450</v>
      </c>
      <c r="E92" s="828">
        <v>2013</v>
      </c>
      <c r="F92" s="827" t="s">
        <v>1445</v>
      </c>
      <c r="G92" s="829" t="s">
        <v>283</v>
      </c>
      <c r="H92" s="830" t="s">
        <v>1415</v>
      </c>
      <c r="I92" s="831" t="s">
        <v>44</v>
      </c>
      <c r="J92" s="832">
        <v>4.4000000000000004</v>
      </c>
      <c r="K92" s="832">
        <v>100</v>
      </c>
      <c r="L92" s="833"/>
    </row>
    <row r="93" spans="1:12" ht="25.5">
      <c r="A93" s="826" t="s">
        <v>368</v>
      </c>
      <c r="B93" s="827" t="s">
        <v>40</v>
      </c>
      <c r="C93" s="826" t="s">
        <v>1449</v>
      </c>
      <c r="D93" s="835" t="s">
        <v>1450</v>
      </c>
      <c r="E93" s="828">
        <v>2013</v>
      </c>
      <c r="F93" s="827" t="s">
        <v>1445</v>
      </c>
      <c r="G93" s="829" t="s">
        <v>283</v>
      </c>
      <c r="H93" s="830" t="s">
        <v>1419</v>
      </c>
      <c r="I93" s="831" t="s">
        <v>44</v>
      </c>
      <c r="J93" s="832">
        <v>26.6</v>
      </c>
      <c r="K93" s="832">
        <v>100</v>
      </c>
      <c r="L93" s="833"/>
    </row>
    <row r="94" spans="1:12" ht="25.5">
      <c r="A94" s="826" t="s">
        <v>368</v>
      </c>
      <c r="B94" s="827" t="s">
        <v>40</v>
      </c>
      <c r="C94" s="826" t="s">
        <v>1449</v>
      </c>
      <c r="D94" s="835" t="s">
        <v>1450</v>
      </c>
      <c r="E94" s="828">
        <v>2013</v>
      </c>
      <c r="F94" s="827" t="s">
        <v>1445</v>
      </c>
      <c r="G94" s="829" t="s">
        <v>283</v>
      </c>
      <c r="H94" s="830" t="s">
        <v>1420</v>
      </c>
      <c r="I94" s="831" t="s">
        <v>44</v>
      </c>
      <c r="J94" s="832">
        <v>42.2</v>
      </c>
      <c r="K94" s="832">
        <v>96.9</v>
      </c>
      <c r="L94" s="833"/>
    </row>
    <row r="95" spans="1:12" ht="25.5">
      <c r="A95" s="826" t="s">
        <v>368</v>
      </c>
      <c r="B95" s="827" t="s">
        <v>40</v>
      </c>
      <c r="C95" s="826" t="s">
        <v>1449</v>
      </c>
      <c r="D95" s="835" t="s">
        <v>1450</v>
      </c>
      <c r="E95" s="828">
        <v>2013</v>
      </c>
      <c r="F95" s="827" t="s">
        <v>1445</v>
      </c>
      <c r="G95" s="829" t="s">
        <v>283</v>
      </c>
      <c r="H95" s="830" t="s">
        <v>1421</v>
      </c>
      <c r="I95" s="831" t="s">
        <v>44</v>
      </c>
      <c r="J95" s="832">
        <v>75</v>
      </c>
      <c r="K95" s="832">
        <v>94.1</v>
      </c>
      <c r="L95" s="833"/>
    </row>
    <row r="96" spans="1:12" ht="25.5">
      <c r="A96" s="826" t="s">
        <v>368</v>
      </c>
      <c r="B96" s="827" t="s">
        <v>40</v>
      </c>
      <c r="C96" s="826" t="s">
        <v>1449</v>
      </c>
      <c r="D96" s="835" t="s">
        <v>1450</v>
      </c>
      <c r="E96" s="828">
        <v>2013</v>
      </c>
      <c r="F96" s="827" t="s">
        <v>1445</v>
      </c>
      <c r="G96" s="829" t="s">
        <v>1418</v>
      </c>
      <c r="H96" s="830" t="s">
        <v>1415</v>
      </c>
      <c r="I96" s="831" t="s">
        <v>44</v>
      </c>
      <c r="J96" s="832">
        <v>2.8</v>
      </c>
      <c r="K96" s="832">
        <v>100</v>
      </c>
      <c r="L96" s="833"/>
    </row>
    <row r="97" spans="1:12" ht="25.5">
      <c r="A97" s="826" t="s">
        <v>368</v>
      </c>
      <c r="B97" s="827" t="s">
        <v>40</v>
      </c>
      <c r="C97" s="826" t="s">
        <v>1449</v>
      </c>
      <c r="D97" s="835" t="s">
        <v>1450</v>
      </c>
      <c r="E97" s="828">
        <v>2013</v>
      </c>
      <c r="F97" s="827" t="s">
        <v>1445</v>
      </c>
      <c r="G97" s="829" t="s">
        <v>1418</v>
      </c>
      <c r="H97" s="830" t="s">
        <v>1419</v>
      </c>
      <c r="I97" s="831" t="s">
        <v>44</v>
      </c>
      <c r="J97" s="832">
        <v>34</v>
      </c>
      <c r="K97" s="832">
        <v>100</v>
      </c>
      <c r="L97" s="833"/>
    </row>
    <row r="98" spans="1:12" ht="25.5">
      <c r="A98" s="826" t="s">
        <v>368</v>
      </c>
      <c r="B98" s="827" t="s">
        <v>40</v>
      </c>
      <c r="C98" s="826" t="s">
        <v>1449</v>
      </c>
      <c r="D98" s="835" t="s">
        <v>1450</v>
      </c>
      <c r="E98" s="828">
        <v>2013</v>
      </c>
      <c r="F98" s="827" t="s">
        <v>1445</v>
      </c>
      <c r="G98" s="829" t="s">
        <v>1418</v>
      </c>
      <c r="H98" s="830" t="s">
        <v>1420</v>
      </c>
      <c r="I98" s="831" t="s">
        <v>44</v>
      </c>
      <c r="J98" s="832">
        <v>37.799999999999997</v>
      </c>
      <c r="K98" s="832">
        <v>97.1</v>
      </c>
      <c r="L98" s="833"/>
    </row>
    <row r="99" spans="1:12" ht="25.5">
      <c r="A99" s="826" t="s">
        <v>368</v>
      </c>
      <c r="B99" s="827" t="s">
        <v>40</v>
      </c>
      <c r="C99" s="826" t="s">
        <v>1449</v>
      </c>
      <c r="D99" s="835" t="s">
        <v>1451</v>
      </c>
      <c r="E99" s="828">
        <v>2013</v>
      </c>
      <c r="F99" s="827" t="s">
        <v>1445</v>
      </c>
      <c r="G99" s="829" t="s">
        <v>268</v>
      </c>
      <c r="H99" s="830" t="s">
        <v>1420</v>
      </c>
      <c r="I99" s="831" t="s">
        <v>44</v>
      </c>
      <c r="J99" s="832">
        <v>45.4</v>
      </c>
      <c r="K99" s="832">
        <v>100</v>
      </c>
      <c r="L99" s="833"/>
    </row>
    <row r="100" spans="1:12" ht="25.5">
      <c r="A100" s="826" t="s">
        <v>368</v>
      </c>
      <c r="B100" s="827" t="s">
        <v>40</v>
      </c>
      <c r="C100" s="826" t="s">
        <v>1449</v>
      </c>
      <c r="D100" s="835" t="s">
        <v>1451</v>
      </c>
      <c r="E100" s="828">
        <v>2013</v>
      </c>
      <c r="F100" s="827" t="s">
        <v>1445</v>
      </c>
      <c r="G100" s="829" t="s">
        <v>268</v>
      </c>
      <c r="H100" s="830" t="s">
        <v>1421</v>
      </c>
      <c r="I100" s="831" t="s">
        <v>44</v>
      </c>
      <c r="J100" s="832">
        <v>66.599999999999994</v>
      </c>
      <c r="K100" s="832">
        <v>100</v>
      </c>
      <c r="L100" s="833"/>
    </row>
    <row r="101" spans="1:12" ht="25.5">
      <c r="A101" s="826" t="s">
        <v>368</v>
      </c>
      <c r="B101" s="827" t="s">
        <v>40</v>
      </c>
      <c r="C101" s="826" t="s">
        <v>1449</v>
      </c>
      <c r="D101" s="835" t="s">
        <v>1451</v>
      </c>
      <c r="E101" s="828">
        <v>2013</v>
      </c>
      <c r="F101" s="827" t="s">
        <v>1445</v>
      </c>
      <c r="G101" s="829" t="s">
        <v>270</v>
      </c>
      <c r="H101" s="830" t="s">
        <v>1415</v>
      </c>
      <c r="I101" s="831" t="s">
        <v>44</v>
      </c>
      <c r="J101" s="832">
        <v>18.2</v>
      </c>
      <c r="K101" s="832">
        <v>100</v>
      </c>
      <c r="L101" s="833"/>
    </row>
    <row r="102" spans="1:12" ht="25.5">
      <c r="A102" s="826" t="s">
        <v>368</v>
      </c>
      <c r="B102" s="827" t="s">
        <v>40</v>
      </c>
      <c r="C102" s="826" t="s">
        <v>1449</v>
      </c>
      <c r="D102" s="835" t="s">
        <v>1451</v>
      </c>
      <c r="E102" s="828">
        <v>2013</v>
      </c>
      <c r="F102" s="827" t="s">
        <v>1445</v>
      </c>
      <c r="G102" s="829" t="s">
        <v>270</v>
      </c>
      <c r="H102" s="830" t="s">
        <v>1419</v>
      </c>
      <c r="I102" s="831" t="s">
        <v>44</v>
      </c>
      <c r="J102" s="832">
        <v>22.2</v>
      </c>
      <c r="K102" s="832">
        <v>100</v>
      </c>
      <c r="L102" s="833"/>
    </row>
    <row r="103" spans="1:12" ht="25.5">
      <c r="A103" s="826" t="s">
        <v>368</v>
      </c>
      <c r="B103" s="827" t="s">
        <v>40</v>
      </c>
      <c r="C103" s="826" t="s">
        <v>1449</v>
      </c>
      <c r="D103" s="835" t="s">
        <v>1451</v>
      </c>
      <c r="E103" s="828">
        <v>2013</v>
      </c>
      <c r="F103" s="827" t="s">
        <v>1445</v>
      </c>
      <c r="G103" s="829" t="s">
        <v>270</v>
      </c>
      <c r="H103" s="830" t="s">
        <v>1420</v>
      </c>
      <c r="I103" s="831" t="s">
        <v>44</v>
      </c>
      <c r="J103" s="832">
        <v>41.4</v>
      </c>
      <c r="K103" s="832">
        <v>96.8</v>
      </c>
      <c r="L103" s="833"/>
    </row>
    <row r="104" spans="1:12" ht="25.5">
      <c r="A104" s="826" t="s">
        <v>368</v>
      </c>
      <c r="B104" s="827" t="s">
        <v>40</v>
      </c>
      <c r="C104" s="826" t="s">
        <v>1449</v>
      </c>
      <c r="D104" s="835" t="s">
        <v>1451</v>
      </c>
      <c r="E104" s="828">
        <v>2013</v>
      </c>
      <c r="F104" s="827" t="s">
        <v>1445</v>
      </c>
      <c r="G104" s="829" t="s">
        <v>270</v>
      </c>
      <c r="H104" s="830" t="s">
        <v>1421</v>
      </c>
      <c r="I104" s="831" t="s">
        <v>44</v>
      </c>
      <c r="J104" s="832">
        <v>65.599999999999994</v>
      </c>
      <c r="K104" s="832">
        <v>95.2</v>
      </c>
      <c r="L104" s="833"/>
    </row>
    <row r="105" spans="1:12" ht="25.5">
      <c r="A105" s="826" t="s">
        <v>368</v>
      </c>
      <c r="B105" s="827" t="s">
        <v>40</v>
      </c>
      <c r="C105" s="826" t="s">
        <v>1449</v>
      </c>
      <c r="D105" s="835" t="s">
        <v>1451</v>
      </c>
      <c r="E105" s="828">
        <v>2013</v>
      </c>
      <c r="F105" s="827" t="s">
        <v>1445</v>
      </c>
      <c r="G105" s="829" t="s">
        <v>270</v>
      </c>
      <c r="H105" s="830" t="s">
        <v>1422</v>
      </c>
      <c r="I105" s="831" t="s">
        <v>44</v>
      </c>
      <c r="J105" s="832">
        <v>79.400000000000006</v>
      </c>
      <c r="K105" s="832">
        <v>89.5</v>
      </c>
      <c r="L105" s="833"/>
    </row>
    <row r="106" spans="1:12" ht="25.5">
      <c r="A106" s="826" t="s">
        <v>368</v>
      </c>
      <c r="B106" s="827" t="s">
        <v>40</v>
      </c>
      <c r="C106" s="826" t="s">
        <v>1449</v>
      </c>
      <c r="D106" s="835" t="s">
        <v>1451</v>
      </c>
      <c r="E106" s="828">
        <v>2013</v>
      </c>
      <c r="F106" s="827" t="s">
        <v>1445</v>
      </c>
      <c r="G106" s="829" t="s">
        <v>270</v>
      </c>
      <c r="H106" s="830" t="s">
        <v>1423</v>
      </c>
      <c r="I106" s="831" t="s">
        <v>44</v>
      </c>
      <c r="J106" s="832">
        <v>100</v>
      </c>
      <c r="K106" s="832">
        <v>100</v>
      </c>
      <c r="L106" s="833"/>
    </row>
    <row r="107" spans="1:12" ht="25.5">
      <c r="A107" s="826" t="s">
        <v>368</v>
      </c>
      <c r="B107" s="827" t="s">
        <v>40</v>
      </c>
      <c r="C107" s="826" t="s">
        <v>1449</v>
      </c>
      <c r="D107" s="835" t="s">
        <v>1451</v>
      </c>
      <c r="E107" s="828">
        <v>2013</v>
      </c>
      <c r="F107" s="827" t="s">
        <v>1445</v>
      </c>
      <c r="G107" s="829" t="s">
        <v>274</v>
      </c>
      <c r="H107" s="830" t="s">
        <v>1419</v>
      </c>
      <c r="I107" s="831" t="s">
        <v>44</v>
      </c>
      <c r="J107" s="832">
        <v>25</v>
      </c>
      <c r="K107" s="832">
        <v>100</v>
      </c>
      <c r="L107" s="833"/>
    </row>
    <row r="108" spans="1:12" ht="25.5">
      <c r="A108" s="826" t="s">
        <v>368</v>
      </c>
      <c r="B108" s="827" t="s">
        <v>40</v>
      </c>
      <c r="C108" s="826" t="s">
        <v>1449</v>
      </c>
      <c r="D108" s="835" t="s">
        <v>1451</v>
      </c>
      <c r="E108" s="828">
        <v>2013</v>
      </c>
      <c r="F108" s="827" t="s">
        <v>1445</v>
      </c>
      <c r="G108" s="829" t="s">
        <v>274</v>
      </c>
      <c r="H108" s="830" t="s">
        <v>1420</v>
      </c>
      <c r="I108" s="831" t="s">
        <v>44</v>
      </c>
      <c r="J108" s="832">
        <v>24</v>
      </c>
      <c r="K108" s="832">
        <v>100</v>
      </c>
      <c r="L108" s="833"/>
    </row>
    <row r="109" spans="1:12" ht="25.5">
      <c r="A109" s="826" t="s">
        <v>368</v>
      </c>
      <c r="B109" s="827" t="s">
        <v>40</v>
      </c>
      <c r="C109" s="826" t="s">
        <v>1449</v>
      </c>
      <c r="D109" s="835" t="s">
        <v>1451</v>
      </c>
      <c r="E109" s="828">
        <v>2013</v>
      </c>
      <c r="F109" s="827" t="s">
        <v>1445</v>
      </c>
      <c r="G109" s="829" t="s">
        <v>271</v>
      </c>
      <c r="H109" s="830" t="s">
        <v>1420</v>
      </c>
      <c r="I109" s="831" t="s">
        <v>44</v>
      </c>
      <c r="J109" s="832">
        <v>50</v>
      </c>
      <c r="K109" s="832">
        <v>100</v>
      </c>
      <c r="L109" s="833"/>
    </row>
    <row r="110" spans="1:12" ht="25.5">
      <c r="A110" s="826" t="s">
        <v>368</v>
      </c>
      <c r="B110" s="827" t="s">
        <v>40</v>
      </c>
      <c r="C110" s="826" t="s">
        <v>1449</v>
      </c>
      <c r="D110" s="835" t="s">
        <v>1451</v>
      </c>
      <c r="E110" s="828">
        <v>2013</v>
      </c>
      <c r="F110" s="827" t="s">
        <v>1445</v>
      </c>
      <c r="G110" s="829" t="s">
        <v>271</v>
      </c>
      <c r="H110" s="830" t="s">
        <v>1423</v>
      </c>
      <c r="I110" s="831" t="s">
        <v>44</v>
      </c>
      <c r="J110" s="832">
        <v>84.6</v>
      </c>
      <c r="K110" s="832">
        <v>84.6</v>
      </c>
      <c r="L110" s="833"/>
    </row>
    <row r="111" spans="1:12" ht="25.5">
      <c r="A111" s="826" t="s">
        <v>368</v>
      </c>
      <c r="B111" s="827" t="s">
        <v>40</v>
      </c>
      <c r="C111" s="826" t="s">
        <v>1449</v>
      </c>
      <c r="D111" s="835" t="s">
        <v>1451</v>
      </c>
      <c r="E111" s="828">
        <v>2013</v>
      </c>
      <c r="F111" s="827" t="s">
        <v>1445</v>
      </c>
      <c r="G111" s="829" t="s">
        <v>283</v>
      </c>
      <c r="H111" s="830" t="s">
        <v>1415</v>
      </c>
      <c r="I111" s="831" t="s">
        <v>44</v>
      </c>
      <c r="J111" s="832">
        <v>4.4000000000000004</v>
      </c>
      <c r="K111" s="832">
        <v>100</v>
      </c>
      <c r="L111" s="833"/>
    </row>
    <row r="112" spans="1:12" ht="25.5">
      <c r="A112" s="826" t="s">
        <v>368</v>
      </c>
      <c r="B112" s="827" t="s">
        <v>40</v>
      </c>
      <c r="C112" s="826" t="s">
        <v>1449</v>
      </c>
      <c r="D112" s="835" t="s">
        <v>1451</v>
      </c>
      <c r="E112" s="828">
        <v>2013</v>
      </c>
      <c r="F112" s="827" t="s">
        <v>1445</v>
      </c>
      <c r="G112" s="829" t="s">
        <v>283</v>
      </c>
      <c r="H112" s="830" t="s">
        <v>1419</v>
      </c>
      <c r="I112" s="831" t="s">
        <v>44</v>
      </c>
      <c r="J112" s="832">
        <v>26.6</v>
      </c>
      <c r="K112" s="832">
        <v>100</v>
      </c>
      <c r="L112" s="833"/>
    </row>
    <row r="113" spans="1:12" ht="25.5">
      <c r="A113" s="826" t="s">
        <v>368</v>
      </c>
      <c r="B113" s="827" t="s">
        <v>40</v>
      </c>
      <c r="C113" s="826" t="s">
        <v>1449</v>
      </c>
      <c r="D113" s="835" t="s">
        <v>1451</v>
      </c>
      <c r="E113" s="828">
        <v>2013</v>
      </c>
      <c r="F113" s="827" t="s">
        <v>1445</v>
      </c>
      <c r="G113" s="829" t="s">
        <v>283</v>
      </c>
      <c r="H113" s="830" t="s">
        <v>1420</v>
      </c>
      <c r="I113" s="831" t="s">
        <v>44</v>
      </c>
      <c r="J113" s="832">
        <v>42.2</v>
      </c>
      <c r="K113" s="832">
        <v>96.9</v>
      </c>
      <c r="L113" s="833"/>
    </row>
    <row r="114" spans="1:12" ht="25.5">
      <c r="A114" s="826" t="s">
        <v>368</v>
      </c>
      <c r="B114" s="827" t="s">
        <v>40</v>
      </c>
      <c r="C114" s="826" t="s">
        <v>1449</v>
      </c>
      <c r="D114" s="835" t="s">
        <v>1451</v>
      </c>
      <c r="E114" s="828">
        <v>2013</v>
      </c>
      <c r="F114" s="827" t="s">
        <v>1445</v>
      </c>
      <c r="G114" s="829" t="s">
        <v>283</v>
      </c>
      <c r="H114" s="830" t="s">
        <v>1421</v>
      </c>
      <c r="I114" s="831" t="s">
        <v>44</v>
      </c>
      <c r="J114" s="832">
        <v>75</v>
      </c>
      <c r="K114" s="832">
        <v>94.1</v>
      </c>
      <c r="L114" s="833"/>
    </row>
    <row r="115" spans="1:12" ht="25.5">
      <c r="A115" s="826" t="s">
        <v>368</v>
      </c>
      <c r="B115" s="827" t="s">
        <v>40</v>
      </c>
      <c r="C115" s="826" t="s">
        <v>1449</v>
      </c>
      <c r="D115" s="835" t="s">
        <v>1451</v>
      </c>
      <c r="E115" s="828">
        <v>2013</v>
      </c>
      <c r="F115" s="827" t="s">
        <v>1445</v>
      </c>
      <c r="G115" s="829" t="s">
        <v>1418</v>
      </c>
      <c r="H115" s="830" t="s">
        <v>1415</v>
      </c>
      <c r="I115" s="831" t="s">
        <v>44</v>
      </c>
      <c r="J115" s="832">
        <v>2.8</v>
      </c>
      <c r="K115" s="832">
        <v>100</v>
      </c>
      <c r="L115" s="833"/>
    </row>
    <row r="116" spans="1:12" ht="25.5">
      <c r="A116" s="826" t="s">
        <v>368</v>
      </c>
      <c r="B116" s="827" t="s">
        <v>40</v>
      </c>
      <c r="C116" s="826" t="s">
        <v>1449</v>
      </c>
      <c r="D116" s="835" t="s">
        <v>1451</v>
      </c>
      <c r="E116" s="828">
        <v>2013</v>
      </c>
      <c r="F116" s="827" t="s">
        <v>1445</v>
      </c>
      <c r="G116" s="829" t="s">
        <v>1418</v>
      </c>
      <c r="H116" s="830" t="s">
        <v>1419</v>
      </c>
      <c r="I116" s="831" t="s">
        <v>44</v>
      </c>
      <c r="J116" s="832">
        <v>34</v>
      </c>
      <c r="K116" s="832">
        <v>100</v>
      </c>
      <c r="L116" s="833"/>
    </row>
    <row r="117" spans="1:12" ht="25.5">
      <c r="A117" s="826" t="s">
        <v>368</v>
      </c>
      <c r="B117" s="827" t="s">
        <v>40</v>
      </c>
      <c r="C117" s="826" t="s">
        <v>1449</v>
      </c>
      <c r="D117" s="835" t="s">
        <v>1451</v>
      </c>
      <c r="E117" s="828">
        <v>2013</v>
      </c>
      <c r="F117" s="827" t="s">
        <v>1445</v>
      </c>
      <c r="G117" s="829" t="s">
        <v>1418</v>
      </c>
      <c r="H117" s="830" t="s">
        <v>1420</v>
      </c>
      <c r="I117" s="831" t="s">
        <v>44</v>
      </c>
      <c r="J117" s="832">
        <v>37.799999999999997</v>
      </c>
      <c r="K117" s="832">
        <v>97.1</v>
      </c>
      <c r="L117" s="833"/>
    </row>
    <row r="118" spans="1:12" ht="25.5">
      <c r="A118" s="826" t="s">
        <v>368</v>
      </c>
      <c r="B118" s="827" t="s">
        <v>40</v>
      </c>
      <c r="C118" s="826" t="s">
        <v>1449</v>
      </c>
      <c r="D118" s="835" t="s">
        <v>1452</v>
      </c>
      <c r="E118" s="828">
        <v>2013</v>
      </c>
      <c r="F118" s="827" t="s">
        <v>1445</v>
      </c>
      <c r="G118" s="829" t="s">
        <v>268</v>
      </c>
      <c r="H118" s="830" t="s">
        <v>1420</v>
      </c>
      <c r="I118" s="831" t="s">
        <v>44</v>
      </c>
      <c r="J118" s="832">
        <v>45.4</v>
      </c>
      <c r="K118" s="832">
        <v>100</v>
      </c>
      <c r="L118" s="833"/>
    </row>
    <row r="119" spans="1:12" ht="25.5">
      <c r="A119" s="826" t="s">
        <v>368</v>
      </c>
      <c r="B119" s="827" t="s">
        <v>40</v>
      </c>
      <c r="C119" s="826" t="s">
        <v>1449</v>
      </c>
      <c r="D119" s="835" t="s">
        <v>1452</v>
      </c>
      <c r="E119" s="828">
        <v>2013</v>
      </c>
      <c r="F119" s="827" t="s">
        <v>1445</v>
      </c>
      <c r="G119" s="829" t="s">
        <v>268</v>
      </c>
      <c r="H119" s="830" t="s">
        <v>1421</v>
      </c>
      <c r="I119" s="831" t="s">
        <v>44</v>
      </c>
      <c r="J119" s="832">
        <v>66.599999999999994</v>
      </c>
      <c r="K119" s="832">
        <v>100</v>
      </c>
      <c r="L119" s="833"/>
    </row>
    <row r="120" spans="1:12" ht="25.5">
      <c r="A120" s="826" t="s">
        <v>368</v>
      </c>
      <c r="B120" s="827" t="s">
        <v>40</v>
      </c>
      <c r="C120" s="826" t="s">
        <v>1449</v>
      </c>
      <c r="D120" s="835" t="s">
        <v>1452</v>
      </c>
      <c r="E120" s="828">
        <v>2013</v>
      </c>
      <c r="F120" s="827" t="s">
        <v>1445</v>
      </c>
      <c r="G120" s="829" t="s">
        <v>270</v>
      </c>
      <c r="H120" s="830" t="s">
        <v>1415</v>
      </c>
      <c r="I120" s="831" t="s">
        <v>44</v>
      </c>
      <c r="J120" s="832">
        <v>18.2</v>
      </c>
      <c r="K120" s="832">
        <v>100</v>
      </c>
      <c r="L120" s="833"/>
    </row>
    <row r="121" spans="1:12" ht="25.5">
      <c r="A121" s="826" t="s">
        <v>368</v>
      </c>
      <c r="B121" s="827" t="s">
        <v>40</v>
      </c>
      <c r="C121" s="826" t="s">
        <v>1449</v>
      </c>
      <c r="D121" s="835" t="s">
        <v>1452</v>
      </c>
      <c r="E121" s="828">
        <v>2013</v>
      </c>
      <c r="F121" s="827" t="s">
        <v>1445</v>
      </c>
      <c r="G121" s="829" t="s">
        <v>270</v>
      </c>
      <c r="H121" s="830" t="s">
        <v>1419</v>
      </c>
      <c r="I121" s="831" t="s">
        <v>44</v>
      </c>
      <c r="J121" s="832">
        <v>22.2</v>
      </c>
      <c r="K121" s="832">
        <v>100</v>
      </c>
      <c r="L121" s="833"/>
    </row>
    <row r="122" spans="1:12" ht="25.5">
      <c r="A122" s="826" t="s">
        <v>368</v>
      </c>
      <c r="B122" s="827" t="s">
        <v>40</v>
      </c>
      <c r="C122" s="826" t="s">
        <v>1449</v>
      </c>
      <c r="D122" s="835" t="s">
        <v>1452</v>
      </c>
      <c r="E122" s="828">
        <v>2013</v>
      </c>
      <c r="F122" s="827" t="s">
        <v>1445</v>
      </c>
      <c r="G122" s="829" t="s">
        <v>270</v>
      </c>
      <c r="H122" s="830" t="s">
        <v>1420</v>
      </c>
      <c r="I122" s="831" t="s">
        <v>44</v>
      </c>
      <c r="J122" s="832">
        <v>41.4</v>
      </c>
      <c r="K122" s="832">
        <v>96.8</v>
      </c>
      <c r="L122" s="833"/>
    </row>
    <row r="123" spans="1:12" ht="25.5">
      <c r="A123" s="826" t="s">
        <v>368</v>
      </c>
      <c r="B123" s="827" t="s">
        <v>40</v>
      </c>
      <c r="C123" s="826" t="s">
        <v>1449</v>
      </c>
      <c r="D123" s="835" t="s">
        <v>1452</v>
      </c>
      <c r="E123" s="828">
        <v>2013</v>
      </c>
      <c r="F123" s="827" t="s">
        <v>1445</v>
      </c>
      <c r="G123" s="829" t="s">
        <v>270</v>
      </c>
      <c r="H123" s="830" t="s">
        <v>1421</v>
      </c>
      <c r="I123" s="831" t="s">
        <v>44</v>
      </c>
      <c r="J123" s="832">
        <v>65.599999999999994</v>
      </c>
      <c r="K123" s="832">
        <v>95.2</v>
      </c>
      <c r="L123" s="833"/>
    </row>
    <row r="124" spans="1:12" ht="25.5">
      <c r="A124" s="826" t="s">
        <v>368</v>
      </c>
      <c r="B124" s="827" t="s">
        <v>40</v>
      </c>
      <c r="C124" s="826" t="s">
        <v>1449</v>
      </c>
      <c r="D124" s="835" t="s">
        <v>1452</v>
      </c>
      <c r="E124" s="828">
        <v>2013</v>
      </c>
      <c r="F124" s="827" t="s">
        <v>1445</v>
      </c>
      <c r="G124" s="829" t="s">
        <v>270</v>
      </c>
      <c r="H124" s="830" t="s">
        <v>1422</v>
      </c>
      <c r="I124" s="831" t="s">
        <v>44</v>
      </c>
      <c r="J124" s="832">
        <v>79.400000000000006</v>
      </c>
      <c r="K124" s="832">
        <v>89.5</v>
      </c>
      <c r="L124" s="833"/>
    </row>
    <row r="125" spans="1:12" ht="25.5">
      <c r="A125" s="826" t="s">
        <v>368</v>
      </c>
      <c r="B125" s="827" t="s">
        <v>40</v>
      </c>
      <c r="C125" s="826" t="s">
        <v>1449</v>
      </c>
      <c r="D125" s="835" t="s">
        <v>1452</v>
      </c>
      <c r="E125" s="828">
        <v>2013</v>
      </c>
      <c r="F125" s="827" t="s">
        <v>1445</v>
      </c>
      <c r="G125" s="829" t="s">
        <v>270</v>
      </c>
      <c r="H125" s="830" t="s">
        <v>1423</v>
      </c>
      <c r="I125" s="831" t="s">
        <v>44</v>
      </c>
      <c r="J125" s="832">
        <v>100</v>
      </c>
      <c r="K125" s="832">
        <v>100</v>
      </c>
      <c r="L125" s="833"/>
    </row>
    <row r="126" spans="1:12" ht="25.5">
      <c r="A126" s="826" t="s">
        <v>368</v>
      </c>
      <c r="B126" s="827" t="s">
        <v>40</v>
      </c>
      <c r="C126" s="826" t="s">
        <v>1449</v>
      </c>
      <c r="D126" s="835" t="s">
        <v>1452</v>
      </c>
      <c r="E126" s="828">
        <v>2013</v>
      </c>
      <c r="F126" s="827" t="s">
        <v>1445</v>
      </c>
      <c r="G126" s="829" t="s">
        <v>274</v>
      </c>
      <c r="H126" s="830" t="s">
        <v>1419</v>
      </c>
      <c r="I126" s="831" t="s">
        <v>44</v>
      </c>
      <c r="J126" s="832">
        <v>25</v>
      </c>
      <c r="K126" s="832">
        <v>100</v>
      </c>
      <c r="L126" s="833"/>
    </row>
    <row r="127" spans="1:12" ht="25.5">
      <c r="A127" s="826" t="s">
        <v>368</v>
      </c>
      <c r="B127" s="827" t="s">
        <v>40</v>
      </c>
      <c r="C127" s="826" t="s">
        <v>1449</v>
      </c>
      <c r="D127" s="835" t="s">
        <v>1452</v>
      </c>
      <c r="E127" s="828">
        <v>2013</v>
      </c>
      <c r="F127" s="827" t="s">
        <v>1445</v>
      </c>
      <c r="G127" s="829" t="s">
        <v>274</v>
      </c>
      <c r="H127" s="830" t="s">
        <v>1420</v>
      </c>
      <c r="I127" s="831" t="s">
        <v>44</v>
      </c>
      <c r="J127" s="832">
        <v>24</v>
      </c>
      <c r="K127" s="832">
        <v>100</v>
      </c>
      <c r="L127" s="833"/>
    </row>
    <row r="128" spans="1:12" ht="25.5">
      <c r="A128" s="826" t="s">
        <v>368</v>
      </c>
      <c r="B128" s="827" t="s">
        <v>40</v>
      </c>
      <c r="C128" s="826" t="s">
        <v>1449</v>
      </c>
      <c r="D128" s="835" t="s">
        <v>1452</v>
      </c>
      <c r="E128" s="828">
        <v>2013</v>
      </c>
      <c r="F128" s="827" t="s">
        <v>1445</v>
      </c>
      <c r="G128" s="829" t="s">
        <v>271</v>
      </c>
      <c r="H128" s="830" t="s">
        <v>1420</v>
      </c>
      <c r="I128" s="831" t="s">
        <v>44</v>
      </c>
      <c r="J128" s="832">
        <v>50</v>
      </c>
      <c r="K128" s="832">
        <v>100</v>
      </c>
      <c r="L128" s="833"/>
    </row>
    <row r="129" spans="1:12" ht="25.5">
      <c r="A129" s="826" t="s">
        <v>368</v>
      </c>
      <c r="B129" s="827" t="s">
        <v>40</v>
      </c>
      <c r="C129" s="826" t="s">
        <v>1449</v>
      </c>
      <c r="D129" s="835" t="s">
        <v>1452</v>
      </c>
      <c r="E129" s="828">
        <v>2013</v>
      </c>
      <c r="F129" s="827" t="s">
        <v>1445</v>
      </c>
      <c r="G129" s="829" t="s">
        <v>271</v>
      </c>
      <c r="H129" s="830" t="s">
        <v>1423</v>
      </c>
      <c r="I129" s="831" t="s">
        <v>44</v>
      </c>
      <c r="J129" s="832">
        <v>84.6</v>
      </c>
      <c r="K129" s="832">
        <v>84.6</v>
      </c>
      <c r="L129" s="833"/>
    </row>
    <row r="130" spans="1:12" ht="25.5">
      <c r="A130" s="826" t="s">
        <v>368</v>
      </c>
      <c r="B130" s="827" t="s">
        <v>40</v>
      </c>
      <c r="C130" s="826" t="s">
        <v>1449</v>
      </c>
      <c r="D130" s="835" t="s">
        <v>1452</v>
      </c>
      <c r="E130" s="828">
        <v>2013</v>
      </c>
      <c r="F130" s="827" t="s">
        <v>1445</v>
      </c>
      <c r="G130" s="829" t="s">
        <v>283</v>
      </c>
      <c r="H130" s="830" t="s">
        <v>1415</v>
      </c>
      <c r="I130" s="831" t="s">
        <v>44</v>
      </c>
      <c r="J130" s="832">
        <v>4.4000000000000004</v>
      </c>
      <c r="K130" s="832">
        <v>100</v>
      </c>
      <c r="L130" s="833"/>
    </row>
    <row r="131" spans="1:12" ht="25.5">
      <c r="A131" s="826" t="s">
        <v>368</v>
      </c>
      <c r="B131" s="827" t="s">
        <v>40</v>
      </c>
      <c r="C131" s="826" t="s">
        <v>1449</v>
      </c>
      <c r="D131" s="835" t="s">
        <v>1452</v>
      </c>
      <c r="E131" s="828">
        <v>2013</v>
      </c>
      <c r="F131" s="827" t="s">
        <v>1445</v>
      </c>
      <c r="G131" s="829" t="s">
        <v>283</v>
      </c>
      <c r="H131" s="830" t="s">
        <v>1419</v>
      </c>
      <c r="I131" s="831" t="s">
        <v>44</v>
      </c>
      <c r="J131" s="832">
        <v>26.6</v>
      </c>
      <c r="K131" s="832">
        <v>100</v>
      </c>
      <c r="L131" s="833"/>
    </row>
    <row r="132" spans="1:12" ht="25.5">
      <c r="A132" s="826" t="s">
        <v>368</v>
      </c>
      <c r="B132" s="827" t="s">
        <v>40</v>
      </c>
      <c r="C132" s="826" t="s">
        <v>1449</v>
      </c>
      <c r="D132" s="835" t="s">
        <v>1452</v>
      </c>
      <c r="E132" s="828">
        <v>2013</v>
      </c>
      <c r="F132" s="827" t="s">
        <v>1445</v>
      </c>
      <c r="G132" s="829" t="s">
        <v>283</v>
      </c>
      <c r="H132" s="830" t="s">
        <v>1420</v>
      </c>
      <c r="I132" s="831" t="s">
        <v>44</v>
      </c>
      <c r="J132" s="832">
        <v>42.2</v>
      </c>
      <c r="K132" s="832">
        <v>96.9</v>
      </c>
      <c r="L132" s="833"/>
    </row>
    <row r="133" spans="1:12" ht="25.5">
      <c r="A133" s="826" t="s">
        <v>368</v>
      </c>
      <c r="B133" s="827" t="s">
        <v>40</v>
      </c>
      <c r="C133" s="826" t="s">
        <v>1449</v>
      </c>
      <c r="D133" s="835" t="s">
        <v>1452</v>
      </c>
      <c r="E133" s="828">
        <v>2013</v>
      </c>
      <c r="F133" s="827" t="s">
        <v>1445</v>
      </c>
      <c r="G133" s="829" t="s">
        <v>283</v>
      </c>
      <c r="H133" s="830" t="s">
        <v>1421</v>
      </c>
      <c r="I133" s="831" t="s">
        <v>44</v>
      </c>
      <c r="J133" s="832">
        <v>75</v>
      </c>
      <c r="K133" s="832">
        <v>94.1</v>
      </c>
      <c r="L133" s="833"/>
    </row>
    <row r="134" spans="1:12" ht="25.5">
      <c r="A134" s="826" t="s">
        <v>368</v>
      </c>
      <c r="B134" s="827" t="s">
        <v>40</v>
      </c>
      <c r="C134" s="826" t="s">
        <v>1449</v>
      </c>
      <c r="D134" s="835" t="s">
        <v>1452</v>
      </c>
      <c r="E134" s="828">
        <v>2013</v>
      </c>
      <c r="F134" s="827" t="s">
        <v>1445</v>
      </c>
      <c r="G134" s="829" t="s">
        <v>1418</v>
      </c>
      <c r="H134" s="830" t="s">
        <v>1415</v>
      </c>
      <c r="I134" s="831" t="s">
        <v>44</v>
      </c>
      <c r="J134" s="832">
        <v>2.8</v>
      </c>
      <c r="K134" s="832">
        <v>100</v>
      </c>
      <c r="L134" s="833"/>
    </row>
    <row r="135" spans="1:12" ht="25.5">
      <c r="A135" s="826" t="s">
        <v>368</v>
      </c>
      <c r="B135" s="827" t="s">
        <v>40</v>
      </c>
      <c r="C135" s="826" t="s">
        <v>1449</v>
      </c>
      <c r="D135" s="835" t="s">
        <v>1452</v>
      </c>
      <c r="E135" s="828">
        <v>2013</v>
      </c>
      <c r="F135" s="827" t="s">
        <v>1445</v>
      </c>
      <c r="G135" s="829" t="s">
        <v>1418</v>
      </c>
      <c r="H135" s="830" t="s">
        <v>1419</v>
      </c>
      <c r="I135" s="831" t="s">
        <v>44</v>
      </c>
      <c r="J135" s="832">
        <v>34</v>
      </c>
      <c r="K135" s="832">
        <v>100</v>
      </c>
      <c r="L135" s="833"/>
    </row>
    <row r="136" spans="1:12" ht="25.5">
      <c r="A136" s="826" t="s">
        <v>368</v>
      </c>
      <c r="B136" s="827" t="s">
        <v>40</v>
      </c>
      <c r="C136" s="826" t="s">
        <v>1449</v>
      </c>
      <c r="D136" s="835" t="s">
        <v>1452</v>
      </c>
      <c r="E136" s="828">
        <v>2013</v>
      </c>
      <c r="F136" s="827" t="s">
        <v>1445</v>
      </c>
      <c r="G136" s="829" t="s">
        <v>1418</v>
      </c>
      <c r="H136" s="830" t="s">
        <v>1420</v>
      </c>
      <c r="I136" s="831" t="s">
        <v>44</v>
      </c>
      <c r="J136" s="832">
        <v>37.799999999999997</v>
      </c>
      <c r="K136" s="832">
        <v>97.1</v>
      </c>
      <c r="L136" s="833"/>
    </row>
    <row r="137" spans="1:12" ht="25.5">
      <c r="A137" s="826" t="s">
        <v>368</v>
      </c>
      <c r="B137" s="827" t="s">
        <v>40</v>
      </c>
      <c r="C137" s="826" t="s">
        <v>1453</v>
      </c>
      <c r="D137" s="835" t="s">
        <v>1454</v>
      </c>
      <c r="E137" s="828">
        <v>2013</v>
      </c>
      <c r="F137" s="827" t="s">
        <v>1445</v>
      </c>
      <c r="G137" s="829" t="s">
        <v>268</v>
      </c>
      <c r="H137" s="830" t="s">
        <v>1420</v>
      </c>
      <c r="I137" s="831" t="s">
        <v>44</v>
      </c>
      <c r="J137" s="832">
        <v>45.4</v>
      </c>
      <c r="K137" s="832">
        <v>100</v>
      </c>
      <c r="L137" s="833"/>
    </row>
    <row r="138" spans="1:12" ht="25.5">
      <c r="A138" s="826" t="s">
        <v>368</v>
      </c>
      <c r="B138" s="827" t="s">
        <v>40</v>
      </c>
      <c r="C138" s="826" t="s">
        <v>1453</v>
      </c>
      <c r="D138" s="835" t="s">
        <v>1454</v>
      </c>
      <c r="E138" s="828">
        <v>2013</v>
      </c>
      <c r="F138" s="827" t="s">
        <v>1445</v>
      </c>
      <c r="G138" s="829" t="s">
        <v>268</v>
      </c>
      <c r="H138" s="830" t="s">
        <v>1421</v>
      </c>
      <c r="I138" s="831" t="s">
        <v>44</v>
      </c>
      <c r="J138" s="832">
        <v>66.599999999999994</v>
      </c>
      <c r="K138" s="832">
        <v>100</v>
      </c>
      <c r="L138" s="833"/>
    </row>
    <row r="139" spans="1:12" ht="25.5">
      <c r="A139" s="826" t="s">
        <v>368</v>
      </c>
      <c r="B139" s="827" t="s">
        <v>40</v>
      </c>
      <c r="C139" s="826" t="s">
        <v>1453</v>
      </c>
      <c r="D139" s="835" t="s">
        <v>1454</v>
      </c>
      <c r="E139" s="828">
        <v>2013</v>
      </c>
      <c r="F139" s="827" t="s">
        <v>1445</v>
      </c>
      <c r="G139" s="829" t="s">
        <v>270</v>
      </c>
      <c r="H139" s="830" t="s">
        <v>1415</v>
      </c>
      <c r="I139" s="831" t="s">
        <v>44</v>
      </c>
      <c r="J139" s="832">
        <v>18.2</v>
      </c>
      <c r="K139" s="832">
        <v>100</v>
      </c>
      <c r="L139" s="833"/>
    </row>
    <row r="140" spans="1:12" ht="25.5">
      <c r="A140" s="826" t="s">
        <v>368</v>
      </c>
      <c r="B140" s="827" t="s">
        <v>40</v>
      </c>
      <c r="C140" s="826" t="s">
        <v>1453</v>
      </c>
      <c r="D140" s="835" t="s">
        <v>1454</v>
      </c>
      <c r="E140" s="828">
        <v>2013</v>
      </c>
      <c r="F140" s="827" t="s">
        <v>1445</v>
      </c>
      <c r="G140" s="829" t="s">
        <v>270</v>
      </c>
      <c r="H140" s="830" t="s">
        <v>1419</v>
      </c>
      <c r="I140" s="831" t="s">
        <v>44</v>
      </c>
      <c r="J140" s="832">
        <v>22.2</v>
      </c>
      <c r="K140" s="832">
        <v>100</v>
      </c>
      <c r="L140" s="833"/>
    </row>
    <row r="141" spans="1:12" ht="25.5">
      <c r="A141" s="826" t="s">
        <v>368</v>
      </c>
      <c r="B141" s="827" t="s">
        <v>40</v>
      </c>
      <c r="C141" s="826" t="s">
        <v>1453</v>
      </c>
      <c r="D141" s="835" t="s">
        <v>1454</v>
      </c>
      <c r="E141" s="828">
        <v>2013</v>
      </c>
      <c r="F141" s="827" t="s">
        <v>1445</v>
      </c>
      <c r="G141" s="829" t="s">
        <v>270</v>
      </c>
      <c r="H141" s="830" t="s">
        <v>1420</v>
      </c>
      <c r="I141" s="831" t="s">
        <v>44</v>
      </c>
      <c r="J141" s="832">
        <v>41.4</v>
      </c>
      <c r="K141" s="832">
        <v>96.8</v>
      </c>
      <c r="L141" s="833"/>
    </row>
    <row r="142" spans="1:12" ht="25.5">
      <c r="A142" s="826" t="s">
        <v>368</v>
      </c>
      <c r="B142" s="827" t="s">
        <v>40</v>
      </c>
      <c r="C142" s="826" t="s">
        <v>1453</v>
      </c>
      <c r="D142" s="835" t="s">
        <v>1454</v>
      </c>
      <c r="E142" s="828">
        <v>2013</v>
      </c>
      <c r="F142" s="827" t="s">
        <v>1445</v>
      </c>
      <c r="G142" s="829" t="s">
        <v>270</v>
      </c>
      <c r="H142" s="830" t="s">
        <v>1421</v>
      </c>
      <c r="I142" s="831" t="s">
        <v>44</v>
      </c>
      <c r="J142" s="832">
        <v>65.599999999999994</v>
      </c>
      <c r="K142" s="832">
        <v>95.2</v>
      </c>
      <c r="L142" s="833"/>
    </row>
    <row r="143" spans="1:12" ht="25.5">
      <c r="A143" s="826" t="s">
        <v>368</v>
      </c>
      <c r="B143" s="827" t="s">
        <v>40</v>
      </c>
      <c r="C143" s="826" t="s">
        <v>1453</v>
      </c>
      <c r="D143" s="835" t="s">
        <v>1454</v>
      </c>
      <c r="E143" s="828">
        <v>2013</v>
      </c>
      <c r="F143" s="827" t="s">
        <v>1445</v>
      </c>
      <c r="G143" s="829" t="s">
        <v>270</v>
      </c>
      <c r="H143" s="830" t="s">
        <v>1422</v>
      </c>
      <c r="I143" s="831" t="s">
        <v>44</v>
      </c>
      <c r="J143" s="832">
        <v>79.400000000000006</v>
      </c>
      <c r="K143" s="832">
        <v>89.5</v>
      </c>
      <c r="L143" s="833"/>
    </row>
    <row r="144" spans="1:12" ht="25.5">
      <c r="A144" s="826" t="s">
        <v>368</v>
      </c>
      <c r="B144" s="827" t="s">
        <v>40</v>
      </c>
      <c r="C144" s="826" t="s">
        <v>1453</v>
      </c>
      <c r="D144" s="835" t="s">
        <v>1454</v>
      </c>
      <c r="E144" s="828">
        <v>2013</v>
      </c>
      <c r="F144" s="827" t="s">
        <v>1445</v>
      </c>
      <c r="G144" s="829" t="s">
        <v>270</v>
      </c>
      <c r="H144" s="830" t="s">
        <v>1423</v>
      </c>
      <c r="I144" s="831" t="s">
        <v>44</v>
      </c>
      <c r="J144" s="832">
        <v>100</v>
      </c>
      <c r="K144" s="832">
        <v>100</v>
      </c>
      <c r="L144" s="833"/>
    </row>
    <row r="145" spans="1:12" ht="25.5">
      <c r="A145" s="826" t="s">
        <v>368</v>
      </c>
      <c r="B145" s="827" t="s">
        <v>40</v>
      </c>
      <c r="C145" s="826" t="s">
        <v>1453</v>
      </c>
      <c r="D145" s="835" t="s">
        <v>1454</v>
      </c>
      <c r="E145" s="828">
        <v>2013</v>
      </c>
      <c r="F145" s="827" t="s">
        <v>1445</v>
      </c>
      <c r="G145" s="829" t="s">
        <v>274</v>
      </c>
      <c r="H145" s="830" t="s">
        <v>1419</v>
      </c>
      <c r="I145" s="831" t="s">
        <v>44</v>
      </c>
      <c r="J145" s="832">
        <v>25</v>
      </c>
      <c r="K145" s="832">
        <v>100</v>
      </c>
      <c r="L145" s="833"/>
    </row>
    <row r="146" spans="1:12" ht="25.5">
      <c r="A146" s="826" t="s">
        <v>368</v>
      </c>
      <c r="B146" s="827" t="s">
        <v>40</v>
      </c>
      <c r="C146" s="826" t="s">
        <v>1453</v>
      </c>
      <c r="D146" s="835" t="s">
        <v>1454</v>
      </c>
      <c r="E146" s="828">
        <v>2013</v>
      </c>
      <c r="F146" s="827" t="s">
        <v>1445</v>
      </c>
      <c r="G146" s="829" t="s">
        <v>274</v>
      </c>
      <c r="H146" s="830" t="s">
        <v>1420</v>
      </c>
      <c r="I146" s="831" t="s">
        <v>44</v>
      </c>
      <c r="J146" s="832">
        <v>24</v>
      </c>
      <c r="K146" s="832">
        <v>100</v>
      </c>
      <c r="L146" s="833"/>
    </row>
    <row r="147" spans="1:12" ht="25.5">
      <c r="A147" s="826" t="s">
        <v>368</v>
      </c>
      <c r="B147" s="827" t="s">
        <v>40</v>
      </c>
      <c r="C147" s="826" t="s">
        <v>1453</v>
      </c>
      <c r="D147" s="835" t="s">
        <v>1454</v>
      </c>
      <c r="E147" s="828">
        <v>2013</v>
      </c>
      <c r="F147" s="827" t="s">
        <v>1445</v>
      </c>
      <c r="G147" s="829" t="s">
        <v>271</v>
      </c>
      <c r="H147" s="830" t="s">
        <v>1420</v>
      </c>
      <c r="I147" s="831" t="s">
        <v>44</v>
      </c>
      <c r="J147" s="832">
        <v>50</v>
      </c>
      <c r="K147" s="832">
        <v>100</v>
      </c>
      <c r="L147" s="833"/>
    </row>
    <row r="148" spans="1:12" ht="25.5">
      <c r="A148" s="826" t="s">
        <v>368</v>
      </c>
      <c r="B148" s="827" t="s">
        <v>40</v>
      </c>
      <c r="C148" s="826" t="s">
        <v>1453</v>
      </c>
      <c r="D148" s="835" t="s">
        <v>1454</v>
      </c>
      <c r="E148" s="828">
        <v>2013</v>
      </c>
      <c r="F148" s="827" t="s">
        <v>1445</v>
      </c>
      <c r="G148" s="829" t="s">
        <v>271</v>
      </c>
      <c r="H148" s="830" t="s">
        <v>1423</v>
      </c>
      <c r="I148" s="831" t="s">
        <v>44</v>
      </c>
      <c r="J148" s="832">
        <v>84.6</v>
      </c>
      <c r="K148" s="832">
        <v>84.6</v>
      </c>
      <c r="L148" s="833"/>
    </row>
    <row r="149" spans="1:12" ht="25.5">
      <c r="A149" s="826" t="s">
        <v>368</v>
      </c>
      <c r="B149" s="827" t="s">
        <v>40</v>
      </c>
      <c r="C149" s="826" t="s">
        <v>1453</v>
      </c>
      <c r="D149" s="835" t="s">
        <v>1454</v>
      </c>
      <c r="E149" s="828">
        <v>2013</v>
      </c>
      <c r="F149" s="827" t="s">
        <v>1445</v>
      </c>
      <c r="G149" s="829" t="s">
        <v>283</v>
      </c>
      <c r="H149" s="830" t="s">
        <v>1415</v>
      </c>
      <c r="I149" s="831" t="s">
        <v>44</v>
      </c>
      <c r="J149" s="832">
        <v>4.4000000000000004</v>
      </c>
      <c r="K149" s="832">
        <v>100</v>
      </c>
      <c r="L149" s="833"/>
    </row>
    <row r="150" spans="1:12" ht="25.5">
      <c r="A150" s="826" t="s">
        <v>368</v>
      </c>
      <c r="B150" s="827" t="s">
        <v>40</v>
      </c>
      <c r="C150" s="826" t="s">
        <v>1453</v>
      </c>
      <c r="D150" s="835" t="s">
        <v>1454</v>
      </c>
      <c r="E150" s="828">
        <v>2013</v>
      </c>
      <c r="F150" s="827" t="s">
        <v>1445</v>
      </c>
      <c r="G150" s="829" t="s">
        <v>283</v>
      </c>
      <c r="H150" s="830" t="s">
        <v>1419</v>
      </c>
      <c r="I150" s="831" t="s">
        <v>44</v>
      </c>
      <c r="J150" s="832">
        <v>26.6</v>
      </c>
      <c r="K150" s="832">
        <v>100</v>
      </c>
      <c r="L150" s="833"/>
    </row>
    <row r="151" spans="1:12" ht="25.5">
      <c r="A151" s="826" t="s">
        <v>368</v>
      </c>
      <c r="B151" s="827" t="s">
        <v>40</v>
      </c>
      <c r="C151" s="826" t="s">
        <v>1453</v>
      </c>
      <c r="D151" s="835" t="s">
        <v>1454</v>
      </c>
      <c r="E151" s="828">
        <v>2013</v>
      </c>
      <c r="F151" s="827" t="s">
        <v>1445</v>
      </c>
      <c r="G151" s="829" t="s">
        <v>283</v>
      </c>
      <c r="H151" s="830" t="s">
        <v>1420</v>
      </c>
      <c r="I151" s="831" t="s">
        <v>44</v>
      </c>
      <c r="J151" s="832">
        <v>42.2</v>
      </c>
      <c r="K151" s="832">
        <v>96.9</v>
      </c>
      <c r="L151" s="833"/>
    </row>
    <row r="152" spans="1:12" ht="25.5">
      <c r="A152" s="826" t="s">
        <v>368</v>
      </c>
      <c r="B152" s="827" t="s">
        <v>40</v>
      </c>
      <c r="C152" s="826" t="s">
        <v>1453</v>
      </c>
      <c r="D152" s="835" t="s">
        <v>1454</v>
      </c>
      <c r="E152" s="828">
        <v>2013</v>
      </c>
      <c r="F152" s="827" t="s">
        <v>1445</v>
      </c>
      <c r="G152" s="829" t="s">
        <v>283</v>
      </c>
      <c r="H152" s="830" t="s">
        <v>1421</v>
      </c>
      <c r="I152" s="831" t="s">
        <v>44</v>
      </c>
      <c r="J152" s="832">
        <v>75</v>
      </c>
      <c r="K152" s="832">
        <v>94.1</v>
      </c>
      <c r="L152" s="833"/>
    </row>
    <row r="153" spans="1:12" ht="25.5">
      <c r="A153" s="826" t="s">
        <v>368</v>
      </c>
      <c r="B153" s="827" t="s">
        <v>40</v>
      </c>
      <c r="C153" s="826" t="s">
        <v>1453</v>
      </c>
      <c r="D153" s="835" t="s">
        <v>1454</v>
      </c>
      <c r="E153" s="828">
        <v>2013</v>
      </c>
      <c r="F153" s="827" t="s">
        <v>1445</v>
      </c>
      <c r="G153" s="829" t="s">
        <v>1418</v>
      </c>
      <c r="H153" s="830" t="s">
        <v>1415</v>
      </c>
      <c r="I153" s="831" t="s">
        <v>44</v>
      </c>
      <c r="J153" s="832">
        <v>2.8</v>
      </c>
      <c r="K153" s="832">
        <v>100</v>
      </c>
      <c r="L153" s="833"/>
    </row>
    <row r="154" spans="1:12" ht="25.5">
      <c r="A154" s="826" t="s">
        <v>368</v>
      </c>
      <c r="B154" s="827" t="s">
        <v>40</v>
      </c>
      <c r="C154" s="826" t="s">
        <v>1453</v>
      </c>
      <c r="D154" s="835" t="s">
        <v>1454</v>
      </c>
      <c r="E154" s="828">
        <v>2013</v>
      </c>
      <c r="F154" s="827" t="s">
        <v>1445</v>
      </c>
      <c r="G154" s="829" t="s">
        <v>1418</v>
      </c>
      <c r="H154" s="830" t="s">
        <v>1419</v>
      </c>
      <c r="I154" s="831" t="s">
        <v>44</v>
      </c>
      <c r="J154" s="832">
        <v>34</v>
      </c>
      <c r="K154" s="832">
        <v>100</v>
      </c>
      <c r="L154" s="833"/>
    </row>
    <row r="155" spans="1:12" ht="25.5">
      <c r="A155" s="826" t="s">
        <v>368</v>
      </c>
      <c r="B155" s="827" t="s">
        <v>40</v>
      </c>
      <c r="C155" s="826" t="s">
        <v>1453</v>
      </c>
      <c r="D155" s="835" t="s">
        <v>1454</v>
      </c>
      <c r="E155" s="828">
        <v>2013</v>
      </c>
      <c r="F155" s="827" t="s">
        <v>1445</v>
      </c>
      <c r="G155" s="829" t="s">
        <v>1418</v>
      </c>
      <c r="H155" s="830" t="s">
        <v>1420</v>
      </c>
      <c r="I155" s="831" t="s">
        <v>44</v>
      </c>
      <c r="J155" s="832">
        <v>37.799999999999997</v>
      </c>
      <c r="K155" s="832">
        <v>97.1</v>
      </c>
      <c r="L155" s="833"/>
    </row>
    <row r="156" spans="1:12" ht="25.5">
      <c r="A156" s="826" t="s">
        <v>368</v>
      </c>
      <c r="B156" s="827" t="s">
        <v>40</v>
      </c>
      <c r="C156" s="826" t="s">
        <v>1453</v>
      </c>
      <c r="D156" s="835" t="s">
        <v>1455</v>
      </c>
      <c r="E156" s="828">
        <v>2013</v>
      </c>
      <c r="F156" s="827" t="s">
        <v>1445</v>
      </c>
      <c r="G156" s="829" t="s">
        <v>268</v>
      </c>
      <c r="H156" s="830" t="s">
        <v>1420</v>
      </c>
      <c r="I156" s="831" t="s">
        <v>44</v>
      </c>
      <c r="J156" s="832">
        <v>45.4</v>
      </c>
      <c r="K156" s="832">
        <v>100</v>
      </c>
      <c r="L156" s="833"/>
    </row>
    <row r="157" spans="1:12" ht="25.5">
      <c r="A157" s="826" t="s">
        <v>368</v>
      </c>
      <c r="B157" s="827" t="s">
        <v>40</v>
      </c>
      <c r="C157" s="826" t="s">
        <v>1453</v>
      </c>
      <c r="D157" s="835" t="s">
        <v>1455</v>
      </c>
      <c r="E157" s="828">
        <v>2013</v>
      </c>
      <c r="F157" s="827" t="s">
        <v>1445</v>
      </c>
      <c r="G157" s="829" t="s">
        <v>268</v>
      </c>
      <c r="H157" s="830" t="s">
        <v>1421</v>
      </c>
      <c r="I157" s="831" t="s">
        <v>44</v>
      </c>
      <c r="J157" s="832">
        <v>66.599999999999994</v>
      </c>
      <c r="K157" s="832">
        <v>100</v>
      </c>
      <c r="L157" s="833"/>
    </row>
    <row r="158" spans="1:12" ht="25.5">
      <c r="A158" s="826" t="s">
        <v>368</v>
      </c>
      <c r="B158" s="827" t="s">
        <v>40</v>
      </c>
      <c r="C158" s="826" t="s">
        <v>1453</v>
      </c>
      <c r="D158" s="835" t="s">
        <v>1455</v>
      </c>
      <c r="E158" s="828">
        <v>2013</v>
      </c>
      <c r="F158" s="827" t="s">
        <v>1445</v>
      </c>
      <c r="G158" s="829" t="s">
        <v>270</v>
      </c>
      <c r="H158" s="830" t="s">
        <v>1415</v>
      </c>
      <c r="I158" s="831" t="s">
        <v>44</v>
      </c>
      <c r="J158" s="832">
        <v>18.2</v>
      </c>
      <c r="K158" s="832">
        <v>100</v>
      </c>
      <c r="L158" s="833"/>
    </row>
    <row r="159" spans="1:12" ht="25.5">
      <c r="A159" s="826" t="s">
        <v>368</v>
      </c>
      <c r="B159" s="827" t="s">
        <v>40</v>
      </c>
      <c r="C159" s="826" t="s">
        <v>1453</v>
      </c>
      <c r="D159" s="835" t="s">
        <v>1455</v>
      </c>
      <c r="E159" s="828">
        <v>2013</v>
      </c>
      <c r="F159" s="827" t="s">
        <v>1445</v>
      </c>
      <c r="G159" s="829" t="s">
        <v>270</v>
      </c>
      <c r="H159" s="830" t="s">
        <v>1419</v>
      </c>
      <c r="I159" s="831" t="s">
        <v>44</v>
      </c>
      <c r="J159" s="832">
        <v>22.2</v>
      </c>
      <c r="K159" s="832">
        <v>100</v>
      </c>
      <c r="L159" s="833"/>
    </row>
    <row r="160" spans="1:12" ht="25.5">
      <c r="A160" s="826" t="s">
        <v>368</v>
      </c>
      <c r="B160" s="827" t="s">
        <v>40</v>
      </c>
      <c r="C160" s="826" t="s">
        <v>1453</v>
      </c>
      <c r="D160" s="835" t="s">
        <v>1455</v>
      </c>
      <c r="E160" s="828">
        <v>2013</v>
      </c>
      <c r="F160" s="827" t="s">
        <v>1445</v>
      </c>
      <c r="G160" s="829" t="s">
        <v>270</v>
      </c>
      <c r="H160" s="830" t="s">
        <v>1420</v>
      </c>
      <c r="I160" s="831" t="s">
        <v>44</v>
      </c>
      <c r="J160" s="832">
        <v>41.4</v>
      </c>
      <c r="K160" s="832">
        <v>96.8</v>
      </c>
      <c r="L160" s="833"/>
    </row>
    <row r="161" spans="1:12" ht="25.5">
      <c r="A161" s="826" t="s">
        <v>368</v>
      </c>
      <c r="B161" s="827" t="s">
        <v>40</v>
      </c>
      <c r="C161" s="826" t="s">
        <v>1453</v>
      </c>
      <c r="D161" s="835" t="s">
        <v>1455</v>
      </c>
      <c r="E161" s="828">
        <v>2013</v>
      </c>
      <c r="F161" s="827" t="s">
        <v>1445</v>
      </c>
      <c r="G161" s="829" t="s">
        <v>270</v>
      </c>
      <c r="H161" s="830" t="s">
        <v>1421</v>
      </c>
      <c r="I161" s="831" t="s">
        <v>44</v>
      </c>
      <c r="J161" s="832">
        <v>65.599999999999994</v>
      </c>
      <c r="K161" s="832">
        <v>95.2</v>
      </c>
      <c r="L161" s="833"/>
    </row>
    <row r="162" spans="1:12" ht="25.5">
      <c r="A162" s="826" t="s">
        <v>368</v>
      </c>
      <c r="B162" s="827" t="s">
        <v>40</v>
      </c>
      <c r="C162" s="826" t="s">
        <v>1453</v>
      </c>
      <c r="D162" s="835" t="s">
        <v>1455</v>
      </c>
      <c r="E162" s="828">
        <v>2013</v>
      </c>
      <c r="F162" s="827" t="s">
        <v>1445</v>
      </c>
      <c r="G162" s="829" t="s">
        <v>270</v>
      </c>
      <c r="H162" s="830" t="s">
        <v>1422</v>
      </c>
      <c r="I162" s="831" t="s">
        <v>44</v>
      </c>
      <c r="J162" s="832">
        <v>79.400000000000006</v>
      </c>
      <c r="K162" s="832">
        <v>89.5</v>
      </c>
      <c r="L162" s="833"/>
    </row>
    <row r="163" spans="1:12" ht="25.5">
      <c r="A163" s="826" t="s">
        <v>368</v>
      </c>
      <c r="B163" s="827" t="s">
        <v>40</v>
      </c>
      <c r="C163" s="826" t="s">
        <v>1453</v>
      </c>
      <c r="D163" s="835" t="s">
        <v>1455</v>
      </c>
      <c r="E163" s="828">
        <v>2013</v>
      </c>
      <c r="F163" s="827" t="s">
        <v>1445</v>
      </c>
      <c r="G163" s="829" t="s">
        <v>270</v>
      </c>
      <c r="H163" s="830" t="s">
        <v>1423</v>
      </c>
      <c r="I163" s="831" t="s">
        <v>44</v>
      </c>
      <c r="J163" s="832">
        <v>100</v>
      </c>
      <c r="K163" s="832">
        <v>100</v>
      </c>
      <c r="L163" s="833"/>
    </row>
    <row r="164" spans="1:12" ht="25.5">
      <c r="A164" s="826" t="s">
        <v>368</v>
      </c>
      <c r="B164" s="827" t="s">
        <v>40</v>
      </c>
      <c r="C164" s="826" t="s">
        <v>1453</v>
      </c>
      <c r="D164" s="835" t="s">
        <v>1455</v>
      </c>
      <c r="E164" s="828">
        <v>2013</v>
      </c>
      <c r="F164" s="827" t="s">
        <v>1445</v>
      </c>
      <c r="G164" s="829" t="s">
        <v>274</v>
      </c>
      <c r="H164" s="830" t="s">
        <v>1419</v>
      </c>
      <c r="I164" s="831" t="s">
        <v>44</v>
      </c>
      <c r="J164" s="832">
        <v>25</v>
      </c>
      <c r="K164" s="832">
        <v>100</v>
      </c>
      <c r="L164" s="833"/>
    </row>
    <row r="165" spans="1:12" ht="25.5">
      <c r="A165" s="826" t="s">
        <v>368</v>
      </c>
      <c r="B165" s="827" t="s">
        <v>40</v>
      </c>
      <c r="C165" s="826" t="s">
        <v>1453</v>
      </c>
      <c r="D165" s="835" t="s">
        <v>1455</v>
      </c>
      <c r="E165" s="828">
        <v>2013</v>
      </c>
      <c r="F165" s="827" t="s">
        <v>1445</v>
      </c>
      <c r="G165" s="829" t="s">
        <v>274</v>
      </c>
      <c r="H165" s="830" t="s">
        <v>1420</v>
      </c>
      <c r="I165" s="831" t="s">
        <v>44</v>
      </c>
      <c r="J165" s="832">
        <v>24</v>
      </c>
      <c r="K165" s="832">
        <v>100</v>
      </c>
      <c r="L165" s="833"/>
    </row>
    <row r="166" spans="1:12" ht="25.5">
      <c r="A166" s="826" t="s">
        <v>368</v>
      </c>
      <c r="B166" s="827" t="s">
        <v>40</v>
      </c>
      <c r="C166" s="826" t="s">
        <v>1453</v>
      </c>
      <c r="D166" s="835" t="s">
        <v>1455</v>
      </c>
      <c r="E166" s="828">
        <v>2013</v>
      </c>
      <c r="F166" s="827" t="s">
        <v>1445</v>
      </c>
      <c r="G166" s="829" t="s">
        <v>271</v>
      </c>
      <c r="H166" s="830" t="s">
        <v>1420</v>
      </c>
      <c r="I166" s="831" t="s">
        <v>44</v>
      </c>
      <c r="J166" s="832">
        <v>50</v>
      </c>
      <c r="K166" s="832">
        <v>100</v>
      </c>
      <c r="L166" s="833"/>
    </row>
    <row r="167" spans="1:12" ht="25.5">
      <c r="A167" s="826" t="s">
        <v>368</v>
      </c>
      <c r="B167" s="827" t="s">
        <v>40</v>
      </c>
      <c r="C167" s="826" t="s">
        <v>1453</v>
      </c>
      <c r="D167" s="835" t="s">
        <v>1455</v>
      </c>
      <c r="E167" s="828">
        <v>2013</v>
      </c>
      <c r="F167" s="827" t="s">
        <v>1445</v>
      </c>
      <c r="G167" s="829" t="s">
        <v>271</v>
      </c>
      <c r="H167" s="830" t="s">
        <v>1423</v>
      </c>
      <c r="I167" s="831" t="s">
        <v>44</v>
      </c>
      <c r="J167" s="832">
        <v>84.6</v>
      </c>
      <c r="K167" s="832">
        <v>84.6</v>
      </c>
      <c r="L167" s="833"/>
    </row>
    <row r="168" spans="1:12" ht="25.5">
      <c r="A168" s="826" t="s">
        <v>368</v>
      </c>
      <c r="B168" s="827" t="s">
        <v>40</v>
      </c>
      <c r="C168" s="826" t="s">
        <v>1453</v>
      </c>
      <c r="D168" s="835" t="s">
        <v>1455</v>
      </c>
      <c r="E168" s="828">
        <v>2013</v>
      </c>
      <c r="F168" s="827" t="s">
        <v>1445</v>
      </c>
      <c r="G168" s="829" t="s">
        <v>283</v>
      </c>
      <c r="H168" s="830" t="s">
        <v>1415</v>
      </c>
      <c r="I168" s="831" t="s">
        <v>44</v>
      </c>
      <c r="J168" s="832">
        <v>4.4000000000000004</v>
      </c>
      <c r="K168" s="832">
        <v>100</v>
      </c>
      <c r="L168" s="833"/>
    </row>
    <row r="169" spans="1:12" ht="25.5">
      <c r="A169" s="826" t="s">
        <v>368</v>
      </c>
      <c r="B169" s="827" t="s">
        <v>40</v>
      </c>
      <c r="C169" s="826" t="s">
        <v>1453</v>
      </c>
      <c r="D169" s="835" t="s">
        <v>1455</v>
      </c>
      <c r="E169" s="828">
        <v>2013</v>
      </c>
      <c r="F169" s="827" t="s">
        <v>1445</v>
      </c>
      <c r="G169" s="829" t="s">
        <v>283</v>
      </c>
      <c r="H169" s="830" t="s">
        <v>1419</v>
      </c>
      <c r="I169" s="831" t="s">
        <v>44</v>
      </c>
      <c r="J169" s="832">
        <v>26.6</v>
      </c>
      <c r="K169" s="832">
        <v>100</v>
      </c>
      <c r="L169" s="833"/>
    </row>
    <row r="170" spans="1:12" ht="25.5">
      <c r="A170" s="826" t="s">
        <v>368</v>
      </c>
      <c r="B170" s="827" t="s">
        <v>40</v>
      </c>
      <c r="C170" s="826" t="s">
        <v>1453</v>
      </c>
      <c r="D170" s="835" t="s">
        <v>1455</v>
      </c>
      <c r="E170" s="828">
        <v>2013</v>
      </c>
      <c r="F170" s="827" t="s">
        <v>1445</v>
      </c>
      <c r="G170" s="829" t="s">
        <v>283</v>
      </c>
      <c r="H170" s="830" t="s">
        <v>1420</v>
      </c>
      <c r="I170" s="831" t="s">
        <v>44</v>
      </c>
      <c r="J170" s="832">
        <v>42.2</v>
      </c>
      <c r="K170" s="832">
        <v>96.9</v>
      </c>
      <c r="L170" s="833"/>
    </row>
    <row r="171" spans="1:12" ht="25.5">
      <c r="A171" s="826" t="s">
        <v>368</v>
      </c>
      <c r="B171" s="827" t="s">
        <v>40</v>
      </c>
      <c r="C171" s="826" t="s">
        <v>1453</v>
      </c>
      <c r="D171" s="835" t="s">
        <v>1455</v>
      </c>
      <c r="E171" s="828">
        <v>2013</v>
      </c>
      <c r="F171" s="827" t="s">
        <v>1445</v>
      </c>
      <c r="G171" s="829" t="s">
        <v>283</v>
      </c>
      <c r="H171" s="830" t="s">
        <v>1421</v>
      </c>
      <c r="I171" s="831" t="s">
        <v>44</v>
      </c>
      <c r="J171" s="832">
        <v>75</v>
      </c>
      <c r="K171" s="832">
        <v>94.1</v>
      </c>
      <c r="L171" s="833"/>
    </row>
    <row r="172" spans="1:12" ht="25.5">
      <c r="A172" s="826" t="s">
        <v>368</v>
      </c>
      <c r="B172" s="827" t="s">
        <v>40</v>
      </c>
      <c r="C172" s="826" t="s">
        <v>1453</v>
      </c>
      <c r="D172" s="835" t="s">
        <v>1455</v>
      </c>
      <c r="E172" s="828">
        <v>2013</v>
      </c>
      <c r="F172" s="827" t="s">
        <v>1445</v>
      </c>
      <c r="G172" s="829" t="s">
        <v>1418</v>
      </c>
      <c r="H172" s="830" t="s">
        <v>1415</v>
      </c>
      <c r="I172" s="831" t="s">
        <v>44</v>
      </c>
      <c r="J172" s="832">
        <v>2.8</v>
      </c>
      <c r="K172" s="832">
        <v>100</v>
      </c>
      <c r="L172" s="833"/>
    </row>
    <row r="173" spans="1:12" ht="25.5">
      <c r="A173" s="826" t="s">
        <v>368</v>
      </c>
      <c r="B173" s="827" t="s">
        <v>40</v>
      </c>
      <c r="C173" s="826" t="s">
        <v>1453</v>
      </c>
      <c r="D173" s="835" t="s">
        <v>1455</v>
      </c>
      <c r="E173" s="828">
        <v>2013</v>
      </c>
      <c r="F173" s="827" t="s">
        <v>1445</v>
      </c>
      <c r="G173" s="829" t="s">
        <v>1418</v>
      </c>
      <c r="H173" s="830" t="s">
        <v>1419</v>
      </c>
      <c r="I173" s="831" t="s">
        <v>44</v>
      </c>
      <c r="J173" s="832">
        <v>34</v>
      </c>
      <c r="K173" s="832">
        <v>100</v>
      </c>
      <c r="L173" s="833"/>
    </row>
    <row r="174" spans="1:12" ht="25.5">
      <c r="A174" s="826" t="s">
        <v>368</v>
      </c>
      <c r="B174" s="827" t="s">
        <v>40</v>
      </c>
      <c r="C174" s="826" t="s">
        <v>1453</v>
      </c>
      <c r="D174" s="835" t="s">
        <v>1455</v>
      </c>
      <c r="E174" s="828">
        <v>2013</v>
      </c>
      <c r="F174" s="827" t="s">
        <v>1445</v>
      </c>
      <c r="G174" s="829" t="s">
        <v>1418</v>
      </c>
      <c r="H174" s="830" t="s">
        <v>1420</v>
      </c>
      <c r="I174" s="831" t="s">
        <v>44</v>
      </c>
      <c r="J174" s="832">
        <v>37.799999999999997</v>
      </c>
      <c r="K174" s="832">
        <v>97.1</v>
      </c>
      <c r="L174" s="833"/>
    </row>
    <row r="175" spans="1:12" ht="25.5">
      <c r="A175" s="826" t="s">
        <v>368</v>
      </c>
      <c r="B175" s="827" t="s">
        <v>40</v>
      </c>
      <c r="C175" s="826" t="s">
        <v>1453</v>
      </c>
      <c r="D175" s="835" t="s">
        <v>1456</v>
      </c>
      <c r="E175" s="828">
        <v>2013</v>
      </c>
      <c r="F175" s="827" t="s">
        <v>1445</v>
      </c>
      <c r="G175" s="829" t="s">
        <v>268</v>
      </c>
      <c r="H175" s="830" t="s">
        <v>1420</v>
      </c>
      <c r="I175" s="831" t="s">
        <v>44</v>
      </c>
      <c r="J175" s="832">
        <v>45.4</v>
      </c>
      <c r="K175" s="832">
        <v>100</v>
      </c>
      <c r="L175" s="833"/>
    </row>
    <row r="176" spans="1:12" ht="25.5">
      <c r="A176" s="826" t="s">
        <v>368</v>
      </c>
      <c r="B176" s="827" t="s">
        <v>40</v>
      </c>
      <c r="C176" s="826" t="s">
        <v>1453</v>
      </c>
      <c r="D176" s="835" t="s">
        <v>1456</v>
      </c>
      <c r="E176" s="828">
        <v>2013</v>
      </c>
      <c r="F176" s="827" t="s">
        <v>1445</v>
      </c>
      <c r="G176" s="829" t="s">
        <v>268</v>
      </c>
      <c r="H176" s="830" t="s">
        <v>1421</v>
      </c>
      <c r="I176" s="831" t="s">
        <v>44</v>
      </c>
      <c r="J176" s="832">
        <v>66.599999999999994</v>
      </c>
      <c r="K176" s="832">
        <v>100</v>
      </c>
      <c r="L176" s="833"/>
    </row>
    <row r="177" spans="1:12" ht="25.5">
      <c r="A177" s="826" t="s">
        <v>368</v>
      </c>
      <c r="B177" s="827" t="s">
        <v>40</v>
      </c>
      <c r="C177" s="826" t="s">
        <v>1453</v>
      </c>
      <c r="D177" s="835" t="s">
        <v>1456</v>
      </c>
      <c r="E177" s="828">
        <v>2013</v>
      </c>
      <c r="F177" s="827" t="s">
        <v>1445</v>
      </c>
      <c r="G177" s="829" t="s">
        <v>270</v>
      </c>
      <c r="H177" s="830" t="s">
        <v>1415</v>
      </c>
      <c r="I177" s="831" t="s">
        <v>44</v>
      </c>
      <c r="J177" s="832">
        <v>18.2</v>
      </c>
      <c r="K177" s="832">
        <v>100</v>
      </c>
      <c r="L177" s="833"/>
    </row>
    <row r="178" spans="1:12" ht="25.5">
      <c r="A178" s="826" t="s">
        <v>368</v>
      </c>
      <c r="B178" s="827" t="s">
        <v>40</v>
      </c>
      <c r="C178" s="826" t="s">
        <v>1453</v>
      </c>
      <c r="D178" s="835" t="s">
        <v>1456</v>
      </c>
      <c r="E178" s="828">
        <v>2013</v>
      </c>
      <c r="F178" s="827" t="s">
        <v>1445</v>
      </c>
      <c r="G178" s="829" t="s">
        <v>270</v>
      </c>
      <c r="H178" s="830" t="s">
        <v>1419</v>
      </c>
      <c r="I178" s="831" t="s">
        <v>44</v>
      </c>
      <c r="J178" s="832">
        <v>22.2</v>
      </c>
      <c r="K178" s="832">
        <v>100</v>
      </c>
      <c r="L178" s="833"/>
    </row>
    <row r="179" spans="1:12" ht="25.5">
      <c r="A179" s="826" t="s">
        <v>368</v>
      </c>
      <c r="B179" s="827" t="s">
        <v>40</v>
      </c>
      <c r="C179" s="826" t="s">
        <v>1453</v>
      </c>
      <c r="D179" s="835" t="s">
        <v>1456</v>
      </c>
      <c r="E179" s="828">
        <v>2013</v>
      </c>
      <c r="F179" s="827" t="s">
        <v>1445</v>
      </c>
      <c r="G179" s="829" t="s">
        <v>270</v>
      </c>
      <c r="H179" s="830" t="s">
        <v>1420</v>
      </c>
      <c r="I179" s="831" t="s">
        <v>44</v>
      </c>
      <c r="J179" s="832">
        <v>41.4</v>
      </c>
      <c r="K179" s="832">
        <v>96.8</v>
      </c>
      <c r="L179" s="833"/>
    </row>
    <row r="180" spans="1:12" ht="25.5">
      <c r="A180" s="826" t="s">
        <v>368</v>
      </c>
      <c r="B180" s="827" t="s">
        <v>40</v>
      </c>
      <c r="C180" s="826" t="s">
        <v>1453</v>
      </c>
      <c r="D180" s="835" t="s">
        <v>1456</v>
      </c>
      <c r="E180" s="828">
        <v>2013</v>
      </c>
      <c r="F180" s="827" t="s">
        <v>1445</v>
      </c>
      <c r="G180" s="829" t="s">
        <v>270</v>
      </c>
      <c r="H180" s="830" t="s">
        <v>1421</v>
      </c>
      <c r="I180" s="831" t="s">
        <v>44</v>
      </c>
      <c r="J180" s="832">
        <v>65.599999999999994</v>
      </c>
      <c r="K180" s="832">
        <v>95.2</v>
      </c>
      <c r="L180" s="833"/>
    </row>
    <row r="181" spans="1:12" ht="25.5">
      <c r="A181" s="826" t="s">
        <v>368</v>
      </c>
      <c r="B181" s="827" t="s">
        <v>40</v>
      </c>
      <c r="C181" s="826" t="s">
        <v>1453</v>
      </c>
      <c r="D181" s="835" t="s">
        <v>1456</v>
      </c>
      <c r="E181" s="828">
        <v>2013</v>
      </c>
      <c r="F181" s="827" t="s">
        <v>1445</v>
      </c>
      <c r="G181" s="829" t="s">
        <v>270</v>
      </c>
      <c r="H181" s="830" t="s">
        <v>1422</v>
      </c>
      <c r="I181" s="831" t="s">
        <v>44</v>
      </c>
      <c r="J181" s="832">
        <v>79.400000000000006</v>
      </c>
      <c r="K181" s="832">
        <v>89.5</v>
      </c>
      <c r="L181" s="833"/>
    </row>
    <row r="182" spans="1:12" ht="25.5">
      <c r="A182" s="826" t="s">
        <v>368</v>
      </c>
      <c r="B182" s="827" t="s">
        <v>40</v>
      </c>
      <c r="C182" s="826" t="s">
        <v>1453</v>
      </c>
      <c r="D182" s="835" t="s">
        <v>1456</v>
      </c>
      <c r="E182" s="828">
        <v>2013</v>
      </c>
      <c r="F182" s="827" t="s">
        <v>1445</v>
      </c>
      <c r="G182" s="829" t="s">
        <v>270</v>
      </c>
      <c r="H182" s="830" t="s">
        <v>1423</v>
      </c>
      <c r="I182" s="831" t="s">
        <v>44</v>
      </c>
      <c r="J182" s="832">
        <v>100</v>
      </c>
      <c r="K182" s="832">
        <v>100</v>
      </c>
      <c r="L182" s="833"/>
    </row>
    <row r="183" spans="1:12" ht="25.5">
      <c r="A183" s="826" t="s">
        <v>368</v>
      </c>
      <c r="B183" s="827" t="s">
        <v>40</v>
      </c>
      <c r="C183" s="826" t="s">
        <v>1453</v>
      </c>
      <c r="D183" s="835" t="s">
        <v>1456</v>
      </c>
      <c r="E183" s="828">
        <v>2013</v>
      </c>
      <c r="F183" s="827" t="s">
        <v>1445</v>
      </c>
      <c r="G183" s="829" t="s">
        <v>274</v>
      </c>
      <c r="H183" s="830" t="s">
        <v>1419</v>
      </c>
      <c r="I183" s="831" t="s">
        <v>44</v>
      </c>
      <c r="J183" s="832">
        <v>25</v>
      </c>
      <c r="K183" s="832">
        <v>100</v>
      </c>
      <c r="L183" s="833"/>
    </row>
    <row r="184" spans="1:12" ht="25.5">
      <c r="A184" s="826" t="s">
        <v>368</v>
      </c>
      <c r="B184" s="827" t="s">
        <v>40</v>
      </c>
      <c r="C184" s="826" t="s">
        <v>1453</v>
      </c>
      <c r="D184" s="835" t="s">
        <v>1456</v>
      </c>
      <c r="E184" s="828">
        <v>2013</v>
      </c>
      <c r="F184" s="827" t="s">
        <v>1445</v>
      </c>
      <c r="G184" s="829" t="s">
        <v>274</v>
      </c>
      <c r="H184" s="830" t="s">
        <v>1420</v>
      </c>
      <c r="I184" s="831" t="s">
        <v>44</v>
      </c>
      <c r="J184" s="832">
        <v>24</v>
      </c>
      <c r="K184" s="832">
        <v>100</v>
      </c>
      <c r="L184" s="833"/>
    </row>
    <row r="185" spans="1:12" ht="25.5">
      <c r="A185" s="826" t="s">
        <v>368</v>
      </c>
      <c r="B185" s="827" t="s">
        <v>40</v>
      </c>
      <c r="C185" s="826" t="s">
        <v>1453</v>
      </c>
      <c r="D185" s="835" t="s">
        <v>1456</v>
      </c>
      <c r="E185" s="828">
        <v>2013</v>
      </c>
      <c r="F185" s="827" t="s">
        <v>1445</v>
      </c>
      <c r="G185" s="829" t="s">
        <v>271</v>
      </c>
      <c r="H185" s="830" t="s">
        <v>1420</v>
      </c>
      <c r="I185" s="831" t="s">
        <v>44</v>
      </c>
      <c r="J185" s="832">
        <v>50</v>
      </c>
      <c r="K185" s="832">
        <v>100</v>
      </c>
      <c r="L185" s="833"/>
    </row>
    <row r="186" spans="1:12" ht="25.5">
      <c r="A186" s="826" t="s">
        <v>368</v>
      </c>
      <c r="B186" s="827" t="s">
        <v>40</v>
      </c>
      <c r="C186" s="826" t="s">
        <v>1453</v>
      </c>
      <c r="D186" s="835" t="s">
        <v>1456</v>
      </c>
      <c r="E186" s="828">
        <v>2013</v>
      </c>
      <c r="F186" s="827" t="s">
        <v>1445</v>
      </c>
      <c r="G186" s="829" t="s">
        <v>271</v>
      </c>
      <c r="H186" s="830" t="s">
        <v>1423</v>
      </c>
      <c r="I186" s="831" t="s">
        <v>44</v>
      </c>
      <c r="J186" s="832">
        <v>84.6</v>
      </c>
      <c r="K186" s="832">
        <v>84.6</v>
      </c>
      <c r="L186" s="833"/>
    </row>
    <row r="187" spans="1:12" ht="25.5">
      <c r="A187" s="826" t="s">
        <v>368</v>
      </c>
      <c r="B187" s="827" t="s">
        <v>40</v>
      </c>
      <c r="C187" s="826" t="s">
        <v>1453</v>
      </c>
      <c r="D187" s="835" t="s">
        <v>1456</v>
      </c>
      <c r="E187" s="828">
        <v>2013</v>
      </c>
      <c r="F187" s="827" t="s">
        <v>1445</v>
      </c>
      <c r="G187" s="829" t="s">
        <v>283</v>
      </c>
      <c r="H187" s="830" t="s">
        <v>1415</v>
      </c>
      <c r="I187" s="831" t="s">
        <v>44</v>
      </c>
      <c r="J187" s="832">
        <v>4.4000000000000004</v>
      </c>
      <c r="K187" s="832">
        <v>100</v>
      </c>
      <c r="L187" s="833"/>
    </row>
    <row r="188" spans="1:12" ht="25.5">
      <c r="A188" s="826" t="s">
        <v>368</v>
      </c>
      <c r="B188" s="827" t="s">
        <v>40</v>
      </c>
      <c r="C188" s="826" t="s">
        <v>1453</v>
      </c>
      <c r="D188" s="835" t="s">
        <v>1456</v>
      </c>
      <c r="E188" s="828">
        <v>2013</v>
      </c>
      <c r="F188" s="827" t="s">
        <v>1445</v>
      </c>
      <c r="G188" s="829" t="s">
        <v>283</v>
      </c>
      <c r="H188" s="830" t="s">
        <v>1419</v>
      </c>
      <c r="I188" s="831" t="s">
        <v>44</v>
      </c>
      <c r="J188" s="832">
        <v>26.6</v>
      </c>
      <c r="K188" s="832">
        <v>100</v>
      </c>
      <c r="L188" s="833"/>
    </row>
    <row r="189" spans="1:12" ht="25.5">
      <c r="A189" s="826" t="s">
        <v>368</v>
      </c>
      <c r="B189" s="827" t="s">
        <v>40</v>
      </c>
      <c r="C189" s="826" t="s">
        <v>1453</v>
      </c>
      <c r="D189" s="835" t="s">
        <v>1456</v>
      </c>
      <c r="E189" s="828">
        <v>2013</v>
      </c>
      <c r="F189" s="827" t="s">
        <v>1445</v>
      </c>
      <c r="G189" s="829" t="s">
        <v>283</v>
      </c>
      <c r="H189" s="830" t="s">
        <v>1420</v>
      </c>
      <c r="I189" s="831" t="s">
        <v>44</v>
      </c>
      <c r="J189" s="832">
        <v>42.2</v>
      </c>
      <c r="K189" s="832">
        <v>96.9</v>
      </c>
      <c r="L189" s="833"/>
    </row>
    <row r="190" spans="1:12" ht="25.5">
      <c r="A190" s="826" t="s">
        <v>368</v>
      </c>
      <c r="B190" s="827" t="s">
        <v>40</v>
      </c>
      <c r="C190" s="826" t="s">
        <v>1453</v>
      </c>
      <c r="D190" s="835" t="s">
        <v>1456</v>
      </c>
      <c r="E190" s="828">
        <v>2013</v>
      </c>
      <c r="F190" s="827" t="s">
        <v>1445</v>
      </c>
      <c r="G190" s="829" t="s">
        <v>283</v>
      </c>
      <c r="H190" s="830" t="s">
        <v>1421</v>
      </c>
      <c r="I190" s="831" t="s">
        <v>44</v>
      </c>
      <c r="J190" s="832">
        <v>75</v>
      </c>
      <c r="K190" s="832">
        <v>94.1</v>
      </c>
      <c r="L190" s="833"/>
    </row>
    <row r="191" spans="1:12" ht="25.5">
      <c r="A191" s="826" t="s">
        <v>368</v>
      </c>
      <c r="B191" s="827" t="s">
        <v>40</v>
      </c>
      <c r="C191" s="826" t="s">
        <v>1453</v>
      </c>
      <c r="D191" s="835" t="s">
        <v>1456</v>
      </c>
      <c r="E191" s="828">
        <v>2013</v>
      </c>
      <c r="F191" s="827" t="s">
        <v>1445</v>
      </c>
      <c r="G191" s="829" t="s">
        <v>1418</v>
      </c>
      <c r="H191" s="830" t="s">
        <v>1415</v>
      </c>
      <c r="I191" s="831" t="s">
        <v>44</v>
      </c>
      <c r="J191" s="832">
        <v>2.8</v>
      </c>
      <c r="K191" s="832">
        <v>100</v>
      </c>
      <c r="L191" s="833"/>
    </row>
    <row r="192" spans="1:12" ht="25.5">
      <c r="A192" s="826" t="s">
        <v>368</v>
      </c>
      <c r="B192" s="827" t="s">
        <v>40</v>
      </c>
      <c r="C192" s="826" t="s">
        <v>1453</v>
      </c>
      <c r="D192" s="835" t="s">
        <v>1456</v>
      </c>
      <c r="E192" s="828">
        <v>2013</v>
      </c>
      <c r="F192" s="827" t="s">
        <v>1445</v>
      </c>
      <c r="G192" s="829" t="s">
        <v>1418</v>
      </c>
      <c r="H192" s="830" t="s">
        <v>1419</v>
      </c>
      <c r="I192" s="831" t="s">
        <v>44</v>
      </c>
      <c r="J192" s="832">
        <v>34</v>
      </c>
      <c r="K192" s="832">
        <v>100</v>
      </c>
      <c r="L192" s="833"/>
    </row>
    <row r="193" spans="1:12" ht="25.5">
      <c r="A193" s="826" t="s">
        <v>368</v>
      </c>
      <c r="B193" s="827" t="s">
        <v>40</v>
      </c>
      <c r="C193" s="826" t="s">
        <v>1453</v>
      </c>
      <c r="D193" s="835" t="s">
        <v>1456</v>
      </c>
      <c r="E193" s="828">
        <v>2013</v>
      </c>
      <c r="F193" s="827" t="s">
        <v>1445</v>
      </c>
      <c r="G193" s="829" t="s">
        <v>1418</v>
      </c>
      <c r="H193" s="830" t="s">
        <v>1420</v>
      </c>
      <c r="I193" s="831" t="s">
        <v>44</v>
      </c>
      <c r="J193" s="832">
        <v>37.799999999999997</v>
      </c>
      <c r="K193" s="832">
        <v>97.1</v>
      </c>
      <c r="L193" s="833"/>
    </row>
    <row r="194" spans="1:12" ht="25.5">
      <c r="A194" s="826" t="s">
        <v>368</v>
      </c>
      <c r="B194" s="827" t="s">
        <v>40</v>
      </c>
      <c r="C194" s="826" t="s">
        <v>1453</v>
      </c>
      <c r="D194" s="835" t="s">
        <v>1457</v>
      </c>
      <c r="E194" s="828">
        <v>2013</v>
      </c>
      <c r="F194" s="827" t="s">
        <v>1445</v>
      </c>
      <c r="G194" s="829" t="s">
        <v>268</v>
      </c>
      <c r="H194" s="830" t="s">
        <v>1420</v>
      </c>
      <c r="I194" s="831" t="s">
        <v>44</v>
      </c>
      <c r="J194" s="832">
        <v>45.4</v>
      </c>
      <c r="K194" s="832">
        <v>100</v>
      </c>
      <c r="L194" s="833"/>
    </row>
    <row r="195" spans="1:12" ht="25.5">
      <c r="A195" s="826" t="s">
        <v>368</v>
      </c>
      <c r="B195" s="827" t="s">
        <v>40</v>
      </c>
      <c r="C195" s="826" t="s">
        <v>1453</v>
      </c>
      <c r="D195" s="835" t="s">
        <v>1457</v>
      </c>
      <c r="E195" s="828">
        <v>2013</v>
      </c>
      <c r="F195" s="827" t="s">
        <v>1445</v>
      </c>
      <c r="G195" s="829" t="s">
        <v>268</v>
      </c>
      <c r="H195" s="830" t="s">
        <v>1421</v>
      </c>
      <c r="I195" s="831" t="s">
        <v>44</v>
      </c>
      <c r="J195" s="832">
        <v>66.599999999999994</v>
      </c>
      <c r="K195" s="832">
        <v>100</v>
      </c>
      <c r="L195" s="833"/>
    </row>
    <row r="196" spans="1:12" ht="25.5">
      <c r="A196" s="826" t="s">
        <v>368</v>
      </c>
      <c r="B196" s="827" t="s">
        <v>40</v>
      </c>
      <c r="C196" s="826" t="s">
        <v>1453</v>
      </c>
      <c r="D196" s="835" t="s">
        <v>1457</v>
      </c>
      <c r="E196" s="828">
        <v>2013</v>
      </c>
      <c r="F196" s="827" t="s">
        <v>1445</v>
      </c>
      <c r="G196" s="829" t="s">
        <v>270</v>
      </c>
      <c r="H196" s="830" t="s">
        <v>1415</v>
      </c>
      <c r="I196" s="831" t="s">
        <v>44</v>
      </c>
      <c r="J196" s="832">
        <v>18.2</v>
      </c>
      <c r="K196" s="832">
        <v>100</v>
      </c>
      <c r="L196" s="833"/>
    </row>
    <row r="197" spans="1:12" ht="25.5">
      <c r="A197" s="826" t="s">
        <v>368</v>
      </c>
      <c r="B197" s="827" t="s">
        <v>40</v>
      </c>
      <c r="C197" s="826" t="s">
        <v>1453</v>
      </c>
      <c r="D197" s="835" t="s">
        <v>1457</v>
      </c>
      <c r="E197" s="828">
        <v>2013</v>
      </c>
      <c r="F197" s="827" t="s">
        <v>1445</v>
      </c>
      <c r="G197" s="829" t="s">
        <v>270</v>
      </c>
      <c r="H197" s="830" t="s">
        <v>1419</v>
      </c>
      <c r="I197" s="831" t="s">
        <v>44</v>
      </c>
      <c r="J197" s="832">
        <v>22.2</v>
      </c>
      <c r="K197" s="832">
        <v>100</v>
      </c>
      <c r="L197" s="833"/>
    </row>
    <row r="198" spans="1:12" ht="25.5">
      <c r="A198" s="826" t="s">
        <v>368</v>
      </c>
      <c r="B198" s="827" t="s">
        <v>40</v>
      </c>
      <c r="C198" s="826" t="s">
        <v>1453</v>
      </c>
      <c r="D198" s="835" t="s">
        <v>1457</v>
      </c>
      <c r="E198" s="828">
        <v>2013</v>
      </c>
      <c r="F198" s="827" t="s">
        <v>1445</v>
      </c>
      <c r="G198" s="829" t="s">
        <v>270</v>
      </c>
      <c r="H198" s="830" t="s">
        <v>1420</v>
      </c>
      <c r="I198" s="831" t="s">
        <v>44</v>
      </c>
      <c r="J198" s="832">
        <v>41.4</v>
      </c>
      <c r="K198" s="832">
        <v>96.8</v>
      </c>
      <c r="L198" s="833"/>
    </row>
    <row r="199" spans="1:12" ht="25.5">
      <c r="A199" s="826" t="s">
        <v>368</v>
      </c>
      <c r="B199" s="827" t="s">
        <v>40</v>
      </c>
      <c r="C199" s="826" t="s">
        <v>1453</v>
      </c>
      <c r="D199" s="835" t="s">
        <v>1457</v>
      </c>
      <c r="E199" s="828">
        <v>2013</v>
      </c>
      <c r="F199" s="827" t="s">
        <v>1445</v>
      </c>
      <c r="G199" s="829" t="s">
        <v>270</v>
      </c>
      <c r="H199" s="830" t="s">
        <v>1421</v>
      </c>
      <c r="I199" s="831" t="s">
        <v>44</v>
      </c>
      <c r="J199" s="832">
        <v>65.599999999999994</v>
      </c>
      <c r="K199" s="832">
        <v>95.2</v>
      </c>
      <c r="L199" s="833"/>
    </row>
    <row r="200" spans="1:12" ht="25.5">
      <c r="A200" s="826" t="s">
        <v>368</v>
      </c>
      <c r="B200" s="827" t="s">
        <v>40</v>
      </c>
      <c r="C200" s="826" t="s">
        <v>1453</v>
      </c>
      <c r="D200" s="835" t="s">
        <v>1457</v>
      </c>
      <c r="E200" s="828">
        <v>2013</v>
      </c>
      <c r="F200" s="827" t="s">
        <v>1445</v>
      </c>
      <c r="G200" s="829" t="s">
        <v>270</v>
      </c>
      <c r="H200" s="830" t="s">
        <v>1422</v>
      </c>
      <c r="I200" s="831" t="s">
        <v>44</v>
      </c>
      <c r="J200" s="832">
        <v>79.400000000000006</v>
      </c>
      <c r="K200" s="832">
        <v>89.5</v>
      </c>
      <c r="L200" s="833"/>
    </row>
    <row r="201" spans="1:12" ht="25.5">
      <c r="A201" s="826" t="s">
        <v>368</v>
      </c>
      <c r="B201" s="827" t="s">
        <v>40</v>
      </c>
      <c r="C201" s="826" t="s">
        <v>1453</v>
      </c>
      <c r="D201" s="835" t="s">
        <v>1457</v>
      </c>
      <c r="E201" s="828">
        <v>2013</v>
      </c>
      <c r="F201" s="827" t="s">
        <v>1445</v>
      </c>
      <c r="G201" s="829" t="s">
        <v>270</v>
      </c>
      <c r="H201" s="830" t="s">
        <v>1423</v>
      </c>
      <c r="I201" s="831" t="s">
        <v>44</v>
      </c>
      <c r="J201" s="832">
        <v>100</v>
      </c>
      <c r="K201" s="832">
        <v>100</v>
      </c>
      <c r="L201" s="833"/>
    </row>
    <row r="202" spans="1:12" ht="25.5">
      <c r="A202" s="826" t="s">
        <v>368</v>
      </c>
      <c r="B202" s="827" t="s">
        <v>40</v>
      </c>
      <c r="C202" s="826" t="s">
        <v>1453</v>
      </c>
      <c r="D202" s="835" t="s">
        <v>1457</v>
      </c>
      <c r="E202" s="828">
        <v>2013</v>
      </c>
      <c r="F202" s="827" t="s">
        <v>1445</v>
      </c>
      <c r="G202" s="829" t="s">
        <v>274</v>
      </c>
      <c r="H202" s="830" t="s">
        <v>1419</v>
      </c>
      <c r="I202" s="831" t="s">
        <v>44</v>
      </c>
      <c r="J202" s="832">
        <v>25</v>
      </c>
      <c r="K202" s="832">
        <v>100</v>
      </c>
      <c r="L202" s="833"/>
    </row>
    <row r="203" spans="1:12" ht="25.5">
      <c r="A203" s="826" t="s">
        <v>368</v>
      </c>
      <c r="B203" s="827" t="s">
        <v>40</v>
      </c>
      <c r="C203" s="826" t="s">
        <v>1453</v>
      </c>
      <c r="D203" s="835" t="s">
        <v>1457</v>
      </c>
      <c r="E203" s="828">
        <v>2013</v>
      </c>
      <c r="F203" s="827" t="s">
        <v>1445</v>
      </c>
      <c r="G203" s="829" t="s">
        <v>274</v>
      </c>
      <c r="H203" s="830" t="s">
        <v>1420</v>
      </c>
      <c r="I203" s="831" t="s">
        <v>44</v>
      </c>
      <c r="J203" s="832">
        <v>24</v>
      </c>
      <c r="K203" s="832">
        <v>100</v>
      </c>
      <c r="L203" s="833"/>
    </row>
    <row r="204" spans="1:12" ht="25.5">
      <c r="A204" s="826" t="s">
        <v>368</v>
      </c>
      <c r="B204" s="827" t="s">
        <v>40</v>
      </c>
      <c r="C204" s="826" t="s">
        <v>1453</v>
      </c>
      <c r="D204" s="835" t="s">
        <v>1457</v>
      </c>
      <c r="E204" s="828">
        <v>2013</v>
      </c>
      <c r="F204" s="827" t="s">
        <v>1445</v>
      </c>
      <c r="G204" s="829" t="s">
        <v>271</v>
      </c>
      <c r="H204" s="830" t="s">
        <v>1420</v>
      </c>
      <c r="I204" s="831" t="s">
        <v>44</v>
      </c>
      <c r="J204" s="832">
        <v>50</v>
      </c>
      <c r="K204" s="832">
        <v>100</v>
      </c>
      <c r="L204" s="833"/>
    </row>
    <row r="205" spans="1:12" ht="25.5">
      <c r="A205" s="826" t="s">
        <v>368</v>
      </c>
      <c r="B205" s="827" t="s">
        <v>40</v>
      </c>
      <c r="C205" s="826" t="s">
        <v>1453</v>
      </c>
      <c r="D205" s="835" t="s">
        <v>1457</v>
      </c>
      <c r="E205" s="828">
        <v>2013</v>
      </c>
      <c r="F205" s="827" t="s">
        <v>1445</v>
      </c>
      <c r="G205" s="829" t="s">
        <v>271</v>
      </c>
      <c r="H205" s="830" t="s">
        <v>1423</v>
      </c>
      <c r="I205" s="831" t="s">
        <v>44</v>
      </c>
      <c r="J205" s="832">
        <v>84.6</v>
      </c>
      <c r="K205" s="832">
        <v>84.6</v>
      </c>
      <c r="L205" s="833"/>
    </row>
    <row r="206" spans="1:12" ht="25.5">
      <c r="A206" s="826" t="s">
        <v>368</v>
      </c>
      <c r="B206" s="827" t="s">
        <v>40</v>
      </c>
      <c r="C206" s="826" t="s">
        <v>1453</v>
      </c>
      <c r="D206" s="835" t="s">
        <v>1457</v>
      </c>
      <c r="E206" s="828">
        <v>2013</v>
      </c>
      <c r="F206" s="827" t="s">
        <v>1445</v>
      </c>
      <c r="G206" s="829" t="s">
        <v>283</v>
      </c>
      <c r="H206" s="830" t="s">
        <v>1415</v>
      </c>
      <c r="I206" s="831" t="s">
        <v>44</v>
      </c>
      <c r="J206" s="832">
        <v>4.4000000000000004</v>
      </c>
      <c r="K206" s="832">
        <v>100</v>
      </c>
      <c r="L206" s="833"/>
    </row>
    <row r="207" spans="1:12" ht="25.5">
      <c r="A207" s="826" t="s">
        <v>368</v>
      </c>
      <c r="B207" s="827" t="s">
        <v>40</v>
      </c>
      <c r="C207" s="826" t="s">
        <v>1453</v>
      </c>
      <c r="D207" s="835" t="s">
        <v>1457</v>
      </c>
      <c r="E207" s="828">
        <v>2013</v>
      </c>
      <c r="F207" s="827" t="s">
        <v>1445</v>
      </c>
      <c r="G207" s="829" t="s">
        <v>283</v>
      </c>
      <c r="H207" s="830" t="s">
        <v>1419</v>
      </c>
      <c r="I207" s="831" t="s">
        <v>44</v>
      </c>
      <c r="J207" s="832">
        <v>26.6</v>
      </c>
      <c r="K207" s="832">
        <v>100</v>
      </c>
      <c r="L207" s="833"/>
    </row>
    <row r="208" spans="1:12" ht="25.5">
      <c r="A208" s="826" t="s">
        <v>368</v>
      </c>
      <c r="B208" s="827" t="s">
        <v>40</v>
      </c>
      <c r="C208" s="826" t="s">
        <v>1453</v>
      </c>
      <c r="D208" s="835" t="s">
        <v>1457</v>
      </c>
      <c r="E208" s="828">
        <v>2013</v>
      </c>
      <c r="F208" s="827" t="s">
        <v>1445</v>
      </c>
      <c r="G208" s="829" t="s">
        <v>283</v>
      </c>
      <c r="H208" s="830" t="s">
        <v>1420</v>
      </c>
      <c r="I208" s="831" t="s">
        <v>44</v>
      </c>
      <c r="J208" s="832">
        <v>42.2</v>
      </c>
      <c r="K208" s="832">
        <v>96.9</v>
      </c>
      <c r="L208" s="833"/>
    </row>
    <row r="209" spans="1:12" ht="25.5">
      <c r="A209" s="826" t="s">
        <v>368</v>
      </c>
      <c r="B209" s="827" t="s">
        <v>40</v>
      </c>
      <c r="C209" s="826" t="s">
        <v>1453</v>
      </c>
      <c r="D209" s="835" t="s">
        <v>1457</v>
      </c>
      <c r="E209" s="828">
        <v>2013</v>
      </c>
      <c r="F209" s="827" t="s">
        <v>1445</v>
      </c>
      <c r="G209" s="829" t="s">
        <v>283</v>
      </c>
      <c r="H209" s="830" t="s">
        <v>1421</v>
      </c>
      <c r="I209" s="831" t="s">
        <v>44</v>
      </c>
      <c r="J209" s="832">
        <v>75</v>
      </c>
      <c r="K209" s="832">
        <v>94.1</v>
      </c>
      <c r="L209" s="833"/>
    </row>
    <row r="210" spans="1:12" ht="25.5">
      <c r="A210" s="826" t="s">
        <v>368</v>
      </c>
      <c r="B210" s="827" t="s">
        <v>40</v>
      </c>
      <c r="C210" s="826" t="s">
        <v>1453</v>
      </c>
      <c r="D210" s="835" t="s">
        <v>1457</v>
      </c>
      <c r="E210" s="828">
        <v>2013</v>
      </c>
      <c r="F210" s="827" t="s">
        <v>1445</v>
      </c>
      <c r="G210" s="829" t="s">
        <v>1418</v>
      </c>
      <c r="H210" s="830" t="s">
        <v>1415</v>
      </c>
      <c r="I210" s="831" t="s">
        <v>44</v>
      </c>
      <c r="J210" s="832">
        <v>2.8</v>
      </c>
      <c r="K210" s="832">
        <v>100</v>
      </c>
      <c r="L210" s="833"/>
    </row>
    <row r="211" spans="1:12" ht="25.5">
      <c r="A211" s="826" t="s">
        <v>368</v>
      </c>
      <c r="B211" s="827" t="s">
        <v>40</v>
      </c>
      <c r="C211" s="826" t="s">
        <v>1453</v>
      </c>
      <c r="D211" s="835" t="s">
        <v>1457</v>
      </c>
      <c r="E211" s="828">
        <v>2013</v>
      </c>
      <c r="F211" s="827" t="s">
        <v>1445</v>
      </c>
      <c r="G211" s="829" t="s">
        <v>1418</v>
      </c>
      <c r="H211" s="830" t="s">
        <v>1419</v>
      </c>
      <c r="I211" s="831" t="s">
        <v>44</v>
      </c>
      <c r="J211" s="832">
        <v>34</v>
      </c>
      <c r="K211" s="832">
        <v>100</v>
      </c>
      <c r="L211" s="833"/>
    </row>
    <row r="212" spans="1:12" ht="25.5">
      <c r="A212" s="826" t="s">
        <v>368</v>
      </c>
      <c r="B212" s="827" t="s">
        <v>40</v>
      </c>
      <c r="C212" s="826" t="s">
        <v>1453</v>
      </c>
      <c r="D212" s="835" t="s">
        <v>1457</v>
      </c>
      <c r="E212" s="828">
        <v>2013</v>
      </c>
      <c r="F212" s="827" t="s">
        <v>1445</v>
      </c>
      <c r="G212" s="829" t="s">
        <v>1418</v>
      </c>
      <c r="H212" s="830" t="s">
        <v>1420</v>
      </c>
      <c r="I212" s="831" t="s">
        <v>44</v>
      </c>
      <c r="J212" s="832">
        <v>37.799999999999997</v>
      </c>
      <c r="K212" s="832">
        <v>97.1</v>
      </c>
      <c r="L212" s="833"/>
    </row>
    <row r="213" spans="1:12" ht="25.5">
      <c r="A213" s="826" t="s">
        <v>368</v>
      </c>
      <c r="B213" s="827" t="s">
        <v>40</v>
      </c>
      <c r="C213" s="826" t="s">
        <v>1453</v>
      </c>
      <c r="D213" s="835" t="s">
        <v>1458</v>
      </c>
      <c r="E213" s="828">
        <v>2013</v>
      </c>
      <c r="F213" s="827" t="s">
        <v>1445</v>
      </c>
      <c r="G213" s="829" t="s">
        <v>268</v>
      </c>
      <c r="H213" s="830" t="s">
        <v>1420</v>
      </c>
      <c r="I213" s="831" t="s">
        <v>44</v>
      </c>
      <c r="J213" s="832">
        <v>45.4</v>
      </c>
      <c r="K213" s="832">
        <v>100</v>
      </c>
      <c r="L213" s="833"/>
    </row>
    <row r="214" spans="1:12" ht="25.5">
      <c r="A214" s="826" t="s">
        <v>368</v>
      </c>
      <c r="B214" s="827" t="s">
        <v>40</v>
      </c>
      <c r="C214" s="826" t="s">
        <v>1453</v>
      </c>
      <c r="D214" s="835" t="s">
        <v>1458</v>
      </c>
      <c r="E214" s="828">
        <v>2013</v>
      </c>
      <c r="F214" s="827" t="s">
        <v>1445</v>
      </c>
      <c r="G214" s="829" t="s">
        <v>268</v>
      </c>
      <c r="H214" s="830" t="s">
        <v>1421</v>
      </c>
      <c r="I214" s="831" t="s">
        <v>44</v>
      </c>
      <c r="J214" s="832">
        <v>66.599999999999994</v>
      </c>
      <c r="K214" s="832">
        <v>100</v>
      </c>
      <c r="L214" s="833"/>
    </row>
    <row r="215" spans="1:12" ht="25.5">
      <c r="A215" s="826" t="s">
        <v>368</v>
      </c>
      <c r="B215" s="827" t="s">
        <v>40</v>
      </c>
      <c r="C215" s="826" t="s">
        <v>1453</v>
      </c>
      <c r="D215" s="835" t="s">
        <v>1458</v>
      </c>
      <c r="E215" s="828">
        <v>2013</v>
      </c>
      <c r="F215" s="827" t="s">
        <v>1445</v>
      </c>
      <c r="G215" s="829" t="s">
        <v>270</v>
      </c>
      <c r="H215" s="830" t="s">
        <v>1415</v>
      </c>
      <c r="I215" s="831" t="s">
        <v>44</v>
      </c>
      <c r="J215" s="832">
        <v>18.2</v>
      </c>
      <c r="K215" s="832">
        <v>100</v>
      </c>
      <c r="L215" s="833"/>
    </row>
    <row r="216" spans="1:12" ht="25.5">
      <c r="A216" s="826" t="s">
        <v>368</v>
      </c>
      <c r="B216" s="827" t="s">
        <v>40</v>
      </c>
      <c r="C216" s="826" t="s">
        <v>1453</v>
      </c>
      <c r="D216" s="835" t="s">
        <v>1458</v>
      </c>
      <c r="E216" s="828">
        <v>2013</v>
      </c>
      <c r="F216" s="827" t="s">
        <v>1445</v>
      </c>
      <c r="G216" s="829" t="s">
        <v>270</v>
      </c>
      <c r="H216" s="830" t="s">
        <v>1419</v>
      </c>
      <c r="I216" s="831" t="s">
        <v>44</v>
      </c>
      <c r="J216" s="832">
        <v>22.2</v>
      </c>
      <c r="K216" s="832">
        <v>100</v>
      </c>
      <c r="L216" s="833"/>
    </row>
    <row r="217" spans="1:12" ht="25.5">
      <c r="A217" s="826" t="s">
        <v>368</v>
      </c>
      <c r="B217" s="827" t="s">
        <v>40</v>
      </c>
      <c r="C217" s="826" t="s">
        <v>1453</v>
      </c>
      <c r="D217" s="835" t="s">
        <v>1458</v>
      </c>
      <c r="E217" s="828">
        <v>2013</v>
      </c>
      <c r="F217" s="827" t="s">
        <v>1445</v>
      </c>
      <c r="G217" s="829" t="s">
        <v>270</v>
      </c>
      <c r="H217" s="830" t="s">
        <v>1420</v>
      </c>
      <c r="I217" s="831" t="s">
        <v>44</v>
      </c>
      <c r="J217" s="832">
        <v>41.4</v>
      </c>
      <c r="K217" s="832">
        <v>96.8</v>
      </c>
      <c r="L217" s="833"/>
    </row>
    <row r="218" spans="1:12" ht="25.5">
      <c r="A218" s="826" t="s">
        <v>368</v>
      </c>
      <c r="B218" s="827" t="s">
        <v>40</v>
      </c>
      <c r="C218" s="826" t="s">
        <v>1453</v>
      </c>
      <c r="D218" s="835" t="s">
        <v>1458</v>
      </c>
      <c r="E218" s="828">
        <v>2013</v>
      </c>
      <c r="F218" s="827" t="s">
        <v>1445</v>
      </c>
      <c r="G218" s="829" t="s">
        <v>270</v>
      </c>
      <c r="H218" s="830" t="s">
        <v>1421</v>
      </c>
      <c r="I218" s="831" t="s">
        <v>44</v>
      </c>
      <c r="J218" s="832">
        <v>65.599999999999994</v>
      </c>
      <c r="K218" s="832">
        <v>95.2</v>
      </c>
      <c r="L218" s="833"/>
    </row>
    <row r="219" spans="1:12" ht="25.5">
      <c r="A219" s="826" t="s">
        <v>368</v>
      </c>
      <c r="B219" s="827" t="s">
        <v>40</v>
      </c>
      <c r="C219" s="826" t="s">
        <v>1453</v>
      </c>
      <c r="D219" s="835" t="s">
        <v>1458</v>
      </c>
      <c r="E219" s="828">
        <v>2013</v>
      </c>
      <c r="F219" s="827" t="s">
        <v>1445</v>
      </c>
      <c r="G219" s="829" t="s">
        <v>270</v>
      </c>
      <c r="H219" s="830" t="s">
        <v>1422</v>
      </c>
      <c r="I219" s="831" t="s">
        <v>44</v>
      </c>
      <c r="J219" s="832">
        <v>79.400000000000006</v>
      </c>
      <c r="K219" s="832">
        <v>89.5</v>
      </c>
      <c r="L219" s="833"/>
    </row>
    <row r="220" spans="1:12" ht="25.5">
      <c r="A220" s="826" t="s">
        <v>368</v>
      </c>
      <c r="B220" s="827" t="s">
        <v>40</v>
      </c>
      <c r="C220" s="826" t="s">
        <v>1453</v>
      </c>
      <c r="D220" s="835" t="s">
        <v>1458</v>
      </c>
      <c r="E220" s="828">
        <v>2013</v>
      </c>
      <c r="F220" s="827" t="s">
        <v>1445</v>
      </c>
      <c r="G220" s="829" t="s">
        <v>270</v>
      </c>
      <c r="H220" s="830" t="s">
        <v>1423</v>
      </c>
      <c r="I220" s="831" t="s">
        <v>44</v>
      </c>
      <c r="J220" s="832">
        <v>100</v>
      </c>
      <c r="K220" s="832">
        <v>100</v>
      </c>
      <c r="L220" s="833"/>
    </row>
    <row r="221" spans="1:12" ht="25.5">
      <c r="A221" s="826" t="s">
        <v>368</v>
      </c>
      <c r="B221" s="827" t="s">
        <v>40</v>
      </c>
      <c r="C221" s="826" t="s">
        <v>1453</v>
      </c>
      <c r="D221" s="835" t="s">
        <v>1458</v>
      </c>
      <c r="E221" s="828">
        <v>2013</v>
      </c>
      <c r="F221" s="827" t="s">
        <v>1445</v>
      </c>
      <c r="G221" s="829" t="s">
        <v>274</v>
      </c>
      <c r="H221" s="830" t="s">
        <v>1419</v>
      </c>
      <c r="I221" s="831" t="s">
        <v>44</v>
      </c>
      <c r="J221" s="832">
        <v>25</v>
      </c>
      <c r="K221" s="832">
        <v>100</v>
      </c>
      <c r="L221" s="833"/>
    </row>
    <row r="222" spans="1:12" ht="25.5">
      <c r="A222" s="826" t="s">
        <v>368</v>
      </c>
      <c r="B222" s="827" t="s">
        <v>40</v>
      </c>
      <c r="C222" s="826" t="s">
        <v>1453</v>
      </c>
      <c r="D222" s="835" t="s">
        <v>1458</v>
      </c>
      <c r="E222" s="828">
        <v>2013</v>
      </c>
      <c r="F222" s="827" t="s">
        <v>1445</v>
      </c>
      <c r="G222" s="829" t="s">
        <v>274</v>
      </c>
      <c r="H222" s="830" t="s">
        <v>1420</v>
      </c>
      <c r="I222" s="831" t="s">
        <v>44</v>
      </c>
      <c r="J222" s="832">
        <v>24</v>
      </c>
      <c r="K222" s="832">
        <v>100</v>
      </c>
      <c r="L222" s="833"/>
    </row>
    <row r="223" spans="1:12" ht="25.5">
      <c r="A223" s="826" t="s">
        <v>368</v>
      </c>
      <c r="B223" s="827" t="s">
        <v>40</v>
      </c>
      <c r="C223" s="826" t="s">
        <v>1453</v>
      </c>
      <c r="D223" s="835" t="s">
        <v>1458</v>
      </c>
      <c r="E223" s="828">
        <v>2013</v>
      </c>
      <c r="F223" s="827" t="s">
        <v>1445</v>
      </c>
      <c r="G223" s="829" t="s">
        <v>271</v>
      </c>
      <c r="H223" s="830" t="s">
        <v>1420</v>
      </c>
      <c r="I223" s="831" t="s">
        <v>44</v>
      </c>
      <c r="J223" s="832">
        <v>50</v>
      </c>
      <c r="K223" s="832">
        <v>100</v>
      </c>
      <c r="L223" s="833"/>
    </row>
    <row r="224" spans="1:12" ht="25.5">
      <c r="A224" s="826" t="s">
        <v>368</v>
      </c>
      <c r="B224" s="827" t="s">
        <v>40</v>
      </c>
      <c r="C224" s="826" t="s">
        <v>1453</v>
      </c>
      <c r="D224" s="835" t="s">
        <v>1458</v>
      </c>
      <c r="E224" s="828">
        <v>2013</v>
      </c>
      <c r="F224" s="827" t="s">
        <v>1445</v>
      </c>
      <c r="G224" s="829" t="s">
        <v>271</v>
      </c>
      <c r="H224" s="830" t="s">
        <v>1423</v>
      </c>
      <c r="I224" s="831" t="s">
        <v>44</v>
      </c>
      <c r="J224" s="832">
        <v>84.6</v>
      </c>
      <c r="K224" s="832">
        <v>84.6</v>
      </c>
      <c r="L224" s="833"/>
    </row>
    <row r="225" spans="1:12" ht="25.5">
      <c r="A225" s="826" t="s">
        <v>368</v>
      </c>
      <c r="B225" s="827" t="s">
        <v>40</v>
      </c>
      <c r="C225" s="826" t="s">
        <v>1453</v>
      </c>
      <c r="D225" s="835" t="s">
        <v>1458</v>
      </c>
      <c r="E225" s="828">
        <v>2013</v>
      </c>
      <c r="F225" s="827" t="s">
        <v>1445</v>
      </c>
      <c r="G225" s="829" t="s">
        <v>283</v>
      </c>
      <c r="H225" s="830" t="s">
        <v>1415</v>
      </c>
      <c r="I225" s="831" t="s">
        <v>44</v>
      </c>
      <c r="J225" s="832">
        <v>4.4000000000000004</v>
      </c>
      <c r="K225" s="832">
        <v>100</v>
      </c>
      <c r="L225" s="833"/>
    </row>
    <row r="226" spans="1:12" ht="25.5">
      <c r="A226" s="826" t="s">
        <v>368</v>
      </c>
      <c r="B226" s="827" t="s">
        <v>40</v>
      </c>
      <c r="C226" s="826" t="s">
        <v>1453</v>
      </c>
      <c r="D226" s="835" t="s">
        <v>1458</v>
      </c>
      <c r="E226" s="828">
        <v>2013</v>
      </c>
      <c r="F226" s="827" t="s">
        <v>1445</v>
      </c>
      <c r="G226" s="829" t="s">
        <v>283</v>
      </c>
      <c r="H226" s="830" t="s">
        <v>1419</v>
      </c>
      <c r="I226" s="831" t="s">
        <v>44</v>
      </c>
      <c r="J226" s="832">
        <v>26.6</v>
      </c>
      <c r="K226" s="832">
        <v>100</v>
      </c>
      <c r="L226" s="833"/>
    </row>
    <row r="227" spans="1:12" ht="25.5">
      <c r="A227" s="826" t="s">
        <v>368</v>
      </c>
      <c r="B227" s="827" t="s">
        <v>40</v>
      </c>
      <c r="C227" s="826" t="s">
        <v>1453</v>
      </c>
      <c r="D227" s="835" t="s">
        <v>1458</v>
      </c>
      <c r="E227" s="828">
        <v>2013</v>
      </c>
      <c r="F227" s="827" t="s">
        <v>1445</v>
      </c>
      <c r="G227" s="829" t="s">
        <v>283</v>
      </c>
      <c r="H227" s="830" t="s">
        <v>1420</v>
      </c>
      <c r="I227" s="831" t="s">
        <v>44</v>
      </c>
      <c r="J227" s="832">
        <v>42.2</v>
      </c>
      <c r="K227" s="832">
        <v>96.9</v>
      </c>
      <c r="L227" s="833"/>
    </row>
    <row r="228" spans="1:12" ht="25.5">
      <c r="A228" s="826" t="s">
        <v>368</v>
      </c>
      <c r="B228" s="827" t="s">
        <v>40</v>
      </c>
      <c r="C228" s="826" t="s">
        <v>1453</v>
      </c>
      <c r="D228" s="835" t="s">
        <v>1458</v>
      </c>
      <c r="E228" s="828">
        <v>2013</v>
      </c>
      <c r="F228" s="827" t="s">
        <v>1445</v>
      </c>
      <c r="G228" s="829" t="s">
        <v>283</v>
      </c>
      <c r="H228" s="830" t="s">
        <v>1421</v>
      </c>
      <c r="I228" s="831" t="s">
        <v>44</v>
      </c>
      <c r="J228" s="832">
        <v>75</v>
      </c>
      <c r="K228" s="832">
        <v>94.1</v>
      </c>
      <c r="L228" s="833"/>
    </row>
    <row r="229" spans="1:12" ht="25.5">
      <c r="A229" s="826" t="s">
        <v>368</v>
      </c>
      <c r="B229" s="827" t="s">
        <v>40</v>
      </c>
      <c r="C229" s="826" t="s">
        <v>1453</v>
      </c>
      <c r="D229" s="835" t="s">
        <v>1458</v>
      </c>
      <c r="E229" s="828">
        <v>2013</v>
      </c>
      <c r="F229" s="827" t="s">
        <v>1445</v>
      </c>
      <c r="G229" s="829" t="s">
        <v>1418</v>
      </c>
      <c r="H229" s="830" t="s">
        <v>1415</v>
      </c>
      <c r="I229" s="831" t="s">
        <v>44</v>
      </c>
      <c r="J229" s="832">
        <v>2.8</v>
      </c>
      <c r="K229" s="832">
        <v>100</v>
      </c>
      <c r="L229" s="833"/>
    </row>
    <row r="230" spans="1:12" ht="25.5">
      <c r="A230" s="826" t="s">
        <v>368</v>
      </c>
      <c r="B230" s="827" t="s">
        <v>40</v>
      </c>
      <c r="C230" s="826" t="s">
        <v>1453</v>
      </c>
      <c r="D230" s="835" t="s">
        <v>1458</v>
      </c>
      <c r="E230" s="828">
        <v>2013</v>
      </c>
      <c r="F230" s="827" t="s">
        <v>1445</v>
      </c>
      <c r="G230" s="829" t="s">
        <v>1418</v>
      </c>
      <c r="H230" s="830" t="s">
        <v>1419</v>
      </c>
      <c r="I230" s="831" t="s">
        <v>44</v>
      </c>
      <c r="J230" s="832">
        <v>34</v>
      </c>
      <c r="K230" s="832">
        <v>100</v>
      </c>
      <c r="L230" s="833"/>
    </row>
    <row r="231" spans="1:12" ht="25.5">
      <c r="A231" s="826" t="s">
        <v>368</v>
      </c>
      <c r="B231" s="827" t="s">
        <v>40</v>
      </c>
      <c r="C231" s="826" t="s">
        <v>1453</v>
      </c>
      <c r="D231" s="835" t="s">
        <v>1458</v>
      </c>
      <c r="E231" s="828">
        <v>2013</v>
      </c>
      <c r="F231" s="827" t="s">
        <v>1445</v>
      </c>
      <c r="G231" s="829" t="s">
        <v>1418</v>
      </c>
      <c r="H231" s="830" t="s">
        <v>1420</v>
      </c>
      <c r="I231" s="831" t="s">
        <v>44</v>
      </c>
      <c r="J231" s="832">
        <v>37.799999999999997</v>
      </c>
      <c r="K231" s="832">
        <v>97.1</v>
      </c>
      <c r="L231" s="833"/>
    </row>
    <row r="232" spans="1:12" ht="25.5">
      <c r="A232" s="826" t="s">
        <v>368</v>
      </c>
      <c r="B232" s="827" t="s">
        <v>40</v>
      </c>
      <c r="C232" s="826" t="s">
        <v>1453</v>
      </c>
      <c r="D232" s="835" t="s">
        <v>1459</v>
      </c>
      <c r="E232" s="828">
        <v>2013</v>
      </c>
      <c r="F232" s="827" t="s">
        <v>1445</v>
      </c>
      <c r="G232" s="829" t="s">
        <v>268</v>
      </c>
      <c r="H232" s="830" t="s">
        <v>1420</v>
      </c>
      <c r="I232" s="831" t="s">
        <v>44</v>
      </c>
      <c r="J232" s="832">
        <v>45.4</v>
      </c>
      <c r="K232" s="832">
        <v>100</v>
      </c>
      <c r="L232" s="833"/>
    </row>
    <row r="233" spans="1:12" ht="25.5">
      <c r="A233" s="826" t="s">
        <v>368</v>
      </c>
      <c r="B233" s="827" t="s">
        <v>40</v>
      </c>
      <c r="C233" s="826" t="s">
        <v>1453</v>
      </c>
      <c r="D233" s="835" t="s">
        <v>1459</v>
      </c>
      <c r="E233" s="828">
        <v>2013</v>
      </c>
      <c r="F233" s="827" t="s">
        <v>1445</v>
      </c>
      <c r="G233" s="829" t="s">
        <v>268</v>
      </c>
      <c r="H233" s="830" t="s">
        <v>1421</v>
      </c>
      <c r="I233" s="831" t="s">
        <v>44</v>
      </c>
      <c r="J233" s="832">
        <v>66.599999999999994</v>
      </c>
      <c r="K233" s="832">
        <v>100</v>
      </c>
      <c r="L233" s="833"/>
    </row>
    <row r="234" spans="1:12" ht="25.5">
      <c r="A234" s="826" t="s">
        <v>368</v>
      </c>
      <c r="B234" s="827" t="s">
        <v>40</v>
      </c>
      <c r="C234" s="826" t="s">
        <v>1453</v>
      </c>
      <c r="D234" s="835" t="s">
        <v>1459</v>
      </c>
      <c r="E234" s="828">
        <v>2013</v>
      </c>
      <c r="F234" s="827" t="s">
        <v>1445</v>
      </c>
      <c r="G234" s="829" t="s">
        <v>270</v>
      </c>
      <c r="H234" s="830" t="s">
        <v>1415</v>
      </c>
      <c r="I234" s="831" t="s">
        <v>44</v>
      </c>
      <c r="J234" s="832">
        <v>18.2</v>
      </c>
      <c r="K234" s="832">
        <v>100</v>
      </c>
      <c r="L234" s="833"/>
    </row>
    <row r="235" spans="1:12" ht="25.5">
      <c r="A235" s="826" t="s">
        <v>368</v>
      </c>
      <c r="B235" s="827" t="s">
        <v>40</v>
      </c>
      <c r="C235" s="826" t="s">
        <v>1453</v>
      </c>
      <c r="D235" s="835" t="s">
        <v>1459</v>
      </c>
      <c r="E235" s="828">
        <v>2013</v>
      </c>
      <c r="F235" s="827" t="s">
        <v>1445</v>
      </c>
      <c r="G235" s="829" t="s">
        <v>270</v>
      </c>
      <c r="H235" s="830" t="s">
        <v>1419</v>
      </c>
      <c r="I235" s="831" t="s">
        <v>44</v>
      </c>
      <c r="J235" s="832">
        <v>22.2</v>
      </c>
      <c r="K235" s="832">
        <v>100</v>
      </c>
      <c r="L235" s="833"/>
    </row>
    <row r="236" spans="1:12" ht="25.5">
      <c r="A236" s="826" t="s">
        <v>368</v>
      </c>
      <c r="B236" s="827" t="s">
        <v>40</v>
      </c>
      <c r="C236" s="826" t="s">
        <v>1453</v>
      </c>
      <c r="D236" s="835" t="s">
        <v>1459</v>
      </c>
      <c r="E236" s="828">
        <v>2013</v>
      </c>
      <c r="F236" s="827" t="s">
        <v>1445</v>
      </c>
      <c r="G236" s="829" t="s">
        <v>270</v>
      </c>
      <c r="H236" s="830" t="s">
        <v>1420</v>
      </c>
      <c r="I236" s="831" t="s">
        <v>44</v>
      </c>
      <c r="J236" s="832">
        <v>41.4</v>
      </c>
      <c r="K236" s="832">
        <v>96.8</v>
      </c>
      <c r="L236" s="833"/>
    </row>
    <row r="237" spans="1:12" ht="25.5">
      <c r="A237" s="826" t="s">
        <v>368</v>
      </c>
      <c r="B237" s="827" t="s">
        <v>40</v>
      </c>
      <c r="C237" s="826" t="s">
        <v>1453</v>
      </c>
      <c r="D237" s="835" t="s">
        <v>1459</v>
      </c>
      <c r="E237" s="828">
        <v>2013</v>
      </c>
      <c r="F237" s="827" t="s">
        <v>1445</v>
      </c>
      <c r="G237" s="829" t="s">
        <v>270</v>
      </c>
      <c r="H237" s="830" t="s">
        <v>1421</v>
      </c>
      <c r="I237" s="831" t="s">
        <v>44</v>
      </c>
      <c r="J237" s="832">
        <v>65.599999999999994</v>
      </c>
      <c r="K237" s="832">
        <v>95.2</v>
      </c>
      <c r="L237" s="833"/>
    </row>
    <row r="238" spans="1:12" ht="25.5">
      <c r="A238" s="826" t="s">
        <v>368</v>
      </c>
      <c r="B238" s="827" t="s">
        <v>40</v>
      </c>
      <c r="C238" s="826" t="s">
        <v>1453</v>
      </c>
      <c r="D238" s="835" t="s">
        <v>1459</v>
      </c>
      <c r="E238" s="828">
        <v>2013</v>
      </c>
      <c r="F238" s="827" t="s">
        <v>1445</v>
      </c>
      <c r="G238" s="829" t="s">
        <v>270</v>
      </c>
      <c r="H238" s="830" t="s">
        <v>1422</v>
      </c>
      <c r="I238" s="831" t="s">
        <v>44</v>
      </c>
      <c r="J238" s="832">
        <v>79.400000000000006</v>
      </c>
      <c r="K238" s="832">
        <v>89.5</v>
      </c>
      <c r="L238" s="833"/>
    </row>
    <row r="239" spans="1:12" ht="25.5">
      <c r="A239" s="826" t="s">
        <v>368</v>
      </c>
      <c r="B239" s="827" t="s">
        <v>40</v>
      </c>
      <c r="C239" s="826" t="s">
        <v>1453</v>
      </c>
      <c r="D239" s="835" t="s">
        <v>1459</v>
      </c>
      <c r="E239" s="828">
        <v>2013</v>
      </c>
      <c r="F239" s="827" t="s">
        <v>1445</v>
      </c>
      <c r="G239" s="829" t="s">
        <v>270</v>
      </c>
      <c r="H239" s="830" t="s">
        <v>1423</v>
      </c>
      <c r="I239" s="831" t="s">
        <v>44</v>
      </c>
      <c r="J239" s="832">
        <v>100</v>
      </c>
      <c r="K239" s="832">
        <v>100</v>
      </c>
      <c r="L239" s="833"/>
    </row>
    <row r="240" spans="1:12" ht="25.5">
      <c r="A240" s="826" t="s">
        <v>368</v>
      </c>
      <c r="B240" s="827" t="s">
        <v>40</v>
      </c>
      <c r="C240" s="826" t="s">
        <v>1453</v>
      </c>
      <c r="D240" s="835" t="s">
        <v>1459</v>
      </c>
      <c r="E240" s="828">
        <v>2013</v>
      </c>
      <c r="F240" s="827" t="s">
        <v>1445</v>
      </c>
      <c r="G240" s="829" t="s">
        <v>274</v>
      </c>
      <c r="H240" s="830" t="s">
        <v>1419</v>
      </c>
      <c r="I240" s="831" t="s">
        <v>44</v>
      </c>
      <c r="J240" s="832">
        <v>25</v>
      </c>
      <c r="K240" s="832">
        <v>100</v>
      </c>
      <c r="L240" s="833"/>
    </row>
    <row r="241" spans="1:12" ht="25.5">
      <c r="A241" s="826" t="s">
        <v>368</v>
      </c>
      <c r="B241" s="827" t="s">
        <v>40</v>
      </c>
      <c r="C241" s="826" t="s">
        <v>1453</v>
      </c>
      <c r="D241" s="835" t="s">
        <v>1459</v>
      </c>
      <c r="E241" s="828">
        <v>2013</v>
      </c>
      <c r="F241" s="827" t="s">
        <v>1445</v>
      </c>
      <c r="G241" s="829" t="s">
        <v>274</v>
      </c>
      <c r="H241" s="830" t="s">
        <v>1420</v>
      </c>
      <c r="I241" s="831" t="s">
        <v>44</v>
      </c>
      <c r="J241" s="832">
        <v>24</v>
      </c>
      <c r="K241" s="832">
        <v>100</v>
      </c>
      <c r="L241" s="833"/>
    </row>
    <row r="242" spans="1:12" ht="25.5">
      <c r="A242" s="826" t="s">
        <v>368</v>
      </c>
      <c r="B242" s="827" t="s">
        <v>40</v>
      </c>
      <c r="C242" s="826" t="s">
        <v>1453</v>
      </c>
      <c r="D242" s="835" t="s">
        <v>1459</v>
      </c>
      <c r="E242" s="828">
        <v>2013</v>
      </c>
      <c r="F242" s="827" t="s">
        <v>1445</v>
      </c>
      <c r="G242" s="829" t="s">
        <v>271</v>
      </c>
      <c r="H242" s="830" t="s">
        <v>1420</v>
      </c>
      <c r="I242" s="831" t="s">
        <v>44</v>
      </c>
      <c r="J242" s="832">
        <v>50</v>
      </c>
      <c r="K242" s="832">
        <v>100</v>
      </c>
      <c r="L242" s="833"/>
    </row>
    <row r="243" spans="1:12" ht="25.5">
      <c r="A243" s="826" t="s">
        <v>368</v>
      </c>
      <c r="B243" s="827" t="s">
        <v>40</v>
      </c>
      <c r="C243" s="826" t="s">
        <v>1453</v>
      </c>
      <c r="D243" s="835" t="s">
        <v>1459</v>
      </c>
      <c r="E243" s="828">
        <v>2013</v>
      </c>
      <c r="F243" s="827" t="s">
        <v>1445</v>
      </c>
      <c r="G243" s="829" t="s">
        <v>271</v>
      </c>
      <c r="H243" s="830" t="s">
        <v>1423</v>
      </c>
      <c r="I243" s="831" t="s">
        <v>44</v>
      </c>
      <c r="J243" s="832">
        <v>84.6</v>
      </c>
      <c r="K243" s="832">
        <v>84.6</v>
      </c>
      <c r="L243" s="833"/>
    </row>
    <row r="244" spans="1:12" ht="25.5">
      <c r="A244" s="826" t="s">
        <v>368</v>
      </c>
      <c r="B244" s="827" t="s">
        <v>40</v>
      </c>
      <c r="C244" s="826" t="s">
        <v>1453</v>
      </c>
      <c r="D244" s="835" t="s">
        <v>1459</v>
      </c>
      <c r="E244" s="828">
        <v>2013</v>
      </c>
      <c r="F244" s="827" t="s">
        <v>1445</v>
      </c>
      <c r="G244" s="829" t="s">
        <v>283</v>
      </c>
      <c r="H244" s="830" t="s">
        <v>1415</v>
      </c>
      <c r="I244" s="831" t="s">
        <v>44</v>
      </c>
      <c r="J244" s="832">
        <v>4.4000000000000004</v>
      </c>
      <c r="K244" s="832">
        <v>100</v>
      </c>
      <c r="L244" s="833"/>
    </row>
    <row r="245" spans="1:12" ht="25.5">
      <c r="A245" s="826" t="s">
        <v>368</v>
      </c>
      <c r="B245" s="827" t="s">
        <v>40</v>
      </c>
      <c r="C245" s="826" t="s">
        <v>1453</v>
      </c>
      <c r="D245" s="835" t="s">
        <v>1459</v>
      </c>
      <c r="E245" s="828">
        <v>2013</v>
      </c>
      <c r="F245" s="827" t="s">
        <v>1445</v>
      </c>
      <c r="G245" s="829" t="s">
        <v>283</v>
      </c>
      <c r="H245" s="830" t="s">
        <v>1419</v>
      </c>
      <c r="I245" s="831" t="s">
        <v>44</v>
      </c>
      <c r="J245" s="832">
        <v>26.6</v>
      </c>
      <c r="K245" s="832">
        <v>100</v>
      </c>
      <c r="L245" s="833"/>
    </row>
    <row r="246" spans="1:12" ht="25.5">
      <c r="A246" s="826" t="s">
        <v>368</v>
      </c>
      <c r="B246" s="827" t="s">
        <v>40</v>
      </c>
      <c r="C246" s="826" t="s">
        <v>1453</v>
      </c>
      <c r="D246" s="835" t="s">
        <v>1459</v>
      </c>
      <c r="E246" s="828">
        <v>2013</v>
      </c>
      <c r="F246" s="827" t="s">
        <v>1445</v>
      </c>
      <c r="G246" s="829" t="s">
        <v>283</v>
      </c>
      <c r="H246" s="830" t="s">
        <v>1420</v>
      </c>
      <c r="I246" s="831" t="s">
        <v>44</v>
      </c>
      <c r="J246" s="832">
        <v>42.2</v>
      </c>
      <c r="K246" s="832">
        <v>96.9</v>
      </c>
      <c r="L246" s="833"/>
    </row>
    <row r="247" spans="1:12" ht="25.5">
      <c r="A247" s="826" t="s">
        <v>368</v>
      </c>
      <c r="B247" s="827" t="s">
        <v>40</v>
      </c>
      <c r="C247" s="826" t="s">
        <v>1453</v>
      </c>
      <c r="D247" s="835" t="s">
        <v>1459</v>
      </c>
      <c r="E247" s="828">
        <v>2013</v>
      </c>
      <c r="F247" s="827" t="s">
        <v>1445</v>
      </c>
      <c r="G247" s="829" t="s">
        <v>283</v>
      </c>
      <c r="H247" s="830" t="s">
        <v>1421</v>
      </c>
      <c r="I247" s="831" t="s">
        <v>44</v>
      </c>
      <c r="J247" s="832">
        <v>75</v>
      </c>
      <c r="K247" s="832">
        <v>94.1</v>
      </c>
      <c r="L247" s="833"/>
    </row>
    <row r="248" spans="1:12" ht="25.5">
      <c r="A248" s="826" t="s">
        <v>368</v>
      </c>
      <c r="B248" s="827" t="s">
        <v>40</v>
      </c>
      <c r="C248" s="826" t="s">
        <v>1453</v>
      </c>
      <c r="D248" s="835" t="s">
        <v>1459</v>
      </c>
      <c r="E248" s="828">
        <v>2013</v>
      </c>
      <c r="F248" s="827" t="s">
        <v>1445</v>
      </c>
      <c r="G248" s="829" t="s">
        <v>1418</v>
      </c>
      <c r="H248" s="830" t="s">
        <v>1415</v>
      </c>
      <c r="I248" s="831" t="s">
        <v>44</v>
      </c>
      <c r="J248" s="832">
        <v>2.8</v>
      </c>
      <c r="K248" s="832">
        <v>100</v>
      </c>
      <c r="L248" s="833"/>
    </row>
    <row r="249" spans="1:12" ht="25.5">
      <c r="A249" s="826" t="s">
        <v>368</v>
      </c>
      <c r="B249" s="827" t="s">
        <v>40</v>
      </c>
      <c r="C249" s="826" t="s">
        <v>1453</v>
      </c>
      <c r="D249" s="835" t="s">
        <v>1459</v>
      </c>
      <c r="E249" s="828">
        <v>2013</v>
      </c>
      <c r="F249" s="827" t="s">
        <v>1445</v>
      </c>
      <c r="G249" s="829" t="s">
        <v>1418</v>
      </c>
      <c r="H249" s="830" t="s">
        <v>1419</v>
      </c>
      <c r="I249" s="831" t="s">
        <v>44</v>
      </c>
      <c r="J249" s="832">
        <v>34</v>
      </c>
      <c r="K249" s="832">
        <v>100</v>
      </c>
      <c r="L249" s="833"/>
    </row>
    <row r="250" spans="1:12" ht="25.5">
      <c r="A250" s="826" t="s">
        <v>368</v>
      </c>
      <c r="B250" s="827" t="s">
        <v>40</v>
      </c>
      <c r="C250" s="826" t="s">
        <v>1453</v>
      </c>
      <c r="D250" s="835" t="s">
        <v>1459</v>
      </c>
      <c r="E250" s="828">
        <v>2013</v>
      </c>
      <c r="F250" s="827" t="s">
        <v>1445</v>
      </c>
      <c r="G250" s="829" t="s">
        <v>1418</v>
      </c>
      <c r="H250" s="830" t="s">
        <v>1420</v>
      </c>
      <c r="I250" s="831" t="s">
        <v>44</v>
      </c>
      <c r="J250" s="832">
        <v>37.799999999999997</v>
      </c>
      <c r="K250" s="832">
        <v>97.1</v>
      </c>
      <c r="L250" s="833"/>
    </row>
    <row r="251" spans="1:12" ht="25.5">
      <c r="A251" s="826" t="s">
        <v>368</v>
      </c>
      <c r="B251" s="827" t="s">
        <v>40</v>
      </c>
      <c r="C251" s="826" t="s">
        <v>1453</v>
      </c>
      <c r="D251" s="835" t="s">
        <v>1460</v>
      </c>
      <c r="E251" s="828">
        <v>2013</v>
      </c>
      <c r="F251" s="827" t="s">
        <v>1445</v>
      </c>
      <c r="G251" s="829" t="s">
        <v>268</v>
      </c>
      <c r="H251" s="830" t="s">
        <v>1420</v>
      </c>
      <c r="I251" s="831" t="s">
        <v>44</v>
      </c>
      <c r="J251" s="832">
        <v>45.4</v>
      </c>
      <c r="K251" s="832">
        <v>100</v>
      </c>
      <c r="L251" s="833"/>
    </row>
    <row r="252" spans="1:12" ht="25.5">
      <c r="A252" s="826" t="s">
        <v>368</v>
      </c>
      <c r="B252" s="827" t="s">
        <v>40</v>
      </c>
      <c r="C252" s="826" t="s">
        <v>1453</v>
      </c>
      <c r="D252" s="835" t="s">
        <v>1460</v>
      </c>
      <c r="E252" s="828">
        <v>2013</v>
      </c>
      <c r="F252" s="827" t="s">
        <v>1445</v>
      </c>
      <c r="G252" s="829" t="s">
        <v>268</v>
      </c>
      <c r="H252" s="830" t="s">
        <v>1421</v>
      </c>
      <c r="I252" s="831" t="s">
        <v>44</v>
      </c>
      <c r="J252" s="832">
        <v>66.599999999999994</v>
      </c>
      <c r="K252" s="832">
        <v>100</v>
      </c>
      <c r="L252" s="833"/>
    </row>
    <row r="253" spans="1:12" ht="25.5">
      <c r="A253" s="826" t="s">
        <v>368</v>
      </c>
      <c r="B253" s="827" t="s">
        <v>40</v>
      </c>
      <c r="C253" s="826" t="s">
        <v>1453</v>
      </c>
      <c r="D253" s="835" t="s">
        <v>1460</v>
      </c>
      <c r="E253" s="828">
        <v>2013</v>
      </c>
      <c r="F253" s="827" t="s">
        <v>1445</v>
      </c>
      <c r="G253" s="829" t="s">
        <v>270</v>
      </c>
      <c r="H253" s="830" t="s">
        <v>1415</v>
      </c>
      <c r="I253" s="831" t="s">
        <v>44</v>
      </c>
      <c r="J253" s="832">
        <v>18.2</v>
      </c>
      <c r="K253" s="832">
        <v>100</v>
      </c>
      <c r="L253" s="833"/>
    </row>
    <row r="254" spans="1:12" ht="25.5">
      <c r="A254" s="826" t="s">
        <v>368</v>
      </c>
      <c r="B254" s="827" t="s">
        <v>40</v>
      </c>
      <c r="C254" s="826" t="s">
        <v>1453</v>
      </c>
      <c r="D254" s="835" t="s">
        <v>1460</v>
      </c>
      <c r="E254" s="828">
        <v>2013</v>
      </c>
      <c r="F254" s="827" t="s">
        <v>1445</v>
      </c>
      <c r="G254" s="829" t="s">
        <v>270</v>
      </c>
      <c r="H254" s="830" t="s">
        <v>1419</v>
      </c>
      <c r="I254" s="831" t="s">
        <v>44</v>
      </c>
      <c r="J254" s="832">
        <v>22.2</v>
      </c>
      <c r="K254" s="832">
        <v>100</v>
      </c>
      <c r="L254" s="833"/>
    </row>
    <row r="255" spans="1:12" ht="25.5">
      <c r="A255" s="826" t="s">
        <v>368</v>
      </c>
      <c r="B255" s="827" t="s">
        <v>40</v>
      </c>
      <c r="C255" s="826" t="s">
        <v>1453</v>
      </c>
      <c r="D255" s="835" t="s">
        <v>1460</v>
      </c>
      <c r="E255" s="828">
        <v>2013</v>
      </c>
      <c r="F255" s="827" t="s">
        <v>1445</v>
      </c>
      <c r="G255" s="829" t="s">
        <v>270</v>
      </c>
      <c r="H255" s="830" t="s">
        <v>1420</v>
      </c>
      <c r="I255" s="831" t="s">
        <v>44</v>
      </c>
      <c r="J255" s="832">
        <v>41.4</v>
      </c>
      <c r="K255" s="832">
        <v>96.8</v>
      </c>
      <c r="L255" s="833"/>
    </row>
    <row r="256" spans="1:12" ht="25.5">
      <c r="A256" s="826" t="s">
        <v>368</v>
      </c>
      <c r="B256" s="827" t="s">
        <v>40</v>
      </c>
      <c r="C256" s="826" t="s">
        <v>1453</v>
      </c>
      <c r="D256" s="835" t="s">
        <v>1460</v>
      </c>
      <c r="E256" s="828">
        <v>2013</v>
      </c>
      <c r="F256" s="827" t="s">
        <v>1445</v>
      </c>
      <c r="G256" s="829" t="s">
        <v>270</v>
      </c>
      <c r="H256" s="830" t="s">
        <v>1421</v>
      </c>
      <c r="I256" s="831" t="s">
        <v>44</v>
      </c>
      <c r="J256" s="832">
        <v>65.599999999999994</v>
      </c>
      <c r="K256" s="832">
        <v>95.2</v>
      </c>
      <c r="L256" s="833"/>
    </row>
    <row r="257" spans="1:12" ht="25.5">
      <c r="A257" s="826" t="s">
        <v>368</v>
      </c>
      <c r="B257" s="827" t="s">
        <v>40</v>
      </c>
      <c r="C257" s="826" t="s">
        <v>1453</v>
      </c>
      <c r="D257" s="835" t="s">
        <v>1460</v>
      </c>
      <c r="E257" s="828">
        <v>2013</v>
      </c>
      <c r="F257" s="827" t="s">
        <v>1445</v>
      </c>
      <c r="G257" s="829" t="s">
        <v>270</v>
      </c>
      <c r="H257" s="830" t="s">
        <v>1422</v>
      </c>
      <c r="I257" s="831" t="s">
        <v>44</v>
      </c>
      <c r="J257" s="832">
        <v>79.400000000000006</v>
      </c>
      <c r="K257" s="832">
        <v>89.5</v>
      </c>
      <c r="L257" s="833"/>
    </row>
    <row r="258" spans="1:12" ht="25.5">
      <c r="A258" s="826" t="s">
        <v>368</v>
      </c>
      <c r="B258" s="827" t="s">
        <v>40</v>
      </c>
      <c r="C258" s="826" t="s">
        <v>1453</v>
      </c>
      <c r="D258" s="835" t="s">
        <v>1460</v>
      </c>
      <c r="E258" s="828">
        <v>2013</v>
      </c>
      <c r="F258" s="827" t="s">
        <v>1445</v>
      </c>
      <c r="G258" s="829" t="s">
        <v>270</v>
      </c>
      <c r="H258" s="830" t="s">
        <v>1423</v>
      </c>
      <c r="I258" s="831" t="s">
        <v>44</v>
      </c>
      <c r="J258" s="832">
        <v>100</v>
      </c>
      <c r="K258" s="832">
        <v>100</v>
      </c>
      <c r="L258" s="833"/>
    </row>
    <row r="259" spans="1:12" ht="25.5">
      <c r="A259" s="826" t="s">
        <v>368</v>
      </c>
      <c r="B259" s="827" t="s">
        <v>40</v>
      </c>
      <c r="C259" s="826" t="s">
        <v>1453</v>
      </c>
      <c r="D259" s="835" t="s">
        <v>1460</v>
      </c>
      <c r="E259" s="828">
        <v>2013</v>
      </c>
      <c r="F259" s="827" t="s">
        <v>1445</v>
      </c>
      <c r="G259" s="829" t="s">
        <v>274</v>
      </c>
      <c r="H259" s="830" t="s">
        <v>1419</v>
      </c>
      <c r="I259" s="831" t="s">
        <v>44</v>
      </c>
      <c r="J259" s="832">
        <v>25</v>
      </c>
      <c r="K259" s="832">
        <v>100</v>
      </c>
      <c r="L259" s="833"/>
    </row>
    <row r="260" spans="1:12" ht="25.5">
      <c r="A260" s="826" t="s">
        <v>368</v>
      </c>
      <c r="B260" s="827" t="s">
        <v>40</v>
      </c>
      <c r="C260" s="826" t="s">
        <v>1453</v>
      </c>
      <c r="D260" s="835" t="s">
        <v>1460</v>
      </c>
      <c r="E260" s="828">
        <v>2013</v>
      </c>
      <c r="F260" s="827" t="s">
        <v>1445</v>
      </c>
      <c r="G260" s="829" t="s">
        <v>274</v>
      </c>
      <c r="H260" s="830" t="s">
        <v>1420</v>
      </c>
      <c r="I260" s="831" t="s">
        <v>44</v>
      </c>
      <c r="J260" s="832">
        <v>24</v>
      </c>
      <c r="K260" s="832">
        <v>100</v>
      </c>
      <c r="L260" s="833"/>
    </row>
    <row r="261" spans="1:12" ht="25.5">
      <c r="A261" s="826" t="s">
        <v>368</v>
      </c>
      <c r="B261" s="827" t="s">
        <v>40</v>
      </c>
      <c r="C261" s="826" t="s">
        <v>1453</v>
      </c>
      <c r="D261" s="835" t="s">
        <v>1460</v>
      </c>
      <c r="E261" s="828">
        <v>2013</v>
      </c>
      <c r="F261" s="827" t="s">
        <v>1445</v>
      </c>
      <c r="G261" s="829" t="s">
        <v>271</v>
      </c>
      <c r="H261" s="830" t="s">
        <v>1420</v>
      </c>
      <c r="I261" s="831" t="s">
        <v>44</v>
      </c>
      <c r="J261" s="832">
        <v>50</v>
      </c>
      <c r="K261" s="832">
        <v>100</v>
      </c>
      <c r="L261" s="833"/>
    </row>
    <row r="262" spans="1:12" ht="25.5">
      <c r="A262" s="826" t="s">
        <v>368</v>
      </c>
      <c r="B262" s="827" t="s">
        <v>40</v>
      </c>
      <c r="C262" s="826" t="s">
        <v>1453</v>
      </c>
      <c r="D262" s="835" t="s">
        <v>1460</v>
      </c>
      <c r="E262" s="828">
        <v>2013</v>
      </c>
      <c r="F262" s="827" t="s">
        <v>1445</v>
      </c>
      <c r="G262" s="829" t="s">
        <v>271</v>
      </c>
      <c r="H262" s="830" t="s">
        <v>1423</v>
      </c>
      <c r="I262" s="831" t="s">
        <v>44</v>
      </c>
      <c r="J262" s="832">
        <v>84.6</v>
      </c>
      <c r="K262" s="832">
        <v>84.6</v>
      </c>
      <c r="L262" s="833"/>
    </row>
    <row r="263" spans="1:12" ht="25.5">
      <c r="A263" s="826" t="s">
        <v>368</v>
      </c>
      <c r="B263" s="827" t="s">
        <v>40</v>
      </c>
      <c r="C263" s="826" t="s">
        <v>1453</v>
      </c>
      <c r="D263" s="835" t="s">
        <v>1460</v>
      </c>
      <c r="E263" s="828">
        <v>2013</v>
      </c>
      <c r="F263" s="827" t="s">
        <v>1445</v>
      </c>
      <c r="G263" s="829" t="s">
        <v>283</v>
      </c>
      <c r="H263" s="830" t="s">
        <v>1415</v>
      </c>
      <c r="I263" s="831" t="s">
        <v>44</v>
      </c>
      <c r="J263" s="832">
        <v>4.4000000000000004</v>
      </c>
      <c r="K263" s="832">
        <v>100</v>
      </c>
      <c r="L263" s="833"/>
    </row>
    <row r="264" spans="1:12" ht="25.5">
      <c r="A264" s="826" t="s">
        <v>368</v>
      </c>
      <c r="B264" s="827" t="s">
        <v>40</v>
      </c>
      <c r="C264" s="826" t="s">
        <v>1453</v>
      </c>
      <c r="D264" s="835" t="s">
        <v>1460</v>
      </c>
      <c r="E264" s="828">
        <v>2013</v>
      </c>
      <c r="F264" s="827" t="s">
        <v>1445</v>
      </c>
      <c r="G264" s="829" t="s">
        <v>283</v>
      </c>
      <c r="H264" s="830" t="s">
        <v>1419</v>
      </c>
      <c r="I264" s="831" t="s">
        <v>44</v>
      </c>
      <c r="J264" s="832">
        <v>26.6</v>
      </c>
      <c r="K264" s="832">
        <v>100</v>
      </c>
      <c r="L264" s="833"/>
    </row>
    <row r="265" spans="1:12" ht="25.5">
      <c r="A265" s="826" t="s">
        <v>368</v>
      </c>
      <c r="B265" s="827" t="s">
        <v>40</v>
      </c>
      <c r="C265" s="826" t="s">
        <v>1453</v>
      </c>
      <c r="D265" s="835" t="s">
        <v>1460</v>
      </c>
      <c r="E265" s="828">
        <v>2013</v>
      </c>
      <c r="F265" s="827" t="s">
        <v>1445</v>
      </c>
      <c r="G265" s="829" t="s">
        <v>283</v>
      </c>
      <c r="H265" s="830" t="s">
        <v>1420</v>
      </c>
      <c r="I265" s="831" t="s">
        <v>44</v>
      </c>
      <c r="J265" s="832">
        <v>42.2</v>
      </c>
      <c r="K265" s="832">
        <v>96.9</v>
      </c>
      <c r="L265" s="833"/>
    </row>
    <row r="266" spans="1:12" ht="25.5">
      <c r="A266" s="826" t="s">
        <v>368</v>
      </c>
      <c r="B266" s="827" t="s">
        <v>40</v>
      </c>
      <c r="C266" s="826" t="s">
        <v>1453</v>
      </c>
      <c r="D266" s="835" t="s">
        <v>1460</v>
      </c>
      <c r="E266" s="828">
        <v>2013</v>
      </c>
      <c r="F266" s="827" t="s">
        <v>1445</v>
      </c>
      <c r="G266" s="829" t="s">
        <v>283</v>
      </c>
      <c r="H266" s="830" t="s">
        <v>1421</v>
      </c>
      <c r="I266" s="831" t="s">
        <v>44</v>
      </c>
      <c r="J266" s="832">
        <v>75</v>
      </c>
      <c r="K266" s="832">
        <v>94.1</v>
      </c>
      <c r="L266" s="833"/>
    </row>
    <row r="267" spans="1:12" ht="25.5">
      <c r="A267" s="826" t="s">
        <v>368</v>
      </c>
      <c r="B267" s="827" t="s">
        <v>40</v>
      </c>
      <c r="C267" s="826" t="s">
        <v>1453</v>
      </c>
      <c r="D267" s="835" t="s">
        <v>1460</v>
      </c>
      <c r="E267" s="828">
        <v>2013</v>
      </c>
      <c r="F267" s="827" t="s">
        <v>1445</v>
      </c>
      <c r="G267" s="829" t="s">
        <v>1418</v>
      </c>
      <c r="H267" s="830" t="s">
        <v>1415</v>
      </c>
      <c r="I267" s="831" t="s">
        <v>44</v>
      </c>
      <c r="J267" s="832">
        <v>2.8</v>
      </c>
      <c r="K267" s="832">
        <v>100</v>
      </c>
      <c r="L267" s="833"/>
    </row>
    <row r="268" spans="1:12" ht="25.5">
      <c r="A268" s="826" t="s">
        <v>368</v>
      </c>
      <c r="B268" s="827" t="s">
        <v>40</v>
      </c>
      <c r="C268" s="826" t="s">
        <v>1453</v>
      </c>
      <c r="D268" s="835" t="s">
        <v>1460</v>
      </c>
      <c r="E268" s="828">
        <v>2013</v>
      </c>
      <c r="F268" s="827" t="s">
        <v>1445</v>
      </c>
      <c r="G268" s="829" t="s">
        <v>1418</v>
      </c>
      <c r="H268" s="830" t="s">
        <v>1419</v>
      </c>
      <c r="I268" s="831" t="s">
        <v>44</v>
      </c>
      <c r="J268" s="832">
        <v>34</v>
      </c>
      <c r="K268" s="832">
        <v>100</v>
      </c>
      <c r="L268" s="833"/>
    </row>
    <row r="269" spans="1:12" ht="25.5">
      <c r="A269" s="826" t="s">
        <v>368</v>
      </c>
      <c r="B269" s="827" t="s">
        <v>40</v>
      </c>
      <c r="C269" s="826" t="s">
        <v>1453</v>
      </c>
      <c r="D269" s="835" t="s">
        <v>1460</v>
      </c>
      <c r="E269" s="828">
        <v>2013</v>
      </c>
      <c r="F269" s="827" t="s">
        <v>1445</v>
      </c>
      <c r="G269" s="829" t="s">
        <v>1418</v>
      </c>
      <c r="H269" s="830" t="s">
        <v>1420</v>
      </c>
      <c r="I269" s="831" t="s">
        <v>44</v>
      </c>
      <c r="J269" s="832">
        <v>37.799999999999997</v>
      </c>
      <c r="K269" s="832">
        <v>97.1</v>
      </c>
      <c r="L269" s="833"/>
    </row>
    <row r="270" spans="1:12" ht="25.5">
      <c r="A270" s="826" t="s">
        <v>368</v>
      </c>
      <c r="B270" s="827" t="s">
        <v>40</v>
      </c>
      <c r="C270" s="826" t="s">
        <v>1453</v>
      </c>
      <c r="D270" s="835" t="s">
        <v>1461</v>
      </c>
      <c r="E270" s="828">
        <v>2013</v>
      </c>
      <c r="F270" s="827" t="s">
        <v>1445</v>
      </c>
      <c r="G270" s="829" t="s">
        <v>268</v>
      </c>
      <c r="H270" s="830" t="s">
        <v>1420</v>
      </c>
      <c r="I270" s="831" t="s">
        <v>44</v>
      </c>
      <c r="J270" s="832">
        <v>45.4</v>
      </c>
      <c r="K270" s="832">
        <v>100</v>
      </c>
      <c r="L270" s="833"/>
    </row>
    <row r="271" spans="1:12" ht="25.5">
      <c r="A271" s="826" t="s">
        <v>368</v>
      </c>
      <c r="B271" s="827" t="s">
        <v>40</v>
      </c>
      <c r="C271" s="826" t="s">
        <v>1453</v>
      </c>
      <c r="D271" s="835" t="s">
        <v>1461</v>
      </c>
      <c r="E271" s="828">
        <v>2013</v>
      </c>
      <c r="F271" s="827" t="s">
        <v>1445</v>
      </c>
      <c r="G271" s="829" t="s">
        <v>268</v>
      </c>
      <c r="H271" s="830" t="s">
        <v>1421</v>
      </c>
      <c r="I271" s="831" t="s">
        <v>44</v>
      </c>
      <c r="J271" s="832">
        <v>66.599999999999994</v>
      </c>
      <c r="K271" s="832">
        <v>100</v>
      </c>
      <c r="L271" s="833"/>
    </row>
    <row r="272" spans="1:12" ht="25.5">
      <c r="A272" s="826" t="s">
        <v>368</v>
      </c>
      <c r="B272" s="827" t="s">
        <v>40</v>
      </c>
      <c r="C272" s="826" t="s">
        <v>1453</v>
      </c>
      <c r="D272" s="835" t="s">
        <v>1461</v>
      </c>
      <c r="E272" s="828">
        <v>2013</v>
      </c>
      <c r="F272" s="827" t="s">
        <v>1445</v>
      </c>
      <c r="G272" s="829" t="s">
        <v>270</v>
      </c>
      <c r="H272" s="830" t="s">
        <v>1415</v>
      </c>
      <c r="I272" s="831" t="s">
        <v>44</v>
      </c>
      <c r="J272" s="832">
        <v>18.2</v>
      </c>
      <c r="K272" s="832">
        <v>100</v>
      </c>
      <c r="L272" s="833"/>
    </row>
    <row r="273" spans="1:12" ht="25.5">
      <c r="A273" s="826" t="s">
        <v>368</v>
      </c>
      <c r="B273" s="827" t="s">
        <v>40</v>
      </c>
      <c r="C273" s="826" t="s">
        <v>1453</v>
      </c>
      <c r="D273" s="835" t="s">
        <v>1461</v>
      </c>
      <c r="E273" s="828">
        <v>2013</v>
      </c>
      <c r="F273" s="827" t="s">
        <v>1445</v>
      </c>
      <c r="G273" s="829" t="s">
        <v>270</v>
      </c>
      <c r="H273" s="830" t="s">
        <v>1419</v>
      </c>
      <c r="I273" s="831" t="s">
        <v>44</v>
      </c>
      <c r="J273" s="832">
        <v>22.2</v>
      </c>
      <c r="K273" s="832">
        <v>100</v>
      </c>
      <c r="L273" s="833"/>
    </row>
    <row r="274" spans="1:12" ht="25.5">
      <c r="A274" s="826" t="s">
        <v>368</v>
      </c>
      <c r="B274" s="827" t="s">
        <v>40</v>
      </c>
      <c r="C274" s="826" t="s">
        <v>1453</v>
      </c>
      <c r="D274" s="835" t="s">
        <v>1461</v>
      </c>
      <c r="E274" s="828">
        <v>2013</v>
      </c>
      <c r="F274" s="827" t="s">
        <v>1445</v>
      </c>
      <c r="G274" s="829" t="s">
        <v>270</v>
      </c>
      <c r="H274" s="830" t="s">
        <v>1420</v>
      </c>
      <c r="I274" s="831" t="s">
        <v>44</v>
      </c>
      <c r="J274" s="832">
        <v>41.4</v>
      </c>
      <c r="K274" s="832">
        <v>96.8</v>
      </c>
      <c r="L274" s="833"/>
    </row>
    <row r="275" spans="1:12" ht="25.5">
      <c r="A275" s="826" t="s">
        <v>368</v>
      </c>
      <c r="B275" s="827" t="s">
        <v>40</v>
      </c>
      <c r="C275" s="826" t="s">
        <v>1453</v>
      </c>
      <c r="D275" s="835" t="s">
        <v>1461</v>
      </c>
      <c r="E275" s="828">
        <v>2013</v>
      </c>
      <c r="F275" s="827" t="s">
        <v>1445</v>
      </c>
      <c r="G275" s="829" t="s">
        <v>270</v>
      </c>
      <c r="H275" s="830" t="s">
        <v>1421</v>
      </c>
      <c r="I275" s="831" t="s">
        <v>44</v>
      </c>
      <c r="J275" s="832">
        <v>65.599999999999994</v>
      </c>
      <c r="K275" s="832">
        <v>95.2</v>
      </c>
      <c r="L275" s="833"/>
    </row>
    <row r="276" spans="1:12" ht="25.5">
      <c r="A276" s="826" t="s">
        <v>368</v>
      </c>
      <c r="B276" s="827" t="s">
        <v>40</v>
      </c>
      <c r="C276" s="826" t="s">
        <v>1453</v>
      </c>
      <c r="D276" s="835" t="s">
        <v>1461</v>
      </c>
      <c r="E276" s="828">
        <v>2013</v>
      </c>
      <c r="F276" s="827" t="s">
        <v>1445</v>
      </c>
      <c r="G276" s="829" t="s">
        <v>270</v>
      </c>
      <c r="H276" s="830" t="s">
        <v>1422</v>
      </c>
      <c r="I276" s="831" t="s">
        <v>44</v>
      </c>
      <c r="J276" s="832">
        <v>79.400000000000006</v>
      </c>
      <c r="K276" s="832">
        <v>89.5</v>
      </c>
      <c r="L276" s="833"/>
    </row>
    <row r="277" spans="1:12" ht="25.5">
      <c r="A277" s="826" t="s">
        <v>368</v>
      </c>
      <c r="B277" s="827" t="s">
        <v>40</v>
      </c>
      <c r="C277" s="826" t="s">
        <v>1453</v>
      </c>
      <c r="D277" s="835" t="s">
        <v>1461</v>
      </c>
      <c r="E277" s="828">
        <v>2013</v>
      </c>
      <c r="F277" s="827" t="s">
        <v>1445</v>
      </c>
      <c r="G277" s="829" t="s">
        <v>270</v>
      </c>
      <c r="H277" s="830" t="s">
        <v>1423</v>
      </c>
      <c r="I277" s="831" t="s">
        <v>44</v>
      </c>
      <c r="J277" s="832">
        <v>100</v>
      </c>
      <c r="K277" s="832">
        <v>100</v>
      </c>
      <c r="L277" s="833"/>
    </row>
    <row r="278" spans="1:12" ht="25.5">
      <c r="A278" s="826" t="s">
        <v>368</v>
      </c>
      <c r="B278" s="827" t="s">
        <v>40</v>
      </c>
      <c r="C278" s="826" t="s">
        <v>1453</v>
      </c>
      <c r="D278" s="835" t="s">
        <v>1461</v>
      </c>
      <c r="E278" s="828">
        <v>2013</v>
      </c>
      <c r="F278" s="827" t="s">
        <v>1445</v>
      </c>
      <c r="G278" s="829" t="s">
        <v>274</v>
      </c>
      <c r="H278" s="830" t="s">
        <v>1419</v>
      </c>
      <c r="I278" s="831" t="s">
        <v>44</v>
      </c>
      <c r="J278" s="832">
        <v>25</v>
      </c>
      <c r="K278" s="832">
        <v>100</v>
      </c>
      <c r="L278" s="833"/>
    </row>
    <row r="279" spans="1:12" ht="25.5">
      <c r="A279" s="826" t="s">
        <v>368</v>
      </c>
      <c r="B279" s="827" t="s">
        <v>40</v>
      </c>
      <c r="C279" s="826" t="s">
        <v>1453</v>
      </c>
      <c r="D279" s="835" t="s">
        <v>1461</v>
      </c>
      <c r="E279" s="828">
        <v>2013</v>
      </c>
      <c r="F279" s="827" t="s">
        <v>1445</v>
      </c>
      <c r="G279" s="829" t="s">
        <v>274</v>
      </c>
      <c r="H279" s="830" t="s">
        <v>1420</v>
      </c>
      <c r="I279" s="831" t="s">
        <v>44</v>
      </c>
      <c r="J279" s="832">
        <v>24</v>
      </c>
      <c r="K279" s="832">
        <v>100</v>
      </c>
      <c r="L279" s="833"/>
    </row>
    <row r="280" spans="1:12" ht="25.5">
      <c r="A280" s="826" t="s">
        <v>368</v>
      </c>
      <c r="B280" s="827" t="s">
        <v>40</v>
      </c>
      <c r="C280" s="826" t="s">
        <v>1453</v>
      </c>
      <c r="D280" s="835" t="s">
        <v>1461</v>
      </c>
      <c r="E280" s="828">
        <v>2013</v>
      </c>
      <c r="F280" s="827" t="s">
        <v>1445</v>
      </c>
      <c r="G280" s="829" t="s">
        <v>271</v>
      </c>
      <c r="H280" s="830" t="s">
        <v>1420</v>
      </c>
      <c r="I280" s="831" t="s">
        <v>44</v>
      </c>
      <c r="J280" s="832">
        <v>50</v>
      </c>
      <c r="K280" s="832">
        <v>100</v>
      </c>
      <c r="L280" s="833"/>
    </row>
    <row r="281" spans="1:12" ht="25.5">
      <c r="A281" s="826" t="s">
        <v>368</v>
      </c>
      <c r="B281" s="827" t="s">
        <v>40</v>
      </c>
      <c r="C281" s="826" t="s">
        <v>1453</v>
      </c>
      <c r="D281" s="835" t="s">
        <v>1461</v>
      </c>
      <c r="E281" s="828">
        <v>2013</v>
      </c>
      <c r="F281" s="827" t="s">
        <v>1445</v>
      </c>
      <c r="G281" s="829" t="s">
        <v>271</v>
      </c>
      <c r="H281" s="830" t="s">
        <v>1423</v>
      </c>
      <c r="I281" s="831" t="s">
        <v>44</v>
      </c>
      <c r="J281" s="832">
        <v>84.6</v>
      </c>
      <c r="K281" s="832">
        <v>84.6</v>
      </c>
      <c r="L281" s="833"/>
    </row>
    <row r="282" spans="1:12" ht="25.5">
      <c r="A282" s="826" t="s">
        <v>368</v>
      </c>
      <c r="B282" s="827" t="s">
        <v>40</v>
      </c>
      <c r="C282" s="826" t="s">
        <v>1453</v>
      </c>
      <c r="D282" s="835" t="s">
        <v>1461</v>
      </c>
      <c r="E282" s="828">
        <v>2013</v>
      </c>
      <c r="F282" s="827" t="s">
        <v>1445</v>
      </c>
      <c r="G282" s="829" t="s">
        <v>283</v>
      </c>
      <c r="H282" s="830" t="s">
        <v>1415</v>
      </c>
      <c r="I282" s="831" t="s">
        <v>44</v>
      </c>
      <c r="J282" s="832">
        <v>4.4000000000000004</v>
      </c>
      <c r="K282" s="832">
        <v>100</v>
      </c>
      <c r="L282" s="833"/>
    </row>
    <row r="283" spans="1:12" ht="25.5">
      <c r="A283" s="826" t="s">
        <v>368</v>
      </c>
      <c r="B283" s="827" t="s">
        <v>40</v>
      </c>
      <c r="C283" s="826" t="s">
        <v>1453</v>
      </c>
      <c r="D283" s="835" t="s">
        <v>1461</v>
      </c>
      <c r="E283" s="828">
        <v>2013</v>
      </c>
      <c r="F283" s="827" t="s">
        <v>1445</v>
      </c>
      <c r="G283" s="829" t="s">
        <v>283</v>
      </c>
      <c r="H283" s="830" t="s">
        <v>1419</v>
      </c>
      <c r="I283" s="831" t="s">
        <v>44</v>
      </c>
      <c r="J283" s="832">
        <v>26.6</v>
      </c>
      <c r="K283" s="832">
        <v>100</v>
      </c>
      <c r="L283" s="833"/>
    </row>
    <row r="284" spans="1:12" ht="25.5">
      <c r="A284" s="826" t="s">
        <v>368</v>
      </c>
      <c r="B284" s="827" t="s">
        <v>40</v>
      </c>
      <c r="C284" s="826" t="s">
        <v>1453</v>
      </c>
      <c r="D284" s="835" t="s">
        <v>1461</v>
      </c>
      <c r="E284" s="828">
        <v>2013</v>
      </c>
      <c r="F284" s="827" t="s">
        <v>1445</v>
      </c>
      <c r="G284" s="829" t="s">
        <v>283</v>
      </c>
      <c r="H284" s="830" t="s">
        <v>1420</v>
      </c>
      <c r="I284" s="831" t="s">
        <v>44</v>
      </c>
      <c r="J284" s="832">
        <v>42.2</v>
      </c>
      <c r="K284" s="832">
        <v>96.9</v>
      </c>
      <c r="L284" s="833"/>
    </row>
    <row r="285" spans="1:12" ht="25.5">
      <c r="A285" s="826" t="s">
        <v>368</v>
      </c>
      <c r="B285" s="827" t="s">
        <v>40</v>
      </c>
      <c r="C285" s="826" t="s">
        <v>1453</v>
      </c>
      <c r="D285" s="835" t="s">
        <v>1461</v>
      </c>
      <c r="E285" s="828">
        <v>2013</v>
      </c>
      <c r="F285" s="827" t="s">
        <v>1445</v>
      </c>
      <c r="G285" s="829" t="s">
        <v>283</v>
      </c>
      <c r="H285" s="830" t="s">
        <v>1421</v>
      </c>
      <c r="I285" s="831" t="s">
        <v>44</v>
      </c>
      <c r="J285" s="832">
        <v>75</v>
      </c>
      <c r="K285" s="832">
        <v>94.1</v>
      </c>
      <c r="L285" s="833"/>
    </row>
    <row r="286" spans="1:12" ht="25.5">
      <c r="A286" s="826" t="s">
        <v>368</v>
      </c>
      <c r="B286" s="827" t="s">
        <v>40</v>
      </c>
      <c r="C286" s="826" t="s">
        <v>1453</v>
      </c>
      <c r="D286" s="835" t="s">
        <v>1461</v>
      </c>
      <c r="E286" s="828">
        <v>2013</v>
      </c>
      <c r="F286" s="827" t="s">
        <v>1445</v>
      </c>
      <c r="G286" s="829" t="s">
        <v>1418</v>
      </c>
      <c r="H286" s="830" t="s">
        <v>1415</v>
      </c>
      <c r="I286" s="831" t="s">
        <v>44</v>
      </c>
      <c r="J286" s="832">
        <v>2.8</v>
      </c>
      <c r="K286" s="832">
        <v>100</v>
      </c>
      <c r="L286" s="833"/>
    </row>
    <row r="287" spans="1:12" ht="25.5">
      <c r="A287" s="826" t="s">
        <v>368</v>
      </c>
      <c r="B287" s="827" t="s">
        <v>40</v>
      </c>
      <c r="C287" s="826" t="s">
        <v>1453</v>
      </c>
      <c r="D287" s="835" t="s">
        <v>1461</v>
      </c>
      <c r="E287" s="828">
        <v>2013</v>
      </c>
      <c r="F287" s="827" t="s">
        <v>1445</v>
      </c>
      <c r="G287" s="829" t="s">
        <v>1418</v>
      </c>
      <c r="H287" s="830" t="s">
        <v>1419</v>
      </c>
      <c r="I287" s="831" t="s">
        <v>44</v>
      </c>
      <c r="J287" s="832">
        <v>34</v>
      </c>
      <c r="K287" s="832">
        <v>100</v>
      </c>
      <c r="L287" s="833"/>
    </row>
    <row r="288" spans="1:12" ht="25.5">
      <c r="A288" s="826" t="s">
        <v>368</v>
      </c>
      <c r="B288" s="827" t="s">
        <v>40</v>
      </c>
      <c r="C288" s="826" t="s">
        <v>1453</v>
      </c>
      <c r="D288" s="835" t="s">
        <v>1461</v>
      </c>
      <c r="E288" s="828">
        <v>2013</v>
      </c>
      <c r="F288" s="827" t="s">
        <v>1445</v>
      </c>
      <c r="G288" s="829" t="s">
        <v>1418</v>
      </c>
      <c r="H288" s="830" t="s">
        <v>1420</v>
      </c>
      <c r="I288" s="831" t="s">
        <v>44</v>
      </c>
      <c r="J288" s="832">
        <v>37.799999999999997</v>
      </c>
      <c r="K288" s="832">
        <v>97.1</v>
      </c>
      <c r="L288" s="833"/>
    </row>
    <row r="289" spans="1:12" ht="25.5">
      <c r="A289" s="826" t="s">
        <v>368</v>
      </c>
      <c r="B289" s="827" t="s">
        <v>40</v>
      </c>
      <c r="C289" s="826" t="s">
        <v>57</v>
      </c>
      <c r="D289" s="835" t="s">
        <v>1462</v>
      </c>
      <c r="E289" s="828">
        <v>2013</v>
      </c>
      <c r="F289" s="827" t="s">
        <v>1445</v>
      </c>
      <c r="G289" s="829" t="s">
        <v>268</v>
      </c>
      <c r="H289" s="830" t="s">
        <v>1420</v>
      </c>
      <c r="I289" s="831" t="s">
        <v>44</v>
      </c>
      <c r="J289" s="832">
        <v>45.4</v>
      </c>
      <c r="K289" s="832">
        <v>100</v>
      </c>
      <c r="L289" s="833"/>
    </row>
    <row r="290" spans="1:12" ht="25.5">
      <c r="A290" s="826" t="s">
        <v>368</v>
      </c>
      <c r="B290" s="827" t="s">
        <v>40</v>
      </c>
      <c r="C290" s="826" t="s">
        <v>57</v>
      </c>
      <c r="D290" s="835" t="s">
        <v>1462</v>
      </c>
      <c r="E290" s="828">
        <v>2013</v>
      </c>
      <c r="F290" s="827" t="s">
        <v>1445</v>
      </c>
      <c r="G290" s="829" t="s">
        <v>268</v>
      </c>
      <c r="H290" s="830" t="s">
        <v>1421</v>
      </c>
      <c r="I290" s="831" t="s">
        <v>44</v>
      </c>
      <c r="J290" s="832">
        <v>66.599999999999994</v>
      </c>
      <c r="K290" s="832">
        <v>100</v>
      </c>
      <c r="L290" s="833"/>
    </row>
    <row r="291" spans="1:12" ht="25.5">
      <c r="A291" s="826" t="s">
        <v>368</v>
      </c>
      <c r="B291" s="827" t="s">
        <v>40</v>
      </c>
      <c r="C291" s="826" t="s">
        <v>57</v>
      </c>
      <c r="D291" s="835" t="s">
        <v>1462</v>
      </c>
      <c r="E291" s="828">
        <v>2013</v>
      </c>
      <c r="F291" s="827" t="s">
        <v>1445</v>
      </c>
      <c r="G291" s="829" t="s">
        <v>270</v>
      </c>
      <c r="H291" s="830" t="s">
        <v>1415</v>
      </c>
      <c r="I291" s="831" t="s">
        <v>44</v>
      </c>
      <c r="J291" s="832">
        <v>18.2</v>
      </c>
      <c r="K291" s="832">
        <v>100</v>
      </c>
      <c r="L291" s="833"/>
    </row>
    <row r="292" spans="1:12" ht="25.5">
      <c r="A292" s="826" t="s">
        <v>368</v>
      </c>
      <c r="B292" s="827" t="s">
        <v>40</v>
      </c>
      <c r="C292" s="826" t="s">
        <v>57</v>
      </c>
      <c r="D292" s="835" t="s">
        <v>1462</v>
      </c>
      <c r="E292" s="828">
        <v>2013</v>
      </c>
      <c r="F292" s="827" t="s">
        <v>1445</v>
      </c>
      <c r="G292" s="829" t="s">
        <v>270</v>
      </c>
      <c r="H292" s="830" t="s">
        <v>1419</v>
      </c>
      <c r="I292" s="831" t="s">
        <v>44</v>
      </c>
      <c r="J292" s="832">
        <v>22.2</v>
      </c>
      <c r="K292" s="832">
        <v>100</v>
      </c>
      <c r="L292" s="833"/>
    </row>
    <row r="293" spans="1:12" ht="25.5">
      <c r="A293" s="826" t="s">
        <v>368</v>
      </c>
      <c r="B293" s="827" t="s">
        <v>40</v>
      </c>
      <c r="C293" s="826" t="s">
        <v>57</v>
      </c>
      <c r="D293" s="835" t="s">
        <v>1462</v>
      </c>
      <c r="E293" s="828">
        <v>2013</v>
      </c>
      <c r="F293" s="827" t="s">
        <v>1445</v>
      </c>
      <c r="G293" s="829" t="s">
        <v>270</v>
      </c>
      <c r="H293" s="830" t="s">
        <v>1420</v>
      </c>
      <c r="I293" s="831" t="s">
        <v>44</v>
      </c>
      <c r="J293" s="832">
        <v>41.4</v>
      </c>
      <c r="K293" s="832">
        <v>96.8</v>
      </c>
      <c r="L293" s="833"/>
    </row>
    <row r="294" spans="1:12" ht="25.5">
      <c r="A294" s="826" t="s">
        <v>368</v>
      </c>
      <c r="B294" s="827" t="s">
        <v>40</v>
      </c>
      <c r="C294" s="826" t="s">
        <v>57</v>
      </c>
      <c r="D294" s="835" t="s">
        <v>1462</v>
      </c>
      <c r="E294" s="828">
        <v>2013</v>
      </c>
      <c r="F294" s="827" t="s">
        <v>1445</v>
      </c>
      <c r="G294" s="829" t="s">
        <v>270</v>
      </c>
      <c r="H294" s="830" t="s">
        <v>1421</v>
      </c>
      <c r="I294" s="831" t="s">
        <v>44</v>
      </c>
      <c r="J294" s="832">
        <v>65.599999999999994</v>
      </c>
      <c r="K294" s="832">
        <v>95.2</v>
      </c>
      <c r="L294" s="833"/>
    </row>
    <row r="295" spans="1:12" ht="25.5">
      <c r="A295" s="826" t="s">
        <v>368</v>
      </c>
      <c r="B295" s="827" t="s">
        <v>40</v>
      </c>
      <c r="C295" s="826" t="s">
        <v>57</v>
      </c>
      <c r="D295" s="835" t="s">
        <v>1462</v>
      </c>
      <c r="E295" s="828">
        <v>2013</v>
      </c>
      <c r="F295" s="827" t="s">
        <v>1445</v>
      </c>
      <c r="G295" s="829" t="s">
        <v>270</v>
      </c>
      <c r="H295" s="830" t="s">
        <v>1422</v>
      </c>
      <c r="I295" s="831" t="s">
        <v>44</v>
      </c>
      <c r="J295" s="832">
        <v>79.400000000000006</v>
      </c>
      <c r="K295" s="832">
        <v>89.5</v>
      </c>
      <c r="L295" s="833"/>
    </row>
    <row r="296" spans="1:12" ht="25.5">
      <c r="A296" s="826" t="s">
        <v>368</v>
      </c>
      <c r="B296" s="827" t="s">
        <v>40</v>
      </c>
      <c r="C296" s="826" t="s">
        <v>57</v>
      </c>
      <c r="D296" s="835" t="s">
        <v>1462</v>
      </c>
      <c r="E296" s="828">
        <v>2013</v>
      </c>
      <c r="F296" s="827" t="s">
        <v>1445</v>
      </c>
      <c r="G296" s="829" t="s">
        <v>270</v>
      </c>
      <c r="H296" s="830" t="s">
        <v>1423</v>
      </c>
      <c r="I296" s="831" t="s">
        <v>44</v>
      </c>
      <c r="J296" s="832">
        <v>100</v>
      </c>
      <c r="K296" s="832">
        <v>100</v>
      </c>
      <c r="L296" s="833"/>
    </row>
    <row r="297" spans="1:12" ht="25.5">
      <c r="A297" s="826" t="s">
        <v>368</v>
      </c>
      <c r="B297" s="827" t="s">
        <v>40</v>
      </c>
      <c r="C297" s="826" t="s">
        <v>57</v>
      </c>
      <c r="D297" s="835" t="s">
        <v>1462</v>
      </c>
      <c r="E297" s="828">
        <v>2013</v>
      </c>
      <c r="F297" s="827" t="s">
        <v>1445</v>
      </c>
      <c r="G297" s="829" t="s">
        <v>274</v>
      </c>
      <c r="H297" s="830" t="s">
        <v>1419</v>
      </c>
      <c r="I297" s="831" t="s">
        <v>44</v>
      </c>
      <c r="J297" s="832">
        <v>25</v>
      </c>
      <c r="K297" s="832">
        <v>100</v>
      </c>
      <c r="L297" s="833"/>
    </row>
    <row r="298" spans="1:12" ht="25.5">
      <c r="A298" s="826" t="s">
        <v>368</v>
      </c>
      <c r="B298" s="827" t="s">
        <v>40</v>
      </c>
      <c r="C298" s="826" t="s">
        <v>57</v>
      </c>
      <c r="D298" s="835" t="s">
        <v>1462</v>
      </c>
      <c r="E298" s="828">
        <v>2013</v>
      </c>
      <c r="F298" s="827" t="s">
        <v>1445</v>
      </c>
      <c r="G298" s="829" t="s">
        <v>274</v>
      </c>
      <c r="H298" s="830" t="s">
        <v>1420</v>
      </c>
      <c r="I298" s="831" t="s">
        <v>44</v>
      </c>
      <c r="J298" s="832">
        <v>24</v>
      </c>
      <c r="K298" s="832">
        <v>100</v>
      </c>
      <c r="L298" s="833"/>
    </row>
    <row r="299" spans="1:12" ht="25.5">
      <c r="A299" s="826" t="s">
        <v>368</v>
      </c>
      <c r="B299" s="827" t="s">
        <v>40</v>
      </c>
      <c r="C299" s="826" t="s">
        <v>57</v>
      </c>
      <c r="D299" s="835" t="s">
        <v>1462</v>
      </c>
      <c r="E299" s="828">
        <v>2013</v>
      </c>
      <c r="F299" s="827" t="s">
        <v>1445</v>
      </c>
      <c r="G299" s="829" t="s">
        <v>271</v>
      </c>
      <c r="H299" s="830" t="s">
        <v>1420</v>
      </c>
      <c r="I299" s="831" t="s">
        <v>44</v>
      </c>
      <c r="J299" s="832">
        <v>50</v>
      </c>
      <c r="K299" s="832">
        <v>100</v>
      </c>
      <c r="L299" s="833"/>
    </row>
    <row r="300" spans="1:12" ht="25.5">
      <c r="A300" s="826" t="s">
        <v>368</v>
      </c>
      <c r="B300" s="827" t="s">
        <v>40</v>
      </c>
      <c r="C300" s="826" t="s">
        <v>57</v>
      </c>
      <c r="D300" s="835" t="s">
        <v>1462</v>
      </c>
      <c r="E300" s="828">
        <v>2013</v>
      </c>
      <c r="F300" s="827" t="s">
        <v>1445</v>
      </c>
      <c r="G300" s="829" t="s">
        <v>271</v>
      </c>
      <c r="H300" s="830" t="s">
        <v>1423</v>
      </c>
      <c r="I300" s="831" t="s">
        <v>44</v>
      </c>
      <c r="J300" s="832">
        <v>84.6</v>
      </c>
      <c r="K300" s="832">
        <v>84.6</v>
      </c>
      <c r="L300" s="833"/>
    </row>
    <row r="301" spans="1:12" ht="25.5">
      <c r="A301" s="826" t="s">
        <v>368</v>
      </c>
      <c r="B301" s="827" t="s">
        <v>40</v>
      </c>
      <c r="C301" s="826" t="s">
        <v>57</v>
      </c>
      <c r="D301" s="835" t="s">
        <v>1462</v>
      </c>
      <c r="E301" s="828">
        <v>2013</v>
      </c>
      <c r="F301" s="827" t="s">
        <v>1445</v>
      </c>
      <c r="G301" s="829" t="s">
        <v>283</v>
      </c>
      <c r="H301" s="830" t="s">
        <v>1415</v>
      </c>
      <c r="I301" s="831" t="s">
        <v>44</v>
      </c>
      <c r="J301" s="832">
        <v>4.4000000000000004</v>
      </c>
      <c r="K301" s="832">
        <v>100</v>
      </c>
      <c r="L301" s="833"/>
    </row>
    <row r="302" spans="1:12" ht="25.5">
      <c r="A302" s="826" t="s">
        <v>368</v>
      </c>
      <c r="B302" s="827" t="s">
        <v>40</v>
      </c>
      <c r="C302" s="826" t="s">
        <v>57</v>
      </c>
      <c r="D302" s="835" t="s">
        <v>1462</v>
      </c>
      <c r="E302" s="828">
        <v>2013</v>
      </c>
      <c r="F302" s="827" t="s">
        <v>1445</v>
      </c>
      <c r="G302" s="829" t="s">
        <v>283</v>
      </c>
      <c r="H302" s="830" t="s">
        <v>1419</v>
      </c>
      <c r="I302" s="831" t="s">
        <v>44</v>
      </c>
      <c r="J302" s="832">
        <v>26.6</v>
      </c>
      <c r="K302" s="832">
        <v>100</v>
      </c>
      <c r="L302" s="833"/>
    </row>
    <row r="303" spans="1:12" ht="25.5">
      <c r="A303" s="826" t="s">
        <v>368</v>
      </c>
      <c r="B303" s="827" t="s">
        <v>40</v>
      </c>
      <c r="C303" s="826" t="s">
        <v>57</v>
      </c>
      <c r="D303" s="835" t="s">
        <v>1462</v>
      </c>
      <c r="E303" s="828">
        <v>2013</v>
      </c>
      <c r="F303" s="827" t="s">
        <v>1445</v>
      </c>
      <c r="G303" s="829" t="s">
        <v>283</v>
      </c>
      <c r="H303" s="830" t="s">
        <v>1420</v>
      </c>
      <c r="I303" s="831" t="s">
        <v>44</v>
      </c>
      <c r="J303" s="832">
        <v>42.2</v>
      </c>
      <c r="K303" s="832">
        <v>96.9</v>
      </c>
      <c r="L303" s="833"/>
    </row>
    <row r="304" spans="1:12" ht="25.5">
      <c r="A304" s="826" t="s">
        <v>368</v>
      </c>
      <c r="B304" s="827" t="s">
        <v>40</v>
      </c>
      <c r="C304" s="826" t="s">
        <v>57</v>
      </c>
      <c r="D304" s="835" t="s">
        <v>1462</v>
      </c>
      <c r="E304" s="828">
        <v>2013</v>
      </c>
      <c r="F304" s="827" t="s">
        <v>1445</v>
      </c>
      <c r="G304" s="829" t="s">
        <v>283</v>
      </c>
      <c r="H304" s="830" t="s">
        <v>1421</v>
      </c>
      <c r="I304" s="831" t="s">
        <v>44</v>
      </c>
      <c r="J304" s="832">
        <v>75</v>
      </c>
      <c r="K304" s="832">
        <v>94.1</v>
      </c>
      <c r="L304" s="833"/>
    </row>
    <row r="305" spans="1:12" ht="25.5">
      <c r="A305" s="826" t="s">
        <v>368</v>
      </c>
      <c r="B305" s="827" t="s">
        <v>40</v>
      </c>
      <c r="C305" s="826" t="s">
        <v>57</v>
      </c>
      <c r="D305" s="835" t="s">
        <v>1462</v>
      </c>
      <c r="E305" s="828">
        <v>2013</v>
      </c>
      <c r="F305" s="827" t="s">
        <v>1445</v>
      </c>
      <c r="G305" s="829" t="s">
        <v>1418</v>
      </c>
      <c r="H305" s="830" t="s">
        <v>1415</v>
      </c>
      <c r="I305" s="831" t="s">
        <v>44</v>
      </c>
      <c r="J305" s="832">
        <v>2.8</v>
      </c>
      <c r="K305" s="832">
        <v>100</v>
      </c>
      <c r="L305" s="833"/>
    </row>
    <row r="306" spans="1:12" ht="25.5">
      <c r="A306" s="826" t="s">
        <v>368</v>
      </c>
      <c r="B306" s="827" t="s">
        <v>40</v>
      </c>
      <c r="C306" s="826" t="s">
        <v>57</v>
      </c>
      <c r="D306" s="835" t="s">
        <v>1462</v>
      </c>
      <c r="E306" s="828">
        <v>2013</v>
      </c>
      <c r="F306" s="827" t="s">
        <v>1445</v>
      </c>
      <c r="G306" s="829" t="s">
        <v>1418</v>
      </c>
      <c r="H306" s="830" t="s">
        <v>1419</v>
      </c>
      <c r="I306" s="831" t="s">
        <v>44</v>
      </c>
      <c r="J306" s="832">
        <v>34</v>
      </c>
      <c r="K306" s="832">
        <v>100</v>
      </c>
      <c r="L306" s="833"/>
    </row>
    <row r="307" spans="1:12" ht="25.5">
      <c r="A307" s="826" t="s">
        <v>368</v>
      </c>
      <c r="B307" s="827" t="s">
        <v>40</v>
      </c>
      <c r="C307" s="826" t="s">
        <v>57</v>
      </c>
      <c r="D307" s="835" t="s">
        <v>1462</v>
      </c>
      <c r="E307" s="828">
        <v>2013</v>
      </c>
      <c r="F307" s="827" t="s">
        <v>1445</v>
      </c>
      <c r="G307" s="829" t="s">
        <v>1418</v>
      </c>
      <c r="H307" s="830" t="s">
        <v>1420</v>
      </c>
      <c r="I307" s="831" t="s">
        <v>44</v>
      </c>
      <c r="J307" s="832">
        <v>37.799999999999997</v>
      </c>
      <c r="K307" s="832">
        <v>97.1</v>
      </c>
      <c r="L307" s="833"/>
    </row>
    <row r="308" spans="1:12" ht="25.5">
      <c r="A308" s="826" t="s">
        <v>368</v>
      </c>
      <c r="B308" s="827" t="s">
        <v>40</v>
      </c>
      <c r="C308" s="826" t="s">
        <v>57</v>
      </c>
      <c r="D308" s="835" t="s">
        <v>1463</v>
      </c>
      <c r="E308" s="828">
        <v>2013</v>
      </c>
      <c r="F308" s="827" t="s">
        <v>1445</v>
      </c>
      <c r="G308" s="829" t="s">
        <v>268</v>
      </c>
      <c r="H308" s="830" t="s">
        <v>1420</v>
      </c>
      <c r="I308" s="831" t="s">
        <v>44</v>
      </c>
      <c r="J308" s="832">
        <v>45.4</v>
      </c>
      <c r="K308" s="832">
        <v>100</v>
      </c>
      <c r="L308" s="833"/>
    </row>
    <row r="309" spans="1:12" ht="25.5">
      <c r="A309" s="826" t="s">
        <v>368</v>
      </c>
      <c r="B309" s="827" t="s">
        <v>40</v>
      </c>
      <c r="C309" s="826" t="s">
        <v>57</v>
      </c>
      <c r="D309" s="835" t="s">
        <v>1463</v>
      </c>
      <c r="E309" s="828">
        <v>2013</v>
      </c>
      <c r="F309" s="827" t="s">
        <v>1445</v>
      </c>
      <c r="G309" s="829" t="s">
        <v>268</v>
      </c>
      <c r="H309" s="830" t="s">
        <v>1421</v>
      </c>
      <c r="I309" s="831" t="s">
        <v>44</v>
      </c>
      <c r="J309" s="832">
        <v>66.599999999999994</v>
      </c>
      <c r="K309" s="832">
        <v>100</v>
      </c>
      <c r="L309" s="833"/>
    </row>
    <row r="310" spans="1:12" ht="25.5">
      <c r="A310" s="826" t="s">
        <v>368</v>
      </c>
      <c r="B310" s="827" t="s">
        <v>40</v>
      </c>
      <c r="C310" s="826" t="s">
        <v>57</v>
      </c>
      <c r="D310" s="835" t="s">
        <v>1463</v>
      </c>
      <c r="E310" s="828">
        <v>2013</v>
      </c>
      <c r="F310" s="827" t="s">
        <v>1445</v>
      </c>
      <c r="G310" s="829" t="s">
        <v>270</v>
      </c>
      <c r="H310" s="830" t="s">
        <v>1415</v>
      </c>
      <c r="I310" s="831" t="s">
        <v>44</v>
      </c>
      <c r="J310" s="832">
        <v>18.2</v>
      </c>
      <c r="K310" s="832">
        <v>100</v>
      </c>
      <c r="L310" s="833"/>
    </row>
    <row r="311" spans="1:12" ht="25.5">
      <c r="A311" s="826" t="s">
        <v>368</v>
      </c>
      <c r="B311" s="827" t="s">
        <v>40</v>
      </c>
      <c r="C311" s="826" t="s">
        <v>57</v>
      </c>
      <c r="D311" s="835" t="s">
        <v>1463</v>
      </c>
      <c r="E311" s="828">
        <v>2013</v>
      </c>
      <c r="F311" s="827" t="s">
        <v>1445</v>
      </c>
      <c r="G311" s="829" t="s">
        <v>270</v>
      </c>
      <c r="H311" s="830" t="s">
        <v>1419</v>
      </c>
      <c r="I311" s="831" t="s">
        <v>44</v>
      </c>
      <c r="J311" s="832">
        <v>22.2</v>
      </c>
      <c r="K311" s="832">
        <v>100</v>
      </c>
      <c r="L311" s="833"/>
    </row>
    <row r="312" spans="1:12" ht="25.5">
      <c r="A312" s="826" t="s">
        <v>368</v>
      </c>
      <c r="B312" s="827" t="s">
        <v>40</v>
      </c>
      <c r="C312" s="826" t="s">
        <v>57</v>
      </c>
      <c r="D312" s="835" t="s">
        <v>1463</v>
      </c>
      <c r="E312" s="828">
        <v>2013</v>
      </c>
      <c r="F312" s="827" t="s">
        <v>1445</v>
      </c>
      <c r="G312" s="829" t="s">
        <v>270</v>
      </c>
      <c r="H312" s="830" t="s">
        <v>1420</v>
      </c>
      <c r="I312" s="831" t="s">
        <v>44</v>
      </c>
      <c r="J312" s="832">
        <v>41.4</v>
      </c>
      <c r="K312" s="832">
        <v>96.8</v>
      </c>
      <c r="L312" s="833"/>
    </row>
    <row r="313" spans="1:12" ht="25.5">
      <c r="A313" s="826" t="s">
        <v>368</v>
      </c>
      <c r="B313" s="827" t="s">
        <v>40</v>
      </c>
      <c r="C313" s="826" t="s">
        <v>57</v>
      </c>
      <c r="D313" s="835" t="s">
        <v>1463</v>
      </c>
      <c r="E313" s="828">
        <v>2013</v>
      </c>
      <c r="F313" s="827" t="s">
        <v>1445</v>
      </c>
      <c r="G313" s="829" t="s">
        <v>270</v>
      </c>
      <c r="H313" s="830" t="s">
        <v>1421</v>
      </c>
      <c r="I313" s="831" t="s">
        <v>44</v>
      </c>
      <c r="J313" s="832">
        <v>65.599999999999994</v>
      </c>
      <c r="K313" s="832">
        <v>95.2</v>
      </c>
      <c r="L313" s="833"/>
    </row>
    <row r="314" spans="1:12" ht="25.5">
      <c r="A314" s="826" t="s">
        <v>368</v>
      </c>
      <c r="B314" s="827" t="s">
        <v>40</v>
      </c>
      <c r="C314" s="826" t="s">
        <v>57</v>
      </c>
      <c r="D314" s="835" t="s">
        <v>1463</v>
      </c>
      <c r="E314" s="828">
        <v>2013</v>
      </c>
      <c r="F314" s="827" t="s">
        <v>1445</v>
      </c>
      <c r="G314" s="829" t="s">
        <v>270</v>
      </c>
      <c r="H314" s="830" t="s">
        <v>1422</v>
      </c>
      <c r="I314" s="831" t="s">
        <v>44</v>
      </c>
      <c r="J314" s="832">
        <v>79.400000000000006</v>
      </c>
      <c r="K314" s="832">
        <v>89.5</v>
      </c>
      <c r="L314" s="833"/>
    </row>
    <row r="315" spans="1:12" ht="25.5">
      <c r="A315" s="826" t="s">
        <v>368</v>
      </c>
      <c r="B315" s="827" t="s">
        <v>40</v>
      </c>
      <c r="C315" s="826" t="s">
        <v>57</v>
      </c>
      <c r="D315" s="835" t="s">
        <v>1463</v>
      </c>
      <c r="E315" s="828">
        <v>2013</v>
      </c>
      <c r="F315" s="827" t="s">
        <v>1445</v>
      </c>
      <c r="G315" s="829" t="s">
        <v>270</v>
      </c>
      <c r="H315" s="830" t="s">
        <v>1423</v>
      </c>
      <c r="I315" s="831" t="s">
        <v>44</v>
      </c>
      <c r="J315" s="832">
        <v>100</v>
      </c>
      <c r="K315" s="832">
        <v>100</v>
      </c>
      <c r="L315" s="833"/>
    </row>
    <row r="316" spans="1:12" ht="25.5">
      <c r="A316" s="826" t="s">
        <v>368</v>
      </c>
      <c r="B316" s="827" t="s">
        <v>40</v>
      </c>
      <c r="C316" s="826" t="s">
        <v>57</v>
      </c>
      <c r="D316" s="835" t="s">
        <v>1463</v>
      </c>
      <c r="E316" s="828">
        <v>2013</v>
      </c>
      <c r="F316" s="827" t="s">
        <v>1445</v>
      </c>
      <c r="G316" s="829" t="s">
        <v>274</v>
      </c>
      <c r="H316" s="830" t="s">
        <v>1419</v>
      </c>
      <c r="I316" s="831" t="s">
        <v>44</v>
      </c>
      <c r="J316" s="832">
        <v>25</v>
      </c>
      <c r="K316" s="832">
        <v>100</v>
      </c>
      <c r="L316" s="833"/>
    </row>
    <row r="317" spans="1:12" ht="25.5">
      <c r="A317" s="826" t="s">
        <v>368</v>
      </c>
      <c r="B317" s="827" t="s">
        <v>40</v>
      </c>
      <c r="C317" s="826" t="s">
        <v>57</v>
      </c>
      <c r="D317" s="835" t="s">
        <v>1463</v>
      </c>
      <c r="E317" s="828">
        <v>2013</v>
      </c>
      <c r="F317" s="827" t="s">
        <v>1445</v>
      </c>
      <c r="G317" s="829" t="s">
        <v>274</v>
      </c>
      <c r="H317" s="830" t="s">
        <v>1420</v>
      </c>
      <c r="I317" s="831" t="s">
        <v>44</v>
      </c>
      <c r="J317" s="832">
        <v>24</v>
      </c>
      <c r="K317" s="832">
        <v>100</v>
      </c>
      <c r="L317" s="833"/>
    </row>
    <row r="318" spans="1:12" ht="25.5">
      <c r="A318" s="826" t="s">
        <v>368</v>
      </c>
      <c r="B318" s="827" t="s">
        <v>40</v>
      </c>
      <c r="C318" s="826" t="s">
        <v>57</v>
      </c>
      <c r="D318" s="835" t="s">
        <v>1463</v>
      </c>
      <c r="E318" s="828">
        <v>2013</v>
      </c>
      <c r="F318" s="827" t="s">
        <v>1445</v>
      </c>
      <c r="G318" s="829" t="s">
        <v>271</v>
      </c>
      <c r="H318" s="830" t="s">
        <v>1420</v>
      </c>
      <c r="I318" s="831" t="s">
        <v>44</v>
      </c>
      <c r="J318" s="832">
        <v>50</v>
      </c>
      <c r="K318" s="832">
        <v>100</v>
      </c>
      <c r="L318" s="833"/>
    </row>
    <row r="319" spans="1:12" ht="25.5">
      <c r="A319" s="826" t="s">
        <v>368</v>
      </c>
      <c r="B319" s="827" t="s">
        <v>40</v>
      </c>
      <c r="C319" s="826" t="s">
        <v>57</v>
      </c>
      <c r="D319" s="835" t="s">
        <v>1463</v>
      </c>
      <c r="E319" s="828">
        <v>2013</v>
      </c>
      <c r="F319" s="827" t="s">
        <v>1445</v>
      </c>
      <c r="G319" s="829" t="s">
        <v>271</v>
      </c>
      <c r="H319" s="830" t="s">
        <v>1423</v>
      </c>
      <c r="I319" s="831" t="s">
        <v>44</v>
      </c>
      <c r="J319" s="832">
        <v>84.6</v>
      </c>
      <c r="K319" s="832">
        <v>84.6</v>
      </c>
      <c r="L319" s="833"/>
    </row>
    <row r="320" spans="1:12" ht="25.5">
      <c r="A320" s="826" t="s">
        <v>368</v>
      </c>
      <c r="B320" s="827" t="s">
        <v>40</v>
      </c>
      <c r="C320" s="826" t="s">
        <v>57</v>
      </c>
      <c r="D320" s="835" t="s">
        <v>1463</v>
      </c>
      <c r="E320" s="828">
        <v>2013</v>
      </c>
      <c r="F320" s="827" t="s">
        <v>1445</v>
      </c>
      <c r="G320" s="829" t="s">
        <v>283</v>
      </c>
      <c r="H320" s="830" t="s">
        <v>1415</v>
      </c>
      <c r="I320" s="831" t="s">
        <v>44</v>
      </c>
      <c r="J320" s="832">
        <v>4.4000000000000004</v>
      </c>
      <c r="K320" s="832">
        <v>100</v>
      </c>
      <c r="L320" s="833"/>
    </row>
    <row r="321" spans="1:12" ht="25.5">
      <c r="A321" s="826" t="s">
        <v>368</v>
      </c>
      <c r="B321" s="827" t="s">
        <v>40</v>
      </c>
      <c r="C321" s="826" t="s">
        <v>57</v>
      </c>
      <c r="D321" s="835" t="s">
        <v>1463</v>
      </c>
      <c r="E321" s="828">
        <v>2013</v>
      </c>
      <c r="F321" s="827" t="s">
        <v>1445</v>
      </c>
      <c r="G321" s="829" t="s">
        <v>283</v>
      </c>
      <c r="H321" s="830" t="s">
        <v>1419</v>
      </c>
      <c r="I321" s="831" t="s">
        <v>44</v>
      </c>
      <c r="J321" s="832">
        <v>26.6</v>
      </c>
      <c r="K321" s="832">
        <v>100</v>
      </c>
      <c r="L321" s="833"/>
    </row>
    <row r="322" spans="1:12" ht="25.5">
      <c r="A322" s="826" t="s">
        <v>368</v>
      </c>
      <c r="B322" s="827" t="s">
        <v>40</v>
      </c>
      <c r="C322" s="826" t="s">
        <v>57</v>
      </c>
      <c r="D322" s="835" t="s">
        <v>1463</v>
      </c>
      <c r="E322" s="828">
        <v>2013</v>
      </c>
      <c r="F322" s="827" t="s">
        <v>1445</v>
      </c>
      <c r="G322" s="829" t="s">
        <v>283</v>
      </c>
      <c r="H322" s="830" t="s">
        <v>1420</v>
      </c>
      <c r="I322" s="831" t="s">
        <v>44</v>
      </c>
      <c r="J322" s="832">
        <v>42.2</v>
      </c>
      <c r="K322" s="832">
        <v>96.9</v>
      </c>
      <c r="L322" s="833"/>
    </row>
    <row r="323" spans="1:12" ht="25.5">
      <c r="A323" s="826" t="s">
        <v>368</v>
      </c>
      <c r="B323" s="827" t="s">
        <v>40</v>
      </c>
      <c r="C323" s="826" t="s">
        <v>57</v>
      </c>
      <c r="D323" s="835" t="s">
        <v>1463</v>
      </c>
      <c r="E323" s="828">
        <v>2013</v>
      </c>
      <c r="F323" s="827" t="s">
        <v>1445</v>
      </c>
      <c r="G323" s="829" t="s">
        <v>283</v>
      </c>
      <c r="H323" s="830" t="s">
        <v>1421</v>
      </c>
      <c r="I323" s="831" t="s">
        <v>44</v>
      </c>
      <c r="J323" s="832">
        <v>75</v>
      </c>
      <c r="K323" s="832">
        <v>94.1</v>
      </c>
      <c r="L323" s="833"/>
    </row>
    <row r="324" spans="1:12" ht="25.5">
      <c r="A324" s="826" t="s">
        <v>368</v>
      </c>
      <c r="B324" s="827" t="s">
        <v>40</v>
      </c>
      <c r="C324" s="826" t="s">
        <v>57</v>
      </c>
      <c r="D324" s="835" t="s">
        <v>1463</v>
      </c>
      <c r="E324" s="828">
        <v>2013</v>
      </c>
      <c r="F324" s="827" t="s">
        <v>1445</v>
      </c>
      <c r="G324" s="829" t="s">
        <v>1418</v>
      </c>
      <c r="H324" s="830" t="s">
        <v>1415</v>
      </c>
      <c r="I324" s="831" t="s">
        <v>44</v>
      </c>
      <c r="J324" s="832">
        <v>2.8</v>
      </c>
      <c r="K324" s="832">
        <v>100</v>
      </c>
      <c r="L324" s="833"/>
    </row>
    <row r="325" spans="1:12" ht="25.5">
      <c r="A325" s="826" t="s">
        <v>368</v>
      </c>
      <c r="B325" s="827" t="s">
        <v>40</v>
      </c>
      <c r="C325" s="826" t="s">
        <v>57</v>
      </c>
      <c r="D325" s="835" t="s">
        <v>1463</v>
      </c>
      <c r="E325" s="828">
        <v>2013</v>
      </c>
      <c r="F325" s="827" t="s">
        <v>1445</v>
      </c>
      <c r="G325" s="829" t="s">
        <v>1418</v>
      </c>
      <c r="H325" s="830" t="s">
        <v>1419</v>
      </c>
      <c r="I325" s="831" t="s">
        <v>44</v>
      </c>
      <c r="J325" s="832">
        <v>34</v>
      </c>
      <c r="K325" s="832">
        <v>100</v>
      </c>
      <c r="L325" s="833"/>
    </row>
    <row r="326" spans="1:12" ht="25.5">
      <c r="A326" s="826" t="s">
        <v>368</v>
      </c>
      <c r="B326" s="827" t="s">
        <v>40</v>
      </c>
      <c r="C326" s="826" t="s">
        <v>57</v>
      </c>
      <c r="D326" s="835" t="s">
        <v>1463</v>
      </c>
      <c r="E326" s="828">
        <v>2013</v>
      </c>
      <c r="F326" s="827" t="s">
        <v>1445</v>
      </c>
      <c r="G326" s="829" t="s">
        <v>1418</v>
      </c>
      <c r="H326" s="830" t="s">
        <v>1420</v>
      </c>
      <c r="I326" s="831" t="s">
        <v>44</v>
      </c>
      <c r="J326" s="832">
        <v>37.799999999999997</v>
      </c>
      <c r="K326" s="832">
        <v>97.1</v>
      </c>
      <c r="L326" s="833"/>
    </row>
    <row r="327" spans="1:12" ht="25.5">
      <c r="A327" s="826" t="s">
        <v>368</v>
      </c>
      <c r="B327" s="827" t="s">
        <v>40</v>
      </c>
      <c r="C327" s="826" t="s">
        <v>57</v>
      </c>
      <c r="D327" s="835" t="s">
        <v>1464</v>
      </c>
      <c r="E327" s="828">
        <v>2013</v>
      </c>
      <c r="F327" s="827" t="s">
        <v>1445</v>
      </c>
      <c r="G327" s="829" t="s">
        <v>268</v>
      </c>
      <c r="H327" s="830" t="s">
        <v>1420</v>
      </c>
      <c r="I327" s="831" t="s">
        <v>44</v>
      </c>
      <c r="J327" s="832">
        <v>45.4</v>
      </c>
      <c r="K327" s="832">
        <v>100</v>
      </c>
      <c r="L327" s="833"/>
    </row>
    <row r="328" spans="1:12" ht="25.5">
      <c r="A328" s="826" t="s">
        <v>368</v>
      </c>
      <c r="B328" s="827" t="s">
        <v>40</v>
      </c>
      <c r="C328" s="826" t="s">
        <v>57</v>
      </c>
      <c r="D328" s="835" t="s">
        <v>1464</v>
      </c>
      <c r="E328" s="828">
        <v>2013</v>
      </c>
      <c r="F328" s="827" t="s">
        <v>1445</v>
      </c>
      <c r="G328" s="829" t="s">
        <v>268</v>
      </c>
      <c r="H328" s="830" t="s">
        <v>1421</v>
      </c>
      <c r="I328" s="831" t="s">
        <v>44</v>
      </c>
      <c r="J328" s="832">
        <v>66.599999999999994</v>
      </c>
      <c r="K328" s="832">
        <v>100</v>
      </c>
      <c r="L328" s="833"/>
    </row>
    <row r="329" spans="1:12" ht="25.5">
      <c r="A329" s="826" t="s">
        <v>368</v>
      </c>
      <c r="B329" s="827" t="s">
        <v>40</v>
      </c>
      <c r="C329" s="826" t="s">
        <v>57</v>
      </c>
      <c r="D329" s="835" t="s">
        <v>1464</v>
      </c>
      <c r="E329" s="828">
        <v>2013</v>
      </c>
      <c r="F329" s="827" t="s">
        <v>1445</v>
      </c>
      <c r="G329" s="829" t="s">
        <v>270</v>
      </c>
      <c r="H329" s="830" t="s">
        <v>1415</v>
      </c>
      <c r="I329" s="831" t="s">
        <v>44</v>
      </c>
      <c r="J329" s="832">
        <v>18.2</v>
      </c>
      <c r="K329" s="832">
        <v>100</v>
      </c>
      <c r="L329" s="833"/>
    </row>
    <row r="330" spans="1:12" ht="25.5">
      <c r="A330" s="826" t="s">
        <v>368</v>
      </c>
      <c r="B330" s="827" t="s">
        <v>40</v>
      </c>
      <c r="C330" s="826" t="s">
        <v>57</v>
      </c>
      <c r="D330" s="835" t="s">
        <v>1464</v>
      </c>
      <c r="E330" s="828">
        <v>2013</v>
      </c>
      <c r="F330" s="827" t="s">
        <v>1445</v>
      </c>
      <c r="G330" s="829" t="s">
        <v>270</v>
      </c>
      <c r="H330" s="830" t="s">
        <v>1419</v>
      </c>
      <c r="I330" s="831" t="s">
        <v>44</v>
      </c>
      <c r="J330" s="832">
        <v>22.2</v>
      </c>
      <c r="K330" s="832">
        <v>100</v>
      </c>
      <c r="L330" s="833"/>
    </row>
    <row r="331" spans="1:12" ht="25.5">
      <c r="A331" s="826" t="s">
        <v>368</v>
      </c>
      <c r="B331" s="827" t="s">
        <v>40</v>
      </c>
      <c r="C331" s="826" t="s">
        <v>57</v>
      </c>
      <c r="D331" s="835" t="s">
        <v>1464</v>
      </c>
      <c r="E331" s="828">
        <v>2013</v>
      </c>
      <c r="F331" s="827" t="s">
        <v>1445</v>
      </c>
      <c r="G331" s="829" t="s">
        <v>270</v>
      </c>
      <c r="H331" s="830" t="s">
        <v>1420</v>
      </c>
      <c r="I331" s="831" t="s">
        <v>44</v>
      </c>
      <c r="J331" s="832">
        <v>41.4</v>
      </c>
      <c r="K331" s="832">
        <v>96.8</v>
      </c>
      <c r="L331" s="833"/>
    </row>
    <row r="332" spans="1:12" ht="25.5">
      <c r="A332" s="826" t="s">
        <v>368</v>
      </c>
      <c r="B332" s="827" t="s">
        <v>40</v>
      </c>
      <c r="C332" s="826" t="s">
        <v>57</v>
      </c>
      <c r="D332" s="835" t="s">
        <v>1464</v>
      </c>
      <c r="E332" s="828">
        <v>2013</v>
      </c>
      <c r="F332" s="827" t="s">
        <v>1445</v>
      </c>
      <c r="G332" s="829" t="s">
        <v>270</v>
      </c>
      <c r="H332" s="830" t="s">
        <v>1421</v>
      </c>
      <c r="I332" s="831" t="s">
        <v>44</v>
      </c>
      <c r="J332" s="832">
        <v>65.599999999999994</v>
      </c>
      <c r="K332" s="832">
        <v>95.2</v>
      </c>
      <c r="L332" s="833"/>
    </row>
    <row r="333" spans="1:12" ht="25.5">
      <c r="A333" s="826" t="s">
        <v>368</v>
      </c>
      <c r="B333" s="827" t="s">
        <v>40</v>
      </c>
      <c r="C333" s="826" t="s">
        <v>57</v>
      </c>
      <c r="D333" s="835" t="s">
        <v>1464</v>
      </c>
      <c r="E333" s="828">
        <v>2013</v>
      </c>
      <c r="F333" s="827" t="s">
        <v>1445</v>
      </c>
      <c r="G333" s="829" t="s">
        <v>270</v>
      </c>
      <c r="H333" s="830" t="s">
        <v>1422</v>
      </c>
      <c r="I333" s="831" t="s">
        <v>44</v>
      </c>
      <c r="J333" s="832">
        <v>79.400000000000006</v>
      </c>
      <c r="K333" s="832">
        <v>89.5</v>
      </c>
      <c r="L333" s="833"/>
    </row>
    <row r="334" spans="1:12" ht="25.5">
      <c r="A334" s="826" t="s">
        <v>368</v>
      </c>
      <c r="B334" s="827" t="s">
        <v>40</v>
      </c>
      <c r="C334" s="826" t="s">
        <v>57</v>
      </c>
      <c r="D334" s="835" t="s">
        <v>1464</v>
      </c>
      <c r="E334" s="828">
        <v>2013</v>
      </c>
      <c r="F334" s="827" t="s">
        <v>1445</v>
      </c>
      <c r="G334" s="829" t="s">
        <v>270</v>
      </c>
      <c r="H334" s="830" t="s">
        <v>1423</v>
      </c>
      <c r="I334" s="831" t="s">
        <v>44</v>
      </c>
      <c r="J334" s="832">
        <v>100</v>
      </c>
      <c r="K334" s="832">
        <v>100</v>
      </c>
      <c r="L334" s="833"/>
    </row>
    <row r="335" spans="1:12" ht="25.5">
      <c r="A335" s="826" t="s">
        <v>368</v>
      </c>
      <c r="B335" s="827" t="s">
        <v>40</v>
      </c>
      <c r="C335" s="826" t="s">
        <v>57</v>
      </c>
      <c r="D335" s="835" t="s">
        <v>1464</v>
      </c>
      <c r="E335" s="828">
        <v>2013</v>
      </c>
      <c r="F335" s="827" t="s">
        <v>1445</v>
      </c>
      <c r="G335" s="829" t="s">
        <v>274</v>
      </c>
      <c r="H335" s="830" t="s">
        <v>1419</v>
      </c>
      <c r="I335" s="831" t="s">
        <v>44</v>
      </c>
      <c r="J335" s="832">
        <v>25</v>
      </c>
      <c r="K335" s="832">
        <v>100</v>
      </c>
      <c r="L335" s="833"/>
    </row>
    <row r="336" spans="1:12" ht="25.5">
      <c r="A336" s="826" t="s">
        <v>368</v>
      </c>
      <c r="B336" s="827" t="s">
        <v>40</v>
      </c>
      <c r="C336" s="826" t="s">
        <v>57</v>
      </c>
      <c r="D336" s="835" t="s">
        <v>1464</v>
      </c>
      <c r="E336" s="828">
        <v>2013</v>
      </c>
      <c r="F336" s="827" t="s">
        <v>1445</v>
      </c>
      <c r="G336" s="829" t="s">
        <v>274</v>
      </c>
      <c r="H336" s="830" t="s">
        <v>1420</v>
      </c>
      <c r="I336" s="831" t="s">
        <v>44</v>
      </c>
      <c r="J336" s="832">
        <v>24</v>
      </c>
      <c r="K336" s="832">
        <v>100</v>
      </c>
      <c r="L336" s="833"/>
    </row>
    <row r="337" spans="1:12" ht="25.5">
      <c r="A337" s="826" t="s">
        <v>368</v>
      </c>
      <c r="B337" s="827" t="s">
        <v>40</v>
      </c>
      <c r="C337" s="826" t="s">
        <v>57</v>
      </c>
      <c r="D337" s="835" t="s">
        <v>1464</v>
      </c>
      <c r="E337" s="828">
        <v>2013</v>
      </c>
      <c r="F337" s="827" t="s">
        <v>1445</v>
      </c>
      <c r="G337" s="829" t="s">
        <v>271</v>
      </c>
      <c r="H337" s="830" t="s">
        <v>1420</v>
      </c>
      <c r="I337" s="831" t="s">
        <v>44</v>
      </c>
      <c r="J337" s="832">
        <v>50</v>
      </c>
      <c r="K337" s="832">
        <v>100</v>
      </c>
      <c r="L337" s="833"/>
    </row>
    <row r="338" spans="1:12" ht="25.5">
      <c r="A338" s="826" t="s">
        <v>368</v>
      </c>
      <c r="B338" s="827" t="s">
        <v>40</v>
      </c>
      <c r="C338" s="826" t="s">
        <v>57</v>
      </c>
      <c r="D338" s="835" t="s">
        <v>1464</v>
      </c>
      <c r="E338" s="828">
        <v>2013</v>
      </c>
      <c r="F338" s="827" t="s">
        <v>1445</v>
      </c>
      <c r="G338" s="829" t="s">
        <v>271</v>
      </c>
      <c r="H338" s="830" t="s">
        <v>1423</v>
      </c>
      <c r="I338" s="831" t="s">
        <v>44</v>
      </c>
      <c r="J338" s="832">
        <v>84.6</v>
      </c>
      <c r="K338" s="832">
        <v>84.6</v>
      </c>
      <c r="L338" s="833"/>
    </row>
    <row r="339" spans="1:12" ht="25.5">
      <c r="A339" s="826" t="s">
        <v>368</v>
      </c>
      <c r="B339" s="827" t="s">
        <v>40</v>
      </c>
      <c r="C339" s="826" t="s">
        <v>57</v>
      </c>
      <c r="D339" s="835" t="s">
        <v>1464</v>
      </c>
      <c r="E339" s="828">
        <v>2013</v>
      </c>
      <c r="F339" s="827" t="s">
        <v>1445</v>
      </c>
      <c r="G339" s="829" t="s">
        <v>283</v>
      </c>
      <c r="H339" s="830" t="s">
        <v>1415</v>
      </c>
      <c r="I339" s="831" t="s">
        <v>44</v>
      </c>
      <c r="J339" s="832">
        <v>4.4000000000000004</v>
      </c>
      <c r="K339" s="832">
        <v>100</v>
      </c>
      <c r="L339" s="833"/>
    </row>
    <row r="340" spans="1:12" ht="25.5">
      <c r="A340" s="826" t="s">
        <v>368</v>
      </c>
      <c r="B340" s="827" t="s">
        <v>40</v>
      </c>
      <c r="C340" s="826" t="s">
        <v>57</v>
      </c>
      <c r="D340" s="835" t="s">
        <v>1464</v>
      </c>
      <c r="E340" s="828">
        <v>2013</v>
      </c>
      <c r="F340" s="827" t="s">
        <v>1445</v>
      </c>
      <c r="G340" s="829" t="s">
        <v>283</v>
      </c>
      <c r="H340" s="830" t="s">
        <v>1419</v>
      </c>
      <c r="I340" s="831" t="s">
        <v>44</v>
      </c>
      <c r="J340" s="832">
        <v>26.6</v>
      </c>
      <c r="K340" s="832">
        <v>100</v>
      </c>
      <c r="L340" s="833"/>
    </row>
    <row r="341" spans="1:12" ht="25.5">
      <c r="A341" s="826" t="s">
        <v>368</v>
      </c>
      <c r="B341" s="827" t="s">
        <v>40</v>
      </c>
      <c r="C341" s="826" t="s">
        <v>57</v>
      </c>
      <c r="D341" s="835" t="s">
        <v>1464</v>
      </c>
      <c r="E341" s="828">
        <v>2013</v>
      </c>
      <c r="F341" s="827" t="s">
        <v>1445</v>
      </c>
      <c r="G341" s="829" t="s">
        <v>283</v>
      </c>
      <c r="H341" s="830" t="s">
        <v>1420</v>
      </c>
      <c r="I341" s="831" t="s">
        <v>44</v>
      </c>
      <c r="J341" s="832">
        <v>42.2</v>
      </c>
      <c r="K341" s="832">
        <v>96.9</v>
      </c>
      <c r="L341" s="833"/>
    </row>
    <row r="342" spans="1:12" ht="25.5">
      <c r="A342" s="826" t="s">
        <v>368</v>
      </c>
      <c r="B342" s="827" t="s">
        <v>40</v>
      </c>
      <c r="C342" s="826" t="s">
        <v>57</v>
      </c>
      <c r="D342" s="835" t="s">
        <v>1464</v>
      </c>
      <c r="E342" s="828">
        <v>2013</v>
      </c>
      <c r="F342" s="827" t="s">
        <v>1445</v>
      </c>
      <c r="G342" s="829" t="s">
        <v>283</v>
      </c>
      <c r="H342" s="830" t="s">
        <v>1421</v>
      </c>
      <c r="I342" s="831" t="s">
        <v>44</v>
      </c>
      <c r="J342" s="832">
        <v>75</v>
      </c>
      <c r="K342" s="832">
        <v>94.1</v>
      </c>
      <c r="L342" s="833"/>
    </row>
    <row r="343" spans="1:12" ht="25.5">
      <c r="A343" s="826" t="s">
        <v>368</v>
      </c>
      <c r="B343" s="827" t="s">
        <v>40</v>
      </c>
      <c r="C343" s="826" t="s">
        <v>57</v>
      </c>
      <c r="D343" s="835" t="s">
        <v>1464</v>
      </c>
      <c r="E343" s="828">
        <v>2013</v>
      </c>
      <c r="F343" s="827" t="s">
        <v>1445</v>
      </c>
      <c r="G343" s="829" t="s">
        <v>1418</v>
      </c>
      <c r="H343" s="830" t="s">
        <v>1415</v>
      </c>
      <c r="I343" s="831" t="s">
        <v>44</v>
      </c>
      <c r="J343" s="832">
        <v>2.8</v>
      </c>
      <c r="K343" s="832">
        <v>100</v>
      </c>
      <c r="L343" s="833"/>
    </row>
    <row r="344" spans="1:12" ht="25.5">
      <c r="A344" s="826" t="s">
        <v>368</v>
      </c>
      <c r="B344" s="827" t="s">
        <v>40</v>
      </c>
      <c r="C344" s="826" t="s">
        <v>57</v>
      </c>
      <c r="D344" s="835" t="s">
        <v>1464</v>
      </c>
      <c r="E344" s="828">
        <v>2013</v>
      </c>
      <c r="F344" s="827" t="s">
        <v>1445</v>
      </c>
      <c r="G344" s="829" t="s">
        <v>1418</v>
      </c>
      <c r="H344" s="830" t="s">
        <v>1419</v>
      </c>
      <c r="I344" s="831" t="s">
        <v>44</v>
      </c>
      <c r="J344" s="832">
        <v>34</v>
      </c>
      <c r="K344" s="832">
        <v>100</v>
      </c>
      <c r="L344" s="833"/>
    </row>
    <row r="345" spans="1:12" ht="25.5">
      <c r="A345" s="826" t="s">
        <v>368</v>
      </c>
      <c r="B345" s="827" t="s">
        <v>40</v>
      </c>
      <c r="C345" s="826" t="s">
        <v>57</v>
      </c>
      <c r="D345" s="835" t="s">
        <v>1464</v>
      </c>
      <c r="E345" s="828">
        <v>2013</v>
      </c>
      <c r="F345" s="827" t="s">
        <v>1445</v>
      </c>
      <c r="G345" s="829" t="s">
        <v>1418</v>
      </c>
      <c r="H345" s="830" t="s">
        <v>1420</v>
      </c>
      <c r="I345" s="831" t="s">
        <v>44</v>
      </c>
      <c r="J345" s="832">
        <v>37.799999999999997</v>
      </c>
      <c r="K345" s="832">
        <v>97.1</v>
      </c>
      <c r="L345" s="833"/>
    </row>
    <row r="346" spans="1:12" ht="25.5">
      <c r="A346" s="826" t="s">
        <v>368</v>
      </c>
      <c r="B346" s="827" t="s">
        <v>40</v>
      </c>
      <c r="C346" s="826" t="s">
        <v>57</v>
      </c>
      <c r="D346" s="835" t="s">
        <v>58</v>
      </c>
      <c r="E346" s="828">
        <v>2013</v>
      </c>
      <c r="F346" s="827" t="s">
        <v>1445</v>
      </c>
      <c r="G346" s="829" t="s">
        <v>268</v>
      </c>
      <c r="H346" s="830" t="s">
        <v>1420</v>
      </c>
      <c r="I346" s="831" t="s">
        <v>44</v>
      </c>
      <c r="J346" s="832">
        <v>45.4</v>
      </c>
      <c r="K346" s="832">
        <v>100</v>
      </c>
      <c r="L346" s="833"/>
    </row>
    <row r="347" spans="1:12" ht="25.5">
      <c r="A347" s="826" t="s">
        <v>368</v>
      </c>
      <c r="B347" s="827" t="s">
        <v>40</v>
      </c>
      <c r="C347" s="826" t="s">
        <v>57</v>
      </c>
      <c r="D347" s="835" t="s">
        <v>58</v>
      </c>
      <c r="E347" s="828">
        <v>2013</v>
      </c>
      <c r="F347" s="827" t="s">
        <v>1445</v>
      </c>
      <c r="G347" s="829" t="s">
        <v>268</v>
      </c>
      <c r="H347" s="830" t="s">
        <v>1421</v>
      </c>
      <c r="I347" s="831" t="s">
        <v>44</v>
      </c>
      <c r="J347" s="832">
        <v>66.599999999999994</v>
      </c>
      <c r="K347" s="832">
        <v>100</v>
      </c>
      <c r="L347" s="833"/>
    </row>
    <row r="348" spans="1:12" ht="25.5">
      <c r="A348" s="826" t="s">
        <v>368</v>
      </c>
      <c r="B348" s="827" t="s">
        <v>40</v>
      </c>
      <c r="C348" s="826" t="s">
        <v>57</v>
      </c>
      <c r="D348" s="835" t="s">
        <v>58</v>
      </c>
      <c r="E348" s="828">
        <v>2013</v>
      </c>
      <c r="F348" s="827" t="s">
        <v>1445</v>
      </c>
      <c r="G348" s="829" t="s">
        <v>270</v>
      </c>
      <c r="H348" s="830" t="s">
        <v>1415</v>
      </c>
      <c r="I348" s="831" t="s">
        <v>44</v>
      </c>
      <c r="J348" s="832">
        <v>18.2</v>
      </c>
      <c r="K348" s="832">
        <v>100</v>
      </c>
      <c r="L348" s="833"/>
    </row>
    <row r="349" spans="1:12" ht="25.5">
      <c r="A349" s="826" t="s">
        <v>368</v>
      </c>
      <c r="B349" s="827" t="s">
        <v>40</v>
      </c>
      <c r="C349" s="826" t="s">
        <v>57</v>
      </c>
      <c r="D349" s="835" t="s">
        <v>58</v>
      </c>
      <c r="E349" s="828">
        <v>2013</v>
      </c>
      <c r="F349" s="827" t="s">
        <v>1445</v>
      </c>
      <c r="G349" s="829" t="s">
        <v>270</v>
      </c>
      <c r="H349" s="830" t="s">
        <v>1419</v>
      </c>
      <c r="I349" s="831" t="s">
        <v>44</v>
      </c>
      <c r="J349" s="832">
        <v>22.2</v>
      </c>
      <c r="K349" s="832">
        <v>100</v>
      </c>
      <c r="L349" s="833"/>
    </row>
    <row r="350" spans="1:12" ht="25.5">
      <c r="A350" s="826" t="s">
        <v>368</v>
      </c>
      <c r="B350" s="827" t="s">
        <v>40</v>
      </c>
      <c r="C350" s="826" t="s">
        <v>57</v>
      </c>
      <c r="D350" s="835" t="s">
        <v>58</v>
      </c>
      <c r="E350" s="828">
        <v>2013</v>
      </c>
      <c r="F350" s="827" t="s">
        <v>1445</v>
      </c>
      <c r="G350" s="829" t="s">
        <v>270</v>
      </c>
      <c r="H350" s="830" t="s">
        <v>1420</v>
      </c>
      <c r="I350" s="831" t="s">
        <v>44</v>
      </c>
      <c r="J350" s="832">
        <v>41.4</v>
      </c>
      <c r="K350" s="832">
        <v>96.8</v>
      </c>
      <c r="L350" s="833"/>
    </row>
    <row r="351" spans="1:12" ht="25.5">
      <c r="A351" s="826" t="s">
        <v>368</v>
      </c>
      <c r="B351" s="827" t="s">
        <v>40</v>
      </c>
      <c r="C351" s="826" t="s">
        <v>57</v>
      </c>
      <c r="D351" s="835" t="s">
        <v>58</v>
      </c>
      <c r="E351" s="828">
        <v>2013</v>
      </c>
      <c r="F351" s="827" t="s">
        <v>1445</v>
      </c>
      <c r="G351" s="829" t="s">
        <v>270</v>
      </c>
      <c r="H351" s="830" t="s">
        <v>1421</v>
      </c>
      <c r="I351" s="831" t="s">
        <v>44</v>
      </c>
      <c r="J351" s="832">
        <v>65.599999999999994</v>
      </c>
      <c r="K351" s="832">
        <v>95.2</v>
      </c>
      <c r="L351" s="833"/>
    </row>
    <row r="352" spans="1:12" ht="25.5">
      <c r="A352" s="826" t="s">
        <v>368</v>
      </c>
      <c r="B352" s="827" t="s">
        <v>40</v>
      </c>
      <c r="C352" s="826" t="s">
        <v>57</v>
      </c>
      <c r="D352" s="835" t="s">
        <v>58</v>
      </c>
      <c r="E352" s="828">
        <v>2013</v>
      </c>
      <c r="F352" s="827" t="s">
        <v>1445</v>
      </c>
      <c r="G352" s="829" t="s">
        <v>270</v>
      </c>
      <c r="H352" s="830" t="s">
        <v>1422</v>
      </c>
      <c r="I352" s="831" t="s">
        <v>44</v>
      </c>
      <c r="J352" s="832">
        <v>79.400000000000006</v>
      </c>
      <c r="K352" s="832">
        <v>89.5</v>
      </c>
      <c r="L352" s="833"/>
    </row>
    <row r="353" spans="1:12" ht="25.5">
      <c r="A353" s="826" t="s">
        <v>368</v>
      </c>
      <c r="B353" s="827" t="s">
        <v>40</v>
      </c>
      <c r="C353" s="826" t="s">
        <v>57</v>
      </c>
      <c r="D353" s="835" t="s">
        <v>58</v>
      </c>
      <c r="E353" s="828">
        <v>2013</v>
      </c>
      <c r="F353" s="827" t="s">
        <v>1445</v>
      </c>
      <c r="G353" s="829" t="s">
        <v>270</v>
      </c>
      <c r="H353" s="830" t="s">
        <v>1423</v>
      </c>
      <c r="I353" s="831" t="s">
        <v>44</v>
      </c>
      <c r="J353" s="832">
        <v>100</v>
      </c>
      <c r="K353" s="832">
        <v>100</v>
      </c>
      <c r="L353" s="833"/>
    </row>
    <row r="354" spans="1:12" ht="25.5">
      <c r="A354" s="826" t="s">
        <v>368</v>
      </c>
      <c r="B354" s="827" t="s">
        <v>40</v>
      </c>
      <c r="C354" s="826" t="s">
        <v>57</v>
      </c>
      <c r="D354" s="835" t="s">
        <v>58</v>
      </c>
      <c r="E354" s="828">
        <v>2013</v>
      </c>
      <c r="F354" s="827" t="s">
        <v>1445</v>
      </c>
      <c r="G354" s="829" t="s">
        <v>274</v>
      </c>
      <c r="H354" s="830" t="s">
        <v>1419</v>
      </c>
      <c r="I354" s="831" t="s">
        <v>44</v>
      </c>
      <c r="J354" s="832">
        <v>25</v>
      </c>
      <c r="K354" s="832">
        <v>100</v>
      </c>
      <c r="L354" s="833"/>
    </row>
    <row r="355" spans="1:12" ht="25.5">
      <c r="A355" s="826" t="s">
        <v>368</v>
      </c>
      <c r="B355" s="827" t="s">
        <v>40</v>
      </c>
      <c r="C355" s="826" t="s">
        <v>57</v>
      </c>
      <c r="D355" s="835" t="s">
        <v>58</v>
      </c>
      <c r="E355" s="828">
        <v>2013</v>
      </c>
      <c r="F355" s="827" t="s">
        <v>1445</v>
      </c>
      <c r="G355" s="829" t="s">
        <v>274</v>
      </c>
      <c r="H355" s="830" t="s">
        <v>1420</v>
      </c>
      <c r="I355" s="831" t="s">
        <v>44</v>
      </c>
      <c r="J355" s="832">
        <v>24</v>
      </c>
      <c r="K355" s="832">
        <v>100</v>
      </c>
      <c r="L355" s="833"/>
    </row>
    <row r="356" spans="1:12" ht="25.5">
      <c r="A356" s="826" t="s">
        <v>368</v>
      </c>
      <c r="B356" s="827" t="s">
        <v>40</v>
      </c>
      <c r="C356" s="826" t="s">
        <v>57</v>
      </c>
      <c r="D356" s="835" t="s">
        <v>58</v>
      </c>
      <c r="E356" s="828">
        <v>2013</v>
      </c>
      <c r="F356" s="827" t="s">
        <v>1445</v>
      </c>
      <c r="G356" s="829" t="s">
        <v>271</v>
      </c>
      <c r="H356" s="830" t="s">
        <v>1420</v>
      </c>
      <c r="I356" s="831" t="s">
        <v>44</v>
      </c>
      <c r="J356" s="832">
        <v>50</v>
      </c>
      <c r="K356" s="832">
        <v>100</v>
      </c>
      <c r="L356" s="833"/>
    </row>
    <row r="357" spans="1:12" ht="25.5">
      <c r="A357" s="826" t="s">
        <v>368</v>
      </c>
      <c r="B357" s="827" t="s">
        <v>40</v>
      </c>
      <c r="C357" s="826" t="s">
        <v>57</v>
      </c>
      <c r="D357" s="835" t="s">
        <v>58</v>
      </c>
      <c r="E357" s="828">
        <v>2013</v>
      </c>
      <c r="F357" s="827" t="s">
        <v>1445</v>
      </c>
      <c r="G357" s="829" t="s">
        <v>271</v>
      </c>
      <c r="H357" s="830" t="s">
        <v>1423</v>
      </c>
      <c r="I357" s="831" t="s">
        <v>44</v>
      </c>
      <c r="J357" s="832">
        <v>84.6</v>
      </c>
      <c r="K357" s="832">
        <v>84.6</v>
      </c>
      <c r="L357" s="833"/>
    </row>
    <row r="358" spans="1:12" ht="25.5">
      <c r="A358" s="826" t="s">
        <v>368</v>
      </c>
      <c r="B358" s="827" t="s">
        <v>40</v>
      </c>
      <c r="C358" s="826" t="s">
        <v>57</v>
      </c>
      <c r="D358" s="835" t="s">
        <v>58</v>
      </c>
      <c r="E358" s="828">
        <v>2013</v>
      </c>
      <c r="F358" s="827" t="s">
        <v>1445</v>
      </c>
      <c r="G358" s="829" t="s">
        <v>283</v>
      </c>
      <c r="H358" s="830" t="s">
        <v>1415</v>
      </c>
      <c r="I358" s="831" t="s">
        <v>44</v>
      </c>
      <c r="J358" s="832">
        <v>4.4000000000000004</v>
      </c>
      <c r="K358" s="832">
        <v>100</v>
      </c>
      <c r="L358" s="833"/>
    </row>
    <row r="359" spans="1:12" ht="25.5">
      <c r="A359" s="826" t="s">
        <v>368</v>
      </c>
      <c r="B359" s="827" t="s">
        <v>40</v>
      </c>
      <c r="C359" s="826" t="s">
        <v>57</v>
      </c>
      <c r="D359" s="835" t="s">
        <v>58</v>
      </c>
      <c r="E359" s="828">
        <v>2013</v>
      </c>
      <c r="F359" s="827" t="s">
        <v>1445</v>
      </c>
      <c r="G359" s="829" t="s">
        <v>283</v>
      </c>
      <c r="H359" s="830" t="s">
        <v>1419</v>
      </c>
      <c r="I359" s="831" t="s">
        <v>44</v>
      </c>
      <c r="J359" s="832">
        <v>26.6</v>
      </c>
      <c r="K359" s="832">
        <v>100</v>
      </c>
      <c r="L359" s="833"/>
    </row>
    <row r="360" spans="1:12" ht="25.5">
      <c r="A360" s="826" t="s">
        <v>368</v>
      </c>
      <c r="B360" s="827" t="s">
        <v>40</v>
      </c>
      <c r="C360" s="826" t="s">
        <v>57</v>
      </c>
      <c r="D360" s="835" t="s">
        <v>58</v>
      </c>
      <c r="E360" s="828">
        <v>2013</v>
      </c>
      <c r="F360" s="827" t="s">
        <v>1445</v>
      </c>
      <c r="G360" s="829" t="s">
        <v>283</v>
      </c>
      <c r="H360" s="830" t="s">
        <v>1420</v>
      </c>
      <c r="I360" s="831" t="s">
        <v>44</v>
      </c>
      <c r="J360" s="832">
        <v>42.2</v>
      </c>
      <c r="K360" s="832">
        <v>96.9</v>
      </c>
      <c r="L360" s="833"/>
    </row>
    <row r="361" spans="1:12" ht="25.5">
      <c r="A361" s="826" t="s">
        <v>368</v>
      </c>
      <c r="B361" s="827" t="s">
        <v>40</v>
      </c>
      <c r="C361" s="826" t="s">
        <v>57</v>
      </c>
      <c r="D361" s="835" t="s">
        <v>58</v>
      </c>
      <c r="E361" s="828">
        <v>2013</v>
      </c>
      <c r="F361" s="827" t="s">
        <v>1445</v>
      </c>
      <c r="G361" s="829" t="s">
        <v>283</v>
      </c>
      <c r="H361" s="830" t="s">
        <v>1421</v>
      </c>
      <c r="I361" s="831" t="s">
        <v>44</v>
      </c>
      <c r="J361" s="832">
        <v>75</v>
      </c>
      <c r="K361" s="832">
        <v>94.1</v>
      </c>
      <c r="L361" s="833"/>
    </row>
    <row r="362" spans="1:12" ht="25.5">
      <c r="A362" s="826" t="s">
        <v>368</v>
      </c>
      <c r="B362" s="827" t="s">
        <v>40</v>
      </c>
      <c r="C362" s="826" t="s">
        <v>57</v>
      </c>
      <c r="D362" s="835" t="s">
        <v>58</v>
      </c>
      <c r="E362" s="828">
        <v>2013</v>
      </c>
      <c r="F362" s="827" t="s">
        <v>1445</v>
      </c>
      <c r="G362" s="829" t="s">
        <v>1418</v>
      </c>
      <c r="H362" s="830" t="s">
        <v>1415</v>
      </c>
      <c r="I362" s="831" t="s">
        <v>44</v>
      </c>
      <c r="J362" s="832">
        <v>2.8</v>
      </c>
      <c r="K362" s="832">
        <v>100</v>
      </c>
      <c r="L362" s="833"/>
    </row>
    <row r="363" spans="1:12" ht="25.5">
      <c r="A363" s="826" t="s">
        <v>368</v>
      </c>
      <c r="B363" s="827" t="s">
        <v>40</v>
      </c>
      <c r="C363" s="826" t="s">
        <v>57</v>
      </c>
      <c r="D363" s="835" t="s">
        <v>58</v>
      </c>
      <c r="E363" s="828">
        <v>2013</v>
      </c>
      <c r="F363" s="827" t="s">
        <v>1445</v>
      </c>
      <c r="G363" s="829" t="s">
        <v>1418</v>
      </c>
      <c r="H363" s="830" t="s">
        <v>1419</v>
      </c>
      <c r="I363" s="831" t="s">
        <v>44</v>
      </c>
      <c r="J363" s="832">
        <v>34</v>
      </c>
      <c r="K363" s="832">
        <v>100</v>
      </c>
      <c r="L363" s="833"/>
    </row>
    <row r="364" spans="1:12" ht="25.5">
      <c r="A364" s="826" t="s">
        <v>368</v>
      </c>
      <c r="B364" s="827" t="s">
        <v>40</v>
      </c>
      <c r="C364" s="826" t="s">
        <v>57</v>
      </c>
      <c r="D364" s="835" t="s">
        <v>58</v>
      </c>
      <c r="E364" s="828">
        <v>2013</v>
      </c>
      <c r="F364" s="827" t="s">
        <v>1445</v>
      </c>
      <c r="G364" s="829" t="s">
        <v>1418</v>
      </c>
      <c r="H364" s="830" t="s">
        <v>1420</v>
      </c>
      <c r="I364" s="831" t="s">
        <v>44</v>
      </c>
      <c r="J364" s="832">
        <v>37.799999999999997</v>
      </c>
      <c r="K364" s="832">
        <v>97.1</v>
      </c>
      <c r="L364" s="833"/>
    </row>
    <row r="365" spans="1:12" ht="25.5">
      <c r="A365" s="826" t="s">
        <v>368</v>
      </c>
      <c r="B365" s="827" t="s">
        <v>40</v>
      </c>
      <c r="C365" s="826" t="s">
        <v>133</v>
      </c>
      <c r="D365" s="835" t="s">
        <v>1465</v>
      </c>
      <c r="E365" s="828">
        <v>2013</v>
      </c>
      <c r="F365" s="827" t="s">
        <v>209</v>
      </c>
      <c r="G365" s="829" t="s">
        <v>270</v>
      </c>
      <c r="H365" s="830" t="s">
        <v>269</v>
      </c>
      <c r="I365" s="831" t="s">
        <v>44</v>
      </c>
      <c r="J365" s="832">
        <v>45.4</v>
      </c>
      <c r="K365" s="832">
        <v>100</v>
      </c>
      <c r="L365" s="833"/>
    </row>
    <row r="366" spans="1:12" ht="25.5">
      <c r="A366" s="826" t="s">
        <v>368</v>
      </c>
      <c r="B366" s="827" t="s">
        <v>40</v>
      </c>
      <c r="C366" s="826" t="s">
        <v>133</v>
      </c>
      <c r="D366" s="835" t="s">
        <v>1465</v>
      </c>
      <c r="E366" s="828">
        <v>2013</v>
      </c>
      <c r="F366" s="827" t="s">
        <v>209</v>
      </c>
      <c r="G366" s="829" t="s">
        <v>1466</v>
      </c>
      <c r="H366" s="830" t="s">
        <v>269</v>
      </c>
      <c r="I366" s="831" t="s">
        <v>44</v>
      </c>
      <c r="J366" s="832">
        <v>66.599999999999994</v>
      </c>
      <c r="K366" s="832">
        <v>100</v>
      </c>
      <c r="L366" s="833"/>
    </row>
    <row r="367" spans="1:12" ht="25.5">
      <c r="A367" s="826" t="s">
        <v>368</v>
      </c>
      <c r="B367" s="827" t="s">
        <v>40</v>
      </c>
      <c r="C367" s="826" t="s">
        <v>133</v>
      </c>
      <c r="D367" s="835" t="s">
        <v>1465</v>
      </c>
      <c r="E367" s="828">
        <v>2013</v>
      </c>
      <c r="F367" s="827" t="s">
        <v>209</v>
      </c>
      <c r="G367" s="829" t="s">
        <v>283</v>
      </c>
      <c r="H367" s="830" t="s">
        <v>269</v>
      </c>
      <c r="I367" s="831" t="s">
        <v>44</v>
      </c>
      <c r="J367" s="832">
        <v>18.2</v>
      </c>
      <c r="K367" s="832">
        <v>100</v>
      </c>
      <c r="L367" s="833"/>
    </row>
    <row r="368" spans="1:12" ht="25.5">
      <c r="A368" s="826" t="s">
        <v>368</v>
      </c>
      <c r="B368" s="827" t="s">
        <v>40</v>
      </c>
      <c r="C368" s="826" t="s">
        <v>133</v>
      </c>
      <c r="D368" s="835" t="s">
        <v>1465</v>
      </c>
      <c r="E368" s="828">
        <v>2013</v>
      </c>
      <c r="F368" s="827" t="s">
        <v>209</v>
      </c>
      <c r="G368" s="829" t="s">
        <v>274</v>
      </c>
      <c r="H368" s="830" t="s">
        <v>272</v>
      </c>
      <c r="I368" s="831" t="s">
        <v>44</v>
      </c>
      <c r="J368" s="832">
        <v>22.2</v>
      </c>
      <c r="K368" s="832">
        <v>100</v>
      </c>
      <c r="L368" s="833"/>
    </row>
    <row r="369" spans="1:12" ht="25.5">
      <c r="A369" s="826" t="s">
        <v>368</v>
      </c>
      <c r="B369" s="827" t="s">
        <v>40</v>
      </c>
      <c r="C369" s="826" t="s">
        <v>133</v>
      </c>
      <c r="D369" s="835" t="s">
        <v>1465</v>
      </c>
      <c r="E369" s="828">
        <v>2013</v>
      </c>
      <c r="F369" s="827" t="s">
        <v>209</v>
      </c>
      <c r="G369" s="829" t="s">
        <v>270</v>
      </c>
      <c r="H369" s="830" t="s">
        <v>272</v>
      </c>
      <c r="I369" s="831" t="s">
        <v>44</v>
      </c>
      <c r="J369" s="832">
        <v>41.4</v>
      </c>
      <c r="K369" s="832">
        <v>96.8</v>
      </c>
      <c r="L369" s="833"/>
    </row>
    <row r="370" spans="1:12" ht="25.5">
      <c r="A370" s="826" t="s">
        <v>368</v>
      </c>
      <c r="B370" s="827" t="s">
        <v>40</v>
      </c>
      <c r="C370" s="826" t="s">
        <v>133</v>
      </c>
      <c r="D370" s="835" t="s">
        <v>1465</v>
      </c>
      <c r="E370" s="828">
        <v>2013</v>
      </c>
      <c r="F370" s="827" t="s">
        <v>209</v>
      </c>
      <c r="G370" s="829" t="s">
        <v>1466</v>
      </c>
      <c r="H370" s="830" t="s">
        <v>272</v>
      </c>
      <c r="I370" s="831" t="s">
        <v>44</v>
      </c>
      <c r="J370" s="832">
        <v>65.599999999999994</v>
      </c>
      <c r="K370" s="832">
        <v>95.2</v>
      </c>
      <c r="L370" s="833"/>
    </row>
    <row r="371" spans="1:12" ht="25.5">
      <c r="A371" s="826" t="s">
        <v>368</v>
      </c>
      <c r="B371" s="827" t="s">
        <v>40</v>
      </c>
      <c r="C371" s="826" t="s">
        <v>133</v>
      </c>
      <c r="D371" s="835" t="s">
        <v>1465</v>
      </c>
      <c r="E371" s="828">
        <v>2013</v>
      </c>
      <c r="F371" s="827" t="s">
        <v>209</v>
      </c>
      <c r="G371" s="829" t="s">
        <v>283</v>
      </c>
      <c r="H371" s="830" t="s">
        <v>272</v>
      </c>
      <c r="I371" s="831" t="s">
        <v>44</v>
      </c>
      <c r="J371" s="832">
        <v>79.400000000000006</v>
      </c>
      <c r="K371" s="832">
        <v>89.5</v>
      </c>
      <c r="L371" s="833"/>
    </row>
    <row r="372" spans="1:12" ht="25.5">
      <c r="A372" s="826" t="s">
        <v>368</v>
      </c>
      <c r="B372" s="827" t="s">
        <v>40</v>
      </c>
      <c r="C372" s="826" t="s">
        <v>133</v>
      </c>
      <c r="D372" s="835" t="s">
        <v>1465</v>
      </c>
      <c r="E372" s="828">
        <v>2013</v>
      </c>
      <c r="F372" s="827" t="s">
        <v>209</v>
      </c>
      <c r="G372" s="829" t="s">
        <v>274</v>
      </c>
      <c r="H372" s="830" t="s">
        <v>260</v>
      </c>
      <c r="I372" s="831" t="s">
        <v>44</v>
      </c>
      <c r="J372" s="832">
        <v>100</v>
      </c>
      <c r="K372" s="832">
        <v>100</v>
      </c>
      <c r="L372" s="833"/>
    </row>
    <row r="373" spans="1:12" ht="25.5">
      <c r="A373" s="826" t="s">
        <v>368</v>
      </c>
      <c r="B373" s="827" t="s">
        <v>40</v>
      </c>
      <c r="C373" s="826" t="s">
        <v>133</v>
      </c>
      <c r="D373" s="835" t="s">
        <v>1465</v>
      </c>
      <c r="E373" s="828">
        <v>2013</v>
      </c>
      <c r="F373" s="827" t="s">
        <v>209</v>
      </c>
      <c r="G373" s="829" t="s">
        <v>270</v>
      </c>
      <c r="H373" s="830" t="s">
        <v>260</v>
      </c>
      <c r="I373" s="831" t="s">
        <v>44</v>
      </c>
      <c r="J373" s="832">
        <v>25</v>
      </c>
      <c r="K373" s="832">
        <v>100</v>
      </c>
      <c r="L373" s="833"/>
    </row>
    <row r="374" spans="1:12" ht="25.5">
      <c r="A374" s="826" t="s">
        <v>368</v>
      </c>
      <c r="B374" s="827" t="s">
        <v>40</v>
      </c>
      <c r="C374" s="826" t="s">
        <v>133</v>
      </c>
      <c r="D374" s="835" t="s">
        <v>1465</v>
      </c>
      <c r="E374" s="828">
        <v>2013</v>
      </c>
      <c r="F374" s="827" t="s">
        <v>209</v>
      </c>
      <c r="G374" s="829" t="s">
        <v>1466</v>
      </c>
      <c r="H374" s="830" t="s">
        <v>260</v>
      </c>
      <c r="I374" s="831" t="s">
        <v>44</v>
      </c>
      <c r="J374" s="832">
        <v>24</v>
      </c>
      <c r="K374" s="832">
        <v>100</v>
      </c>
      <c r="L374" s="833"/>
    </row>
    <row r="375" spans="1:12" ht="25.5">
      <c r="A375" s="826" t="s">
        <v>368</v>
      </c>
      <c r="B375" s="827" t="s">
        <v>40</v>
      </c>
      <c r="C375" s="826" t="s">
        <v>133</v>
      </c>
      <c r="D375" s="835" t="s">
        <v>1465</v>
      </c>
      <c r="E375" s="828">
        <v>2013</v>
      </c>
      <c r="F375" s="827" t="s">
        <v>209</v>
      </c>
      <c r="G375" s="829" t="s">
        <v>1467</v>
      </c>
      <c r="H375" s="830" t="s">
        <v>260</v>
      </c>
      <c r="I375" s="831" t="s">
        <v>44</v>
      </c>
      <c r="J375" s="832">
        <v>50</v>
      </c>
      <c r="K375" s="832">
        <v>100</v>
      </c>
      <c r="L375" s="833"/>
    </row>
    <row r="376" spans="1:12" ht="25.5">
      <c r="A376" s="826" t="s">
        <v>368</v>
      </c>
      <c r="B376" s="827" t="s">
        <v>40</v>
      </c>
      <c r="C376" s="826" t="s">
        <v>133</v>
      </c>
      <c r="D376" s="835" t="s">
        <v>1465</v>
      </c>
      <c r="E376" s="828">
        <v>2013</v>
      </c>
      <c r="F376" s="827" t="s">
        <v>209</v>
      </c>
      <c r="G376" s="829" t="s">
        <v>268</v>
      </c>
      <c r="H376" s="830" t="s">
        <v>260</v>
      </c>
      <c r="I376" s="831" t="s">
        <v>44</v>
      </c>
      <c r="J376" s="832">
        <v>84.6</v>
      </c>
      <c r="K376" s="832">
        <v>84.6</v>
      </c>
      <c r="L376" s="833"/>
    </row>
    <row r="377" spans="1:12" ht="25.5">
      <c r="A377" s="826" t="s">
        <v>368</v>
      </c>
      <c r="B377" s="827" t="s">
        <v>40</v>
      </c>
      <c r="C377" s="826" t="s">
        <v>133</v>
      </c>
      <c r="D377" s="835" t="s">
        <v>1465</v>
      </c>
      <c r="E377" s="828">
        <v>2013</v>
      </c>
      <c r="F377" s="827" t="s">
        <v>209</v>
      </c>
      <c r="G377" s="829" t="s">
        <v>271</v>
      </c>
      <c r="H377" s="830" t="s">
        <v>260</v>
      </c>
      <c r="I377" s="831" t="s">
        <v>44</v>
      </c>
      <c r="J377" s="832">
        <v>4.4000000000000004</v>
      </c>
      <c r="K377" s="832">
        <v>100</v>
      </c>
      <c r="L377" s="833"/>
    </row>
    <row r="378" spans="1:12" ht="25.5">
      <c r="A378" s="826" t="s">
        <v>368</v>
      </c>
      <c r="B378" s="827" t="s">
        <v>40</v>
      </c>
      <c r="C378" s="826" t="s">
        <v>133</v>
      </c>
      <c r="D378" s="835" t="s">
        <v>1465</v>
      </c>
      <c r="E378" s="828">
        <v>2013</v>
      </c>
      <c r="F378" s="827" t="s">
        <v>209</v>
      </c>
      <c r="G378" s="829" t="s">
        <v>270</v>
      </c>
      <c r="H378" s="830" t="s">
        <v>258</v>
      </c>
      <c r="I378" s="831" t="s">
        <v>44</v>
      </c>
      <c r="J378" s="832">
        <v>26.6</v>
      </c>
      <c r="K378" s="832">
        <v>100</v>
      </c>
      <c r="L378" s="833"/>
    </row>
    <row r="379" spans="1:12" ht="25.5">
      <c r="A379" s="826" t="s">
        <v>368</v>
      </c>
      <c r="B379" s="827" t="s">
        <v>40</v>
      </c>
      <c r="C379" s="826" t="s">
        <v>133</v>
      </c>
      <c r="D379" s="835" t="s">
        <v>1465</v>
      </c>
      <c r="E379" s="828">
        <v>2013</v>
      </c>
      <c r="F379" s="827" t="s">
        <v>209</v>
      </c>
      <c r="G379" s="829" t="s">
        <v>1467</v>
      </c>
      <c r="H379" s="830" t="s">
        <v>258</v>
      </c>
      <c r="I379" s="831" t="s">
        <v>44</v>
      </c>
      <c r="J379" s="832">
        <v>42.2</v>
      </c>
      <c r="K379" s="832">
        <v>96.9</v>
      </c>
      <c r="L379" s="833"/>
    </row>
    <row r="380" spans="1:12" ht="25.5">
      <c r="A380" s="826" t="s">
        <v>368</v>
      </c>
      <c r="B380" s="827" t="s">
        <v>40</v>
      </c>
      <c r="C380" s="826" t="s">
        <v>133</v>
      </c>
      <c r="D380" s="835" t="s">
        <v>1465</v>
      </c>
      <c r="E380" s="828">
        <v>2013</v>
      </c>
      <c r="F380" s="827" t="s">
        <v>209</v>
      </c>
      <c r="G380" s="829" t="s">
        <v>268</v>
      </c>
      <c r="H380" s="830" t="s">
        <v>258</v>
      </c>
      <c r="I380" s="831" t="s">
        <v>44</v>
      </c>
      <c r="J380" s="832">
        <v>75</v>
      </c>
      <c r="K380" s="832">
        <v>94.1</v>
      </c>
      <c r="L380" s="833"/>
    </row>
    <row r="381" spans="1:12" ht="25.5">
      <c r="A381" s="826" t="s">
        <v>368</v>
      </c>
      <c r="B381" s="827" t="s">
        <v>40</v>
      </c>
      <c r="C381" s="826" t="s">
        <v>133</v>
      </c>
      <c r="D381" s="835" t="s">
        <v>1465</v>
      </c>
      <c r="E381" s="828">
        <v>2013</v>
      </c>
      <c r="F381" s="827" t="s">
        <v>209</v>
      </c>
      <c r="G381" s="829" t="s">
        <v>270</v>
      </c>
      <c r="H381" s="830" t="s">
        <v>277</v>
      </c>
      <c r="I381" s="831" t="s">
        <v>44</v>
      </c>
      <c r="J381" s="832">
        <v>2.8</v>
      </c>
      <c r="K381" s="832">
        <v>100</v>
      </c>
      <c r="L381" s="833"/>
    </row>
    <row r="382" spans="1:12" ht="25.5">
      <c r="A382" s="826" t="s">
        <v>368</v>
      </c>
      <c r="B382" s="827" t="s">
        <v>40</v>
      </c>
      <c r="C382" s="826" t="s">
        <v>133</v>
      </c>
      <c r="D382" s="835" t="s">
        <v>1465</v>
      </c>
      <c r="E382" s="828">
        <v>2013</v>
      </c>
      <c r="F382" s="827" t="s">
        <v>209</v>
      </c>
      <c r="G382" s="829" t="s">
        <v>270</v>
      </c>
      <c r="H382" s="830" t="s">
        <v>259</v>
      </c>
      <c r="I382" s="831" t="s">
        <v>44</v>
      </c>
      <c r="J382" s="832">
        <v>34</v>
      </c>
      <c r="K382" s="832">
        <v>100</v>
      </c>
      <c r="L382" s="833"/>
    </row>
    <row r="383" spans="1:12" ht="25.5">
      <c r="A383" s="826" t="s">
        <v>368</v>
      </c>
      <c r="B383" s="827" t="s">
        <v>40</v>
      </c>
      <c r="C383" s="826" t="s">
        <v>133</v>
      </c>
      <c r="D383" s="835" t="s">
        <v>1465</v>
      </c>
      <c r="E383" s="828">
        <v>2013</v>
      </c>
      <c r="F383" s="827" t="s">
        <v>209</v>
      </c>
      <c r="G383" s="829" t="s">
        <v>271</v>
      </c>
      <c r="H383" s="830" t="s">
        <v>259</v>
      </c>
      <c r="I383" s="831" t="s">
        <v>44</v>
      </c>
      <c r="J383" s="832">
        <v>37.799999999999997</v>
      </c>
      <c r="K383" s="832">
        <v>97.1</v>
      </c>
      <c r="L383" s="833"/>
    </row>
    <row r="384" spans="1:12">
      <c r="A384" s="836"/>
      <c r="B384" s="836"/>
      <c r="C384" s="836"/>
      <c r="D384" s="826"/>
      <c r="E384" s="826"/>
      <c r="F384" s="837"/>
      <c r="G384" s="838"/>
      <c r="H384" s="839"/>
      <c r="I384" s="840"/>
      <c r="J384" s="841"/>
      <c r="K384" s="842"/>
      <c r="L384" s="841"/>
    </row>
    <row r="385" spans="1:9">
      <c r="A385" s="118"/>
      <c r="E385" s="118"/>
      <c r="F385" s="32"/>
      <c r="I385" s="32"/>
    </row>
    <row r="386" spans="1:9">
      <c r="A386" s="728" t="s">
        <v>320</v>
      </c>
    </row>
    <row r="387" spans="1:9">
      <c r="A387" s="119" t="s">
        <v>1468</v>
      </c>
    </row>
    <row r="388" spans="1:9">
      <c r="A388" s="120" t="s">
        <v>217</v>
      </c>
    </row>
    <row r="389" spans="1:9" ht="15">
      <c r="A389" s="78"/>
    </row>
  </sheetData>
  <dataValidations count="3">
    <dataValidation type="list" allowBlank="1" showInputMessage="1" showErrorMessage="1" sqref="H4:H384">
      <formula1>$S$4:$S$9</formula1>
    </dataValidation>
    <dataValidation type="list" allowBlank="1" showInputMessage="1" showErrorMessage="1" sqref="G384">
      <formula1>$Q$4:$Q$16</formula1>
    </dataValidation>
    <dataValidation type="list" allowBlank="1" showInputMessage="1" showErrorMessage="1" sqref="G4:G383">
      <formula1>$Q$4:$Q$15</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27</vt:i4>
      </vt:variant>
      <vt:variant>
        <vt:lpstr>Navngivne områder</vt:lpstr>
      </vt:variant>
      <vt:variant>
        <vt:i4>33</vt:i4>
      </vt:variant>
    </vt:vector>
  </HeadingPairs>
  <TitlesOfParts>
    <vt:vector size="60" baseType="lpstr">
      <vt:lpstr>Country Codes_ISO alpha-3</vt:lpstr>
      <vt:lpstr>I_A_1</vt:lpstr>
      <vt:lpstr>I_A_2</vt:lpstr>
      <vt:lpstr>II_B_1</vt:lpstr>
      <vt:lpstr>II_B_2</vt:lpstr>
      <vt:lpstr>III_A_1</vt:lpstr>
      <vt:lpstr>III_B_1</vt:lpstr>
      <vt:lpstr>III_B_2</vt:lpstr>
      <vt:lpstr>III_B_3</vt:lpstr>
      <vt:lpstr>III_C_1</vt:lpstr>
      <vt:lpstr>III_C_3</vt:lpstr>
      <vt:lpstr>III_C_4</vt:lpstr>
      <vt:lpstr>III_C_6</vt:lpstr>
      <vt:lpstr>III_D_1</vt:lpstr>
      <vt:lpstr>III_E_1</vt:lpstr>
      <vt:lpstr>III_E_2</vt:lpstr>
      <vt:lpstr>III_E_3</vt:lpstr>
      <vt:lpstr>III_F_1 </vt:lpstr>
      <vt:lpstr>III_F_2</vt:lpstr>
      <vt:lpstr>III_G_1</vt:lpstr>
      <vt:lpstr>IV_A_1</vt:lpstr>
      <vt:lpstr>IV_A_2</vt:lpstr>
      <vt:lpstr>IV_A_3 </vt:lpstr>
      <vt:lpstr>IV_B_1</vt:lpstr>
      <vt:lpstr>IV_B_2</vt:lpstr>
      <vt:lpstr>V_1</vt:lpstr>
      <vt:lpstr>VI_1</vt:lpstr>
      <vt:lpstr>Excel_BuiltIn_Print_Area_1_1</vt:lpstr>
      <vt:lpstr>Excel_BuiltIn_Print_Area_1_1_1</vt:lpstr>
      <vt:lpstr>Excel_BuiltIn_Print_Area_11_1</vt:lpstr>
      <vt:lpstr>Excel_BuiltIn_Print_Area_12_1</vt:lpstr>
      <vt:lpstr>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II_B_1!Udskriftsområde</vt:lpstr>
      <vt:lpstr>III_A_1!Udskriftsområde</vt:lpstr>
      <vt:lpstr>III_B_1!Udskriftsområde</vt:lpstr>
      <vt:lpstr>III_B_2!Udskriftsområde</vt:lpstr>
      <vt:lpstr>III_B_3!Udskriftsområde</vt:lpstr>
      <vt:lpstr>III_C_1!Udskriftsområde</vt:lpstr>
      <vt:lpstr>III_C_3!Udskriftsområde</vt:lpstr>
      <vt:lpstr>III_C_6!Udskriftsområde</vt:lpstr>
      <vt:lpstr>III_D_1!Udskriftsområde</vt:lpstr>
      <vt:lpstr>III_E_1!Udskriftsområde</vt:lpstr>
      <vt:lpstr>III_E_2!Udskriftsområde</vt:lpstr>
      <vt:lpstr>III_E_3!Udskriftsområde</vt:lpstr>
      <vt:lpstr>'III_F_1 '!Udskriftsområde</vt:lpstr>
      <vt:lpstr>III_F_2!Udskriftsområde</vt:lpstr>
      <vt:lpstr>III_G_1!Udskriftsområde</vt:lpstr>
      <vt:lpstr>IV_A_1!Udskriftsområde</vt:lpstr>
      <vt:lpstr>IV_A_2!Udskriftsområde</vt:lpstr>
      <vt:lpstr>'IV_A_3 '!Udskriftsområde</vt:lpstr>
      <vt:lpstr>IV_B_1!Udskriftsområde</vt:lpstr>
      <vt:lpstr>IV_B_2!Udskriftsområde</vt:lpstr>
      <vt:lpstr>V_1!Udskriftsområde</vt:lpstr>
      <vt:lpstr>VI_1!Udskriftsområde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Fisheries Data: Annual Report on the Danish National Data Collection Programmes for 2015 - Tables</dc:title>
  <dc:creator>Christoph Stransky</dc:creator>
  <cp:lastModifiedBy>Karin Stubgaard</cp:lastModifiedBy>
  <cp:lastPrinted>2013-03-08T13:48:05Z</cp:lastPrinted>
  <dcterms:created xsi:type="dcterms:W3CDTF">2009-11-05T10:40:17Z</dcterms:created>
  <dcterms:modified xsi:type="dcterms:W3CDTF">2016-11-01T09:50:17Z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