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00" windowHeight="11250" tabRatio="599" firstSheet="11" activeTab="23"/>
  </bookViews>
  <sheets>
    <sheet name="II_B_1" sheetId="1" r:id="rId1"/>
    <sheet name="III_A_1" sheetId="2" r:id="rId2"/>
    <sheet name="III_B_1" sheetId="3" r:id="rId3"/>
    <sheet name="III_B_2" sheetId="4" r:id="rId4"/>
    <sheet name="III_B_3" sheetId="5" r:id="rId5"/>
    <sheet name="III_C_1" sheetId="6" r:id="rId6"/>
    <sheet name="III_C_2" sheetId="7" r:id="rId7"/>
    <sheet name="III_C_3" sheetId="8" r:id="rId8"/>
    <sheet name="III_C_4" sheetId="9" r:id="rId9"/>
    <sheet name="III_C_5" sheetId="10" r:id="rId10"/>
    <sheet name="III_C_6" sheetId="11" r:id="rId11"/>
    <sheet name="III_E_1" sheetId="12" r:id="rId12"/>
    <sheet name="III_E_2" sheetId="13" r:id="rId13"/>
    <sheet name="III_E_3" sheetId="14" r:id="rId14"/>
    <sheet name="III_F_1" sheetId="15" r:id="rId15"/>
    <sheet name="III_F_2" sheetId="16" r:id="rId16"/>
    <sheet name="III_G_1" sheetId="17" r:id="rId17"/>
    <sheet name="IV_A_1" sheetId="18" r:id="rId18"/>
    <sheet name="IV_A_2" sheetId="19" r:id="rId19"/>
    <sheet name="IV_A_3" sheetId="20" r:id="rId20"/>
    <sheet name="IV_B_1" sheetId="21" r:id="rId21"/>
    <sheet name="IV_B_2" sheetId="22" r:id="rId22"/>
    <sheet name="V_1" sheetId="23" r:id="rId23"/>
    <sheet name="VI_1" sheetId="24" r:id="rId24"/>
  </sheets>
  <definedNames>
    <definedName name="_xlnm._FilterDatabase" localSheetId="5" hidden="1">III_C_1!$A$3:$O$161</definedName>
    <definedName name="_xlnm._FilterDatabase" localSheetId="7" hidden="1">III_C_3!$A$3:$S$48</definedName>
    <definedName name="_xlnm._FilterDatabase" localSheetId="8" hidden="1">III_C_4!$A$3:$W$48</definedName>
    <definedName name="_xlnm._FilterDatabase" localSheetId="9" hidden="1">III_C_5!$A$4:$Y$69</definedName>
    <definedName name="_xlnm._FilterDatabase" localSheetId="10" hidden="1">III_C_6!$A$3:$M$487</definedName>
    <definedName name="_xlnm._FilterDatabase" localSheetId="11" hidden="1">III_E_1!$A$3:$J$239</definedName>
    <definedName name="_xlnm._FilterDatabase" localSheetId="13" hidden="1">III_E_3!$A$3:$T$187</definedName>
    <definedName name="_xlnm._FilterDatabase" localSheetId="23" hidden="1">VI_1!$A$4:$U$61</definedName>
    <definedName name="Excel_BuiltIn_Print_Area_1_1">II_B_1!$A$1:$I$23</definedName>
    <definedName name="Excel_BuiltIn_Print_Area_1_1_1">II_B_1!$A$1:$G$3</definedName>
    <definedName name="Excel_BuiltIn_Print_Area_10_1">III_C_5!$A$1:$W$40</definedName>
    <definedName name="Excel_BuiltIn_Print_Area_10_1_1">#REF!</definedName>
    <definedName name="Excel_BuiltIn_Print_Area_11_1">III_C_6!$A$1:$M$99</definedName>
    <definedName name="Excel_BuiltIn_Print_Area_12_1">III_E_1!$A$1:$J$2</definedName>
    <definedName name="Excel_BuiltIn_Print_Area_12_1_1">III_E_1!$A$1:$J$2</definedName>
    <definedName name="Excel_BuiltIn_Print_Area_14_1">III_E_3!$A$1:$S$227</definedName>
    <definedName name="Excel_BuiltIn_Print_Area_15_1">III_F_1!$A$1:$K$81</definedName>
    <definedName name="Excel_BuiltIn_Print_Area_24_1">#REF!</definedName>
    <definedName name="Excel_BuiltIn_Print_Area_4_1">III_B_2!$A$1:$I$42</definedName>
    <definedName name="Excel_BuiltIn_Print_Area_5_1">III_B_3!$A$1:$I$328</definedName>
    <definedName name="Excel_BuiltIn_Print_Area_7_1">III_C_2!$A$1:$I$68</definedName>
    <definedName name="Excel_BuiltIn_Print_Area_8_1">III_C_3!$A$1:$U$48</definedName>
    <definedName name="Excel_BuiltIn_Print_Area_9_1">III_C_4!$A$1:$W$37</definedName>
    <definedName name="_xlnm.Print_Area" localSheetId="0">II_B_1!$A$1:$I$70</definedName>
    <definedName name="_xlnm.Print_Area" localSheetId="1">III_A_1!$A$1:$I$17</definedName>
    <definedName name="_xlnm.Print_Area" localSheetId="2">III_B_1!$A$1:$L$75</definedName>
    <definedName name="_xlnm.Print_Area" localSheetId="3">III_B_2!$A$1:$J$42</definedName>
    <definedName name="_xlnm.Print_Area" localSheetId="4">III_B_3!$A$1:$K$328</definedName>
    <definedName name="_xlnm.Print_Area" localSheetId="5">III_C_1!$A$1:$O$90</definedName>
    <definedName name="_xlnm.Print_Area" localSheetId="6">III_C_2!$A$1:$J$68</definedName>
    <definedName name="_xlnm.Print_Area" localSheetId="7">III_C_3!$A$1:$S$48</definedName>
    <definedName name="_xlnm.Print_Area" localSheetId="8">III_C_4!$A$1:$W$44</definedName>
    <definedName name="_xlnm.Print_Area" localSheetId="9">III_C_5!$A$1:$T$40</definedName>
    <definedName name="_xlnm.Print_Area" localSheetId="10">III_C_6!$A$1:$M$99</definedName>
    <definedName name="_xlnm.Print_Area" localSheetId="11">III_E_1!$A$1:$J$2</definedName>
    <definedName name="_xlnm.Print_Area" localSheetId="12">III_E_2!$A$1:$AJ$40</definedName>
    <definedName name="_xlnm.Print_Area" localSheetId="13">III_E_3!$A$1:$T$227</definedName>
    <definedName name="_xlnm.Print_Area" localSheetId="14">III_F_1!$A$1:$K$81</definedName>
    <definedName name="_xlnm.Print_Area" localSheetId="15">III_F_2!$A$1:$D$49</definedName>
    <definedName name="_xlnm.Print_Area" localSheetId="16">III_G_1!$A$1:$T$34</definedName>
    <definedName name="_xlnm.Print_Area" localSheetId="17">IV_A_1!$A$1:$J$67</definedName>
    <definedName name="_xlnm.Print_Area" localSheetId="18">IV_A_2!$A$1:$K$61</definedName>
    <definedName name="_xlnm.Print_Area" localSheetId="19">IV_A_3!$A$1:$I$68</definedName>
    <definedName name="_xlnm.Print_Area" localSheetId="20">IV_B_1!$A$1:$K$70</definedName>
    <definedName name="_xlnm.Print_Area" localSheetId="21">IV_B_2!$A$1:$I$71</definedName>
    <definedName name="_xlnm.Print_Area" localSheetId="22">V_1!$A$1:$H$56</definedName>
    <definedName name="_xlnm.Print_Area" localSheetId="23">VI_1!$A$1:$U$41</definedName>
  </definedNames>
  <calcPr calcId="145621"/>
</workbook>
</file>

<file path=xl/calcChain.xml><?xml version="1.0" encoding="utf-8"?>
<calcChain xmlns="http://schemas.openxmlformats.org/spreadsheetml/2006/main">
  <c r="K18" i="3" l="1"/>
  <c r="L18" i="3"/>
  <c r="K19" i="3"/>
  <c r="L19" i="3"/>
  <c r="K20" i="3"/>
  <c r="L20" i="3"/>
  <c r="K21" i="3"/>
  <c r="L21" i="3"/>
  <c r="K22" i="3"/>
  <c r="L22" i="3"/>
  <c r="H22" i="3"/>
  <c r="H21" i="3"/>
  <c r="H20" i="3"/>
  <c r="H19" i="3"/>
  <c r="H18" i="3"/>
  <c r="O5" i="10"/>
  <c r="S5" i="10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3" i="11"/>
  <c r="M374" i="11"/>
  <c r="M375" i="11"/>
  <c r="M376" i="11"/>
  <c r="M377" i="11"/>
  <c r="M378" i="11"/>
  <c r="M379" i="11"/>
  <c r="M380" i="1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406" i="11"/>
  <c r="M407" i="11"/>
  <c r="M408" i="11"/>
  <c r="M409" i="11"/>
  <c r="M410" i="11"/>
  <c r="M411" i="11"/>
  <c r="M412" i="11"/>
  <c r="M413" i="11"/>
  <c r="M414" i="11"/>
  <c r="M415" i="11"/>
  <c r="M416" i="11"/>
  <c r="M417" i="11"/>
  <c r="M418" i="11"/>
  <c r="M419" i="11"/>
  <c r="M420" i="11"/>
  <c r="M421" i="11"/>
  <c r="M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8" i="11"/>
  <c r="M439" i="11"/>
  <c r="M440" i="11"/>
  <c r="M441" i="11"/>
  <c r="M442" i="11"/>
  <c r="M443" i="11"/>
  <c r="M444" i="11"/>
  <c r="M445" i="11"/>
  <c r="M446" i="11"/>
  <c r="M447" i="11"/>
  <c r="M448" i="11"/>
  <c r="M449" i="11"/>
  <c r="M450" i="11"/>
  <c r="M451" i="11"/>
  <c r="M452" i="11"/>
  <c r="M453" i="11"/>
  <c r="M454" i="11"/>
  <c r="M455" i="11"/>
  <c r="M456" i="11"/>
  <c r="M457" i="11"/>
  <c r="M458" i="11"/>
  <c r="M459" i="11"/>
  <c r="M460" i="11"/>
  <c r="M461" i="11"/>
  <c r="M462" i="11"/>
  <c r="M463" i="11"/>
  <c r="M464" i="11"/>
  <c r="M465" i="11"/>
  <c r="M466" i="11"/>
  <c r="M467" i="11"/>
  <c r="M468" i="11"/>
  <c r="M469" i="11"/>
  <c r="M470" i="11"/>
  <c r="M471" i="11"/>
  <c r="M472" i="11"/>
  <c r="M473" i="11"/>
  <c r="M474" i="11"/>
  <c r="M475" i="11"/>
  <c r="M476" i="11"/>
  <c r="M477" i="11"/>
  <c r="M478" i="11"/>
  <c r="M479" i="11"/>
  <c r="M480" i="11"/>
  <c r="M481" i="11"/>
  <c r="M482" i="11"/>
  <c r="M483" i="11"/>
  <c r="M484" i="11"/>
  <c r="M485" i="11"/>
  <c r="M486" i="11"/>
  <c r="M487" i="11"/>
  <c r="M488" i="11"/>
  <c r="M489" i="11"/>
  <c r="M490" i="11"/>
  <c r="M491" i="11"/>
  <c r="M492" i="11"/>
  <c r="M493" i="11"/>
  <c r="M494" i="11"/>
  <c r="M495" i="11"/>
  <c r="M496" i="11"/>
  <c r="M497" i="11"/>
  <c r="M498" i="11"/>
  <c r="M499" i="11"/>
  <c r="M500" i="11"/>
  <c r="M501" i="11"/>
  <c r="M502" i="11"/>
  <c r="M503" i="11"/>
  <c r="M504" i="11"/>
  <c r="M505" i="11"/>
  <c r="M506" i="11"/>
  <c r="M507" i="11"/>
  <c r="M508" i="11"/>
  <c r="M509" i="11"/>
  <c r="M510" i="11"/>
  <c r="M511" i="11"/>
  <c r="M512" i="11"/>
  <c r="M513" i="11"/>
  <c r="M514" i="11"/>
  <c r="M515" i="11"/>
  <c r="M516" i="11"/>
  <c r="M517" i="11"/>
  <c r="M518" i="11"/>
  <c r="M519" i="11"/>
  <c r="M520" i="11"/>
  <c r="M521" i="11"/>
  <c r="M522" i="11"/>
  <c r="M523" i="11"/>
  <c r="M524" i="11"/>
  <c r="M525" i="11"/>
  <c r="M526" i="11"/>
  <c r="M527" i="11"/>
  <c r="M528" i="11"/>
  <c r="M529" i="11"/>
  <c r="M530" i="11"/>
  <c r="M531" i="11"/>
  <c r="M532" i="11"/>
  <c r="M533" i="11"/>
  <c r="M534" i="11"/>
  <c r="M535" i="11"/>
  <c r="M536" i="11"/>
  <c r="M537" i="11"/>
  <c r="M538" i="11"/>
  <c r="M539" i="11"/>
  <c r="M540" i="11"/>
  <c r="M541" i="11"/>
  <c r="M542" i="11"/>
  <c r="M543" i="11"/>
  <c r="M544" i="11"/>
  <c r="M545" i="11"/>
  <c r="M546" i="11"/>
  <c r="M547" i="11"/>
  <c r="M548" i="11"/>
  <c r="M549" i="11"/>
  <c r="M550" i="11"/>
  <c r="M551" i="11"/>
  <c r="M552" i="11"/>
  <c r="M553" i="11"/>
  <c r="M554" i="11"/>
  <c r="M555" i="11"/>
  <c r="M556" i="11"/>
  <c r="M557" i="11"/>
  <c r="M558" i="11"/>
  <c r="M559" i="11"/>
  <c r="M560" i="11"/>
  <c r="M561" i="11"/>
  <c r="M562" i="11"/>
  <c r="M563" i="11"/>
  <c r="M564" i="11"/>
  <c r="M565" i="11"/>
  <c r="M566" i="11"/>
  <c r="M567" i="11"/>
  <c r="M568" i="11"/>
  <c r="M569" i="11"/>
  <c r="M570" i="11"/>
  <c r="M571" i="11"/>
  <c r="M572" i="11"/>
  <c r="M573" i="11"/>
  <c r="M574" i="11"/>
  <c r="M575" i="11"/>
  <c r="M576" i="11"/>
  <c r="M577" i="11"/>
  <c r="M578" i="11"/>
  <c r="M579" i="11"/>
  <c r="M580" i="11"/>
  <c r="M581" i="11"/>
  <c r="M582" i="11"/>
  <c r="M583" i="11"/>
  <c r="M584" i="11"/>
  <c r="M585" i="11"/>
  <c r="M586" i="11"/>
  <c r="M587" i="11"/>
  <c r="M588" i="11"/>
  <c r="M589" i="11"/>
  <c r="M590" i="11"/>
  <c r="M591" i="11"/>
  <c r="M592" i="11"/>
  <c r="M593" i="11"/>
  <c r="M594" i="11"/>
  <c r="M595" i="11"/>
  <c r="M596" i="11"/>
  <c r="M597" i="11"/>
  <c r="M598" i="11"/>
  <c r="M599" i="11"/>
  <c r="M600" i="11"/>
  <c r="M601" i="11"/>
  <c r="M602" i="11"/>
  <c r="M603" i="11"/>
  <c r="M604" i="11"/>
  <c r="M605" i="11"/>
  <c r="M606" i="11"/>
  <c r="M607" i="11"/>
  <c r="M608" i="11"/>
  <c r="M609" i="11"/>
  <c r="M610" i="11"/>
  <c r="M611" i="11"/>
  <c r="M612" i="11"/>
  <c r="M613" i="11"/>
  <c r="M614" i="11"/>
  <c r="M615" i="11"/>
  <c r="M616" i="11"/>
  <c r="M617" i="11"/>
  <c r="M618" i="11"/>
  <c r="M619" i="11"/>
  <c r="M5" i="11"/>
  <c r="J7" i="19"/>
  <c r="G7" i="19"/>
  <c r="J6" i="19"/>
  <c r="K6" i="19"/>
  <c r="G6" i="19"/>
  <c r="J5" i="19"/>
  <c r="G5" i="19"/>
  <c r="J4" i="19"/>
  <c r="G4" i="19"/>
  <c r="L23" i="3"/>
  <c r="K23" i="3"/>
  <c r="H23" i="3"/>
  <c r="L17" i="3"/>
  <c r="K17" i="3"/>
  <c r="H17" i="3"/>
  <c r="L16" i="3"/>
  <c r="K16" i="3"/>
  <c r="H16" i="3"/>
  <c r="L15" i="3"/>
  <c r="K15" i="3"/>
  <c r="H15" i="3"/>
  <c r="L14" i="3"/>
  <c r="K14" i="3"/>
  <c r="H14" i="3"/>
  <c r="L13" i="3"/>
  <c r="K13" i="3"/>
  <c r="H13" i="3"/>
  <c r="L12" i="3"/>
  <c r="K12" i="3"/>
  <c r="H12" i="3"/>
  <c r="L11" i="3"/>
  <c r="K11" i="3"/>
  <c r="H11" i="3"/>
  <c r="L10" i="3"/>
  <c r="K10" i="3"/>
  <c r="H10" i="3"/>
  <c r="L9" i="3"/>
  <c r="K9" i="3"/>
  <c r="H9" i="3"/>
  <c r="L8" i="3"/>
  <c r="K8" i="3"/>
  <c r="H8" i="3"/>
  <c r="L7" i="3"/>
  <c r="K7" i="3"/>
  <c r="H7" i="3"/>
  <c r="L6" i="3"/>
  <c r="K6" i="3"/>
  <c r="H6" i="3"/>
  <c r="L5" i="3"/>
  <c r="K5" i="3"/>
  <c r="H5" i="3"/>
  <c r="L4" i="3"/>
  <c r="K4" i="3"/>
  <c r="H4" i="3"/>
  <c r="J14" i="21"/>
  <c r="G14" i="21"/>
  <c r="J13" i="21"/>
  <c r="G13" i="21"/>
  <c r="J12" i="21"/>
  <c r="G12" i="21"/>
  <c r="J9" i="21"/>
  <c r="G9" i="21"/>
  <c r="J8" i="21"/>
  <c r="G8" i="21"/>
  <c r="J7" i="21"/>
  <c r="K7" i="21"/>
  <c r="G7" i="21"/>
  <c r="J6" i="21"/>
  <c r="G6" i="21"/>
  <c r="J5" i="21"/>
  <c r="K5" i="21"/>
  <c r="G5" i="21"/>
  <c r="J4" i="21"/>
  <c r="G4" i="21"/>
  <c r="K9" i="21"/>
  <c r="K13" i="21"/>
  <c r="K14" i="21"/>
  <c r="K4" i="19"/>
  <c r="K6" i="21"/>
  <c r="K5" i="19"/>
  <c r="K7" i="19"/>
  <c r="K8" i="21"/>
  <c r="K12" i="21"/>
  <c r="K4" i="21"/>
  <c r="S183" i="14"/>
  <c r="S182" i="14"/>
  <c r="S48" i="10"/>
  <c r="S47" i="10"/>
  <c r="S46" i="10"/>
  <c r="S45" i="10"/>
  <c r="Q19" i="14"/>
  <c r="Q18" i="14"/>
  <c r="Q17" i="14"/>
  <c r="Q16" i="14"/>
  <c r="Q43" i="14"/>
  <c r="Q33" i="14"/>
  <c r="Q23" i="14"/>
  <c r="Q5" i="14"/>
  <c r="S167" i="14"/>
  <c r="S187" i="14"/>
  <c r="S186" i="14"/>
  <c r="S185" i="14"/>
  <c r="S184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8" i="14"/>
  <c r="S97" i="14"/>
  <c r="S96" i="14"/>
  <c r="S95" i="14"/>
  <c r="S94" i="14"/>
  <c r="S93" i="14"/>
  <c r="S92" i="14"/>
  <c r="S91" i="14"/>
  <c r="S90" i="14"/>
  <c r="S89" i="14"/>
  <c r="S88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8" i="14"/>
  <c r="S67" i="14"/>
  <c r="S66" i="14"/>
  <c r="S65" i="14"/>
  <c r="S64" i="14"/>
  <c r="S63" i="14"/>
  <c r="S62" i="14"/>
  <c r="S61" i="14"/>
  <c r="S60" i="14"/>
  <c r="S59" i="14"/>
  <c r="S58" i="14"/>
  <c r="S56" i="14"/>
  <c r="S55" i="14"/>
  <c r="S54" i="14"/>
  <c r="S53" i="14"/>
  <c r="S52" i="14"/>
  <c r="S6" i="14"/>
  <c r="S7" i="14"/>
  <c r="S8" i="14"/>
  <c r="U19" i="14"/>
  <c r="S19" i="14"/>
  <c r="U18" i="14"/>
  <c r="S18" i="14"/>
  <c r="U17" i="14"/>
  <c r="S17" i="14"/>
  <c r="U16" i="14"/>
  <c r="S16" i="14"/>
  <c r="U15" i="14"/>
  <c r="S15" i="14"/>
  <c r="U14" i="14"/>
  <c r="S14" i="14"/>
  <c r="U13" i="14"/>
  <c r="S13" i="14"/>
  <c r="U12" i="14"/>
  <c r="S12" i="14"/>
  <c r="Q99" i="14"/>
  <c r="S99" i="14"/>
  <c r="Q87" i="14"/>
  <c r="S87" i="14"/>
  <c r="Q69" i="14"/>
  <c r="S69" i="14"/>
  <c r="Q57" i="14"/>
  <c r="S57" i="14"/>
  <c r="T51" i="14"/>
  <c r="S51" i="14"/>
  <c r="T50" i="14"/>
  <c r="S50" i="14"/>
  <c r="U49" i="14"/>
  <c r="S49" i="14"/>
  <c r="U48" i="14"/>
  <c r="S48" i="14"/>
  <c r="U47" i="14"/>
  <c r="S47" i="14"/>
  <c r="U46" i="14"/>
  <c r="S46" i="14"/>
  <c r="U45" i="14"/>
  <c r="S45" i="14"/>
  <c r="U44" i="14"/>
  <c r="S44" i="14"/>
  <c r="U43" i="14"/>
  <c r="S43" i="14"/>
  <c r="U42" i="14"/>
  <c r="S42" i="14"/>
  <c r="T41" i="14"/>
  <c r="S41" i="14"/>
  <c r="T40" i="14"/>
  <c r="S40" i="14"/>
  <c r="U39" i="14"/>
  <c r="S39" i="14"/>
  <c r="U38" i="14"/>
  <c r="S38" i="14"/>
  <c r="U37" i="14"/>
  <c r="S37" i="14"/>
  <c r="U36" i="14"/>
  <c r="S36" i="14"/>
  <c r="U35" i="14"/>
  <c r="S35" i="14"/>
  <c r="U34" i="14"/>
  <c r="S34" i="14"/>
  <c r="U33" i="14"/>
  <c r="S33" i="14"/>
  <c r="U32" i="14"/>
  <c r="S32" i="14"/>
  <c r="T31" i="14"/>
  <c r="S31" i="14"/>
  <c r="T30" i="14"/>
  <c r="S30" i="14"/>
  <c r="U29" i="14"/>
  <c r="S29" i="14"/>
  <c r="U28" i="14"/>
  <c r="S28" i="14"/>
  <c r="U27" i="14"/>
  <c r="S27" i="14"/>
  <c r="U26" i="14"/>
  <c r="S26" i="14"/>
  <c r="U25" i="14"/>
  <c r="S25" i="14"/>
  <c r="U24" i="14"/>
  <c r="S24" i="14"/>
  <c r="U23" i="14"/>
  <c r="S23" i="14"/>
  <c r="U22" i="14"/>
  <c r="S22" i="14"/>
  <c r="S21" i="14"/>
  <c r="S67" i="10"/>
  <c r="S65" i="10"/>
  <c r="S64" i="10"/>
  <c r="S63" i="10"/>
  <c r="S60" i="10"/>
  <c r="S57" i="10"/>
  <c r="S56" i="10"/>
  <c r="S55" i="10"/>
  <c r="S54" i="10"/>
  <c r="S51" i="10"/>
  <c r="S50" i="10"/>
  <c r="S49" i="10"/>
  <c r="S44" i="10"/>
  <c r="S39" i="10"/>
  <c r="S37" i="10"/>
  <c r="S35" i="10"/>
  <c r="S30" i="10"/>
  <c r="S29" i="10"/>
  <c r="S28" i="10"/>
  <c r="S27" i="10"/>
  <c r="S26" i="10"/>
  <c r="S23" i="10"/>
  <c r="S22" i="10"/>
  <c r="S21" i="10"/>
  <c r="S20" i="10"/>
  <c r="S15" i="10"/>
  <c r="S14" i="10"/>
  <c r="S13" i="10"/>
  <c r="S11" i="10"/>
  <c r="S8" i="10"/>
  <c r="S7" i="10"/>
  <c r="S6" i="10"/>
  <c r="Q61" i="10"/>
  <c r="Q58" i="10"/>
  <c r="Q52" i="10"/>
  <c r="Q42" i="10"/>
  <c r="Q40" i="10"/>
  <c r="Q33" i="10"/>
  <c r="Q31" i="10"/>
  <c r="Q24" i="10"/>
  <c r="Q19" i="10"/>
  <c r="S19" i="10"/>
  <c r="Q16" i="10"/>
  <c r="Q9" i="10"/>
  <c r="O61" i="10"/>
  <c r="O58" i="10"/>
  <c r="O52" i="10"/>
  <c r="O42" i="10"/>
  <c r="O40" i="10"/>
  <c r="O33" i="10"/>
  <c r="O31" i="10"/>
  <c r="O24" i="10"/>
  <c r="O18" i="10"/>
  <c r="S18" i="10"/>
  <c r="O16" i="10"/>
  <c r="O9" i="10"/>
  <c r="U16" i="9"/>
  <c r="U5" i="9"/>
  <c r="W5" i="9"/>
  <c r="U6" i="9"/>
  <c r="V6" i="9"/>
  <c r="U7" i="9"/>
  <c r="W7" i="9"/>
  <c r="U8" i="9"/>
  <c r="W8" i="9"/>
  <c r="U9" i="9"/>
  <c r="W9" i="9"/>
  <c r="U10" i="9"/>
  <c r="W10" i="9"/>
  <c r="U11" i="9"/>
  <c r="W11" i="9"/>
  <c r="U12" i="9"/>
  <c r="V12" i="9"/>
  <c r="U13" i="9"/>
  <c r="W13" i="9"/>
  <c r="U14" i="9"/>
  <c r="W14" i="9"/>
  <c r="U15" i="9"/>
  <c r="W15" i="9"/>
  <c r="V16" i="9"/>
  <c r="W16" i="9"/>
  <c r="U17" i="9"/>
  <c r="V17" i="9"/>
  <c r="U18" i="9"/>
  <c r="V18" i="9"/>
  <c r="U19" i="9"/>
  <c r="W19" i="9"/>
  <c r="U20" i="9"/>
  <c r="W20" i="9"/>
  <c r="U21" i="9"/>
  <c r="V21" i="9"/>
  <c r="U22" i="9"/>
  <c r="W22" i="9"/>
  <c r="U23" i="9"/>
  <c r="W23" i="9"/>
  <c r="U24" i="9"/>
  <c r="V24" i="9"/>
  <c r="U25" i="9"/>
  <c r="W25" i="9"/>
  <c r="U26" i="9"/>
  <c r="V26" i="9"/>
  <c r="U27" i="9"/>
  <c r="V27" i="9"/>
  <c r="U28" i="9"/>
  <c r="W28" i="9"/>
  <c r="U29" i="9"/>
  <c r="W29" i="9"/>
  <c r="U30" i="9"/>
  <c r="V30" i="9"/>
  <c r="W30" i="9"/>
  <c r="U31" i="9"/>
  <c r="V31" i="9"/>
  <c r="U32" i="9"/>
  <c r="V32" i="9"/>
  <c r="U33" i="9"/>
  <c r="W33" i="9"/>
  <c r="U34" i="9"/>
  <c r="W34" i="9"/>
  <c r="U35" i="9"/>
  <c r="W35" i="9"/>
  <c r="U36" i="9"/>
  <c r="V36" i="9"/>
  <c r="U37" i="9"/>
  <c r="W37" i="9"/>
  <c r="U38" i="9"/>
  <c r="W38" i="9"/>
  <c r="U39" i="9"/>
  <c r="W39" i="9"/>
  <c r="U40" i="9"/>
  <c r="V40" i="9"/>
  <c r="U41" i="9"/>
  <c r="W41" i="9"/>
  <c r="U42" i="9"/>
  <c r="V42" i="9"/>
  <c r="U43" i="9"/>
  <c r="W43" i="9"/>
  <c r="U46" i="9"/>
  <c r="W46" i="9"/>
  <c r="U4" i="9"/>
  <c r="W4" i="9"/>
  <c r="S16" i="10"/>
  <c r="S33" i="10"/>
  <c r="S9" i="10"/>
  <c r="S31" i="10"/>
  <c r="S40" i="10"/>
  <c r="S24" i="10"/>
  <c r="S42" i="10"/>
  <c r="S52" i="10"/>
  <c r="S61" i="10"/>
  <c r="S58" i="10"/>
  <c r="M27" i="8"/>
  <c r="P33" i="8"/>
  <c r="P44" i="8"/>
  <c r="P45" i="8"/>
  <c r="P46" i="8"/>
  <c r="P47" i="8"/>
  <c r="P48" i="8"/>
  <c r="P15" i="8"/>
  <c r="P17" i="8"/>
  <c r="P18" i="8"/>
  <c r="P19" i="8"/>
  <c r="P20" i="8"/>
  <c r="P21" i="8"/>
  <c r="P22" i="8"/>
  <c r="P23" i="8"/>
  <c r="P16" i="8"/>
  <c r="P26" i="8"/>
  <c r="P27" i="8"/>
  <c r="P29" i="8"/>
  <c r="P28" i="8"/>
  <c r="P24" i="8"/>
  <c r="P25" i="8"/>
  <c r="P40" i="8"/>
  <c r="P41" i="8"/>
  <c r="P42" i="8"/>
  <c r="P43" i="8"/>
  <c r="P31" i="8"/>
  <c r="P32" i="8"/>
  <c r="P34" i="8"/>
  <c r="P35" i="8"/>
  <c r="P36" i="8"/>
  <c r="P37" i="8"/>
  <c r="P38" i="8"/>
  <c r="P39" i="8"/>
  <c r="P7" i="8"/>
  <c r="P8" i="8"/>
  <c r="P9" i="8"/>
  <c r="P4" i="8"/>
  <c r="P5" i="8"/>
  <c r="P12" i="8"/>
  <c r="P13" i="8"/>
  <c r="P14" i="8"/>
  <c r="P10" i="8"/>
  <c r="P11" i="8"/>
  <c r="P6" i="8"/>
  <c r="T6" i="17"/>
  <c r="T7" i="17"/>
  <c r="T8" i="17"/>
  <c r="T9" i="17"/>
  <c r="T10" i="17"/>
  <c r="T11" i="17"/>
  <c r="T14" i="17"/>
  <c r="T17" i="17"/>
  <c r="T5" i="17"/>
  <c r="S16" i="17"/>
  <c r="S13" i="17"/>
  <c r="S17" i="17"/>
  <c r="S15" i="17"/>
  <c r="S14" i="17"/>
  <c r="S12" i="17"/>
  <c r="S11" i="17"/>
  <c r="S10" i="17"/>
  <c r="S9" i="17"/>
  <c r="S8" i="17"/>
  <c r="S7" i="17"/>
  <c r="S6" i="17"/>
  <c r="S5" i="17"/>
  <c r="T21" i="14"/>
  <c r="S5" i="14"/>
  <c r="S9" i="14"/>
  <c r="S10" i="14"/>
  <c r="S11" i="14"/>
  <c r="S20" i="14"/>
  <c r="S4" i="14"/>
  <c r="U4" i="14"/>
  <c r="U5" i="14"/>
  <c r="U9" i="14"/>
  <c r="U10" i="14"/>
  <c r="U11" i="14"/>
  <c r="T20" i="14"/>
</calcChain>
</file>

<file path=xl/comments1.xml><?xml version="1.0" encoding="utf-8"?>
<comments xmlns="http://schemas.openxmlformats.org/spreadsheetml/2006/main">
  <authors>
    <author>Kirsten Birch Håkansson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Kirsten Birch Håkansson:</t>
        </r>
        <r>
          <rPr>
            <sz val="9"/>
            <color indexed="81"/>
            <rFont val="Tahoma"/>
            <family val="2"/>
          </rPr>
          <t xml:space="preserve">
Kopi fra TR2009</t>
        </r>
      </text>
    </comment>
  </commentList>
</comments>
</file>

<file path=xl/comments2.xml><?xml version="1.0" encoding="utf-8"?>
<comments xmlns="http://schemas.openxmlformats.org/spreadsheetml/2006/main">
  <authors>
    <author>Kirsten Birch Håkansson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Kirsten Birch Håkansson:</t>
        </r>
        <r>
          <rPr>
            <sz val="9"/>
            <color indexed="81"/>
            <rFont val="Tahoma"/>
            <family val="2"/>
          </rPr>
          <t xml:space="preserve">
Kopi fra TR2009
</t>
        </r>
      </text>
    </comment>
  </commentList>
</comments>
</file>

<file path=xl/sharedStrings.xml><?xml version="1.0" encoding="utf-8"?>
<sst xmlns="http://schemas.openxmlformats.org/spreadsheetml/2006/main" count="17630" uniqueCount="1303">
  <si>
    <t>GNS_DEF_120-219_0_0  GNS_DEF_100-119_0_0    GTR_DEF_120-219_0_0 GTR_DEF_90-99_0_0 GNS_CRU_&gt;=220_0_0 GNS_CRU_100-119_0_0 GNS_CRU_120-219_0_1</t>
  </si>
  <si>
    <t>GNS_DEF_120-219_0_0  GNS_DEF_100-119_0_0    GTR_DEF_120-219_0_0 GTR_DEF_90-99_0_0 GNS_CRU_&gt;=220_0_0 GNS_CRU_100-119_0_0 GNS_CRU_120-219_0_2</t>
  </si>
  <si>
    <t>GNS_DEF_120-219_0_0  GNS_DEF_100-119_0_0    GTR_DEF_120-219_0_0 GTR_DEF_90-99_0_0 GNS_CRU_&gt;=220_0_0 GNS_CRU_100-119_0_0 GNS_CRU_120-219_0_3</t>
  </si>
  <si>
    <t>GNS_DEF_120-219_0_0  GNS_DEF_100-119_0_0    GTR_DEF_120-219_0_0 GTR_DEF_90-99_0_0 GNS_CRU_&gt;=220_0_0 GNS_CRU_100-119_0_0 GNS_CRU_120-219_0_4</t>
  </si>
  <si>
    <t>GNS_DEF_120-219_0_0  GNS_DEF_100-119_0_0    GTR_DEF_120-219_0_0 GTR_DEF_90-99_0_0 GNS_CRU_&gt;=220_0_0 GNS_CRU_100-119_0_0 GNS_CRU_120-219_0_5</t>
  </si>
  <si>
    <t>GNS_DEF_120-219_0_0  GNS_DEF_100-119_0_0    GTR_DEF_120-219_0_0 GTR_DEF_90-99_0_0 GNS_CRU_&gt;=220_0_0 GNS_CRU_100-119_0_0 GNS_CRU_120-219_0_6</t>
  </si>
  <si>
    <t>OTB_SPF_32-69_0_0   OTM_SPF_32-69_0_0  PTM_SPF_32-69_0_0</t>
  </si>
  <si>
    <t>1. Management area</t>
  </si>
  <si>
    <t>27.IIIa</t>
  </si>
  <si>
    <t xml:space="preserve"> Harbour sampling</t>
  </si>
  <si>
    <t>Harbour sampling Survey Observer at sea</t>
  </si>
  <si>
    <t>Harbour sampling  Observer at sea</t>
  </si>
  <si>
    <t>Harbour sampling      Survey            Observer at sea</t>
  </si>
  <si>
    <t>Survey and        Observer at sea</t>
  </si>
  <si>
    <t>Harbour sampling  Survey</t>
  </si>
  <si>
    <t>maturity @age</t>
  </si>
  <si>
    <t>sex-ratio @length</t>
  </si>
  <si>
    <r>
      <t>22-32</t>
    </r>
    <r>
      <rPr>
        <vertAlign val="superscript"/>
        <sz val="8"/>
        <rFont val="Arial"/>
        <family val="2"/>
      </rPr>
      <t>1</t>
    </r>
  </si>
  <si>
    <t>Capros aper</t>
  </si>
  <si>
    <t>Segment by species/commodity (b)</t>
  </si>
  <si>
    <t>Segment by company size (b)</t>
  </si>
  <si>
    <t>Companies &lt;= 10</t>
  </si>
  <si>
    <t>Companies 11-49</t>
  </si>
  <si>
    <t>Companies 50-249</t>
  </si>
  <si>
    <t>Companies 250-</t>
  </si>
  <si>
    <t>Capital value (Total value of assets)</t>
  </si>
  <si>
    <t xml:space="preserve">Note 1: Unpaid labour by the owners does not exist in the Danish fish processing industry. </t>
  </si>
  <si>
    <t>[DRB] [VL1218] Dredges: 12-18 m</t>
  </si>
  <si>
    <t>[TBB] [VL1824] Beam trawlers: 18-24 m (Shrimp trawlers)</t>
  </si>
  <si>
    <t>Type of data collection scheme: A = Census / B = Probability Sample Survey / C = Non-proability Sample Survey</t>
  </si>
  <si>
    <t xml:space="preserve">Fleet segments which have been clustered </t>
  </si>
  <si>
    <t>Demersale trawlers and seiners 12-18 m (1)</t>
  </si>
  <si>
    <t>18 Danish Seiners 12-18 m</t>
  </si>
  <si>
    <t>159 Demersale Trawlers 12-18 m</t>
  </si>
  <si>
    <t>Demersale trawlers and seiners 18-24 m (1)</t>
  </si>
  <si>
    <t>16 Danish Seiners 18-24 m</t>
  </si>
  <si>
    <t>61 Demersale Trawlers 18-24 m</t>
  </si>
  <si>
    <t>Pelagic trawlers and seiners &gt;= 40 m (2)</t>
  </si>
  <si>
    <t>5 Purse Seiners  &gt;=  40 m</t>
  </si>
  <si>
    <t>2 Beam Trawlers &gt;= 40 m</t>
  </si>
  <si>
    <t>Dredges 0-12 m           = Mussel dredges (2)</t>
  </si>
  <si>
    <t>2 Dredges &lt; 10 m</t>
  </si>
  <si>
    <t>30 Dredges 10-12 m</t>
  </si>
  <si>
    <t>32 Dredges 12-18 m</t>
  </si>
  <si>
    <t>1 Dredges 18-24 m</t>
  </si>
  <si>
    <t>1 Dredges 24-40 m</t>
  </si>
  <si>
    <t xml:space="preserve">(a) [C] Clustering according to DCR calassification. </t>
  </si>
  <si>
    <t>(1) The Danish Seiners are grouped separately in the Danish statistics, but has been included in the Trawlers and seiners segment according to DCR classification.</t>
  </si>
  <si>
    <t>(2) The number of vessels in some of the length groups are less that 10. Clustering according to rules on confidentiality in the DCR classification.</t>
  </si>
  <si>
    <t>Replacement value of physical capital</t>
  </si>
  <si>
    <t>Total value of fishing rights</t>
  </si>
  <si>
    <t>Total trips, Days at sea</t>
  </si>
  <si>
    <t>Total fishdays</t>
  </si>
  <si>
    <t>GT-fishdays, KW-fishdays</t>
  </si>
  <si>
    <t>Live weight of landings per species</t>
  </si>
  <si>
    <t>29</t>
  </si>
  <si>
    <t>21</t>
  </si>
  <si>
    <t>3745</t>
  </si>
  <si>
    <t>1578</t>
  </si>
  <si>
    <t>10</t>
  </si>
  <si>
    <t>78</t>
  </si>
  <si>
    <t>72</t>
  </si>
  <si>
    <t>III.G.11</t>
  </si>
  <si>
    <t>STECF SGMOS</t>
  </si>
  <si>
    <t>MARE/A3/ACS/eh D(2010) REP 455</t>
  </si>
  <si>
    <t>DRB-VL0012</t>
  </si>
  <si>
    <t>DTS-VL0012</t>
  </si>
  <si>
    <t>PGP-VL0012</t>
  </si>
  <si>
    <t>PMP-VL0012</t>
  </si>
  <si>
    <t>DRB-VL1218</t>
  </si>
  <si>
    <t>DTS-VL1218</t>
  </si>
  <si>
    <t>PGP-VL1218</t>
  </si>
  <si>
    <t>PMP-VL1218</t>
  </si>
  <si>
    <t>TBB-VL1218</t>
  </si>
  <si>
    <t>DTS-VL1824</t>
  </si>
  <si>
    <t>PGP-VL1824</t>
  </si>
  <si>
    <t>PMP-VL1824</t>
  </si>
  <si>
    <t>TBB-VL1824</t>
  </si>
  <si>
    <t>TM-VL2440</t>
  </si>
  <si>
    <t>TBB-VL2440</t>
  </si>
  <si>
    <t>TM-VL40XX</t>
  </si>
  <si>
    <t>STECF SGECA 10-04</t>
  </si>
  <si>
    <t>x</t>
  </si>
  <si>
    <t>ICES WGCRAN</t>
  </si>
  <si>
    <t>Cancer pagurus</t>
  </si>
  <si>
    <t>Caridea sp.</t>
  </si>
  <si>
    <t>Conger conger</t>
  </si>
  <si>
    <t>Dicentrarchus labrax</t>
  </si>
  <si>
    <t>Invertebrata</t>
  </si>
  <si>
    <t>Lampetra fluviatilis</t>
  </si>
  <si>
    <t>Leucoraja fullonica</t>
  </si>
  <si>
    <t>Mytilus edulis</t>
  </si>
  <si>
    <t>Pasiphaea sp.</t>
  </si>
  <si>
    <t>Leucoraja circularis</t>
  </si>
  <si>
    <t>Liocarcinus depurator</t>
  </si>
  <si>
    <t>Phocoena phocoena</t>
  </si>
  <si>
    <t>Symphodus melops</t>
  </si>
  <si>
    <t>Coelorhynchus Coelorhynchus</t>
  </si>
  <si>
    <t>Helicolenus dactylopterus</t>
  </si>
  <si>
    <t>Lithodes maja</t>
  </si>
  <si>
    <t>Phalacrocorax carbo</t>
  </si>
  <si>
    <t>Scyliorhinus stellaris</t>
  </si>
  <si>
    <t>Aurelia aurita</t>
  </si>
  <si>
    <t>Gobius niger</t>
  </si>
  <si>
    <t>Stock/Area</t>
  </si>
  <si>
    <t>Limanda limanda (Dab)</t>
  </si>
  <si>
    <t>March 2010</t>
  </si>
  <si>
    <t>The Study Group on VMS data, its storage, access and tools for analysis (SGVMS)</t>
  </si>
  <si>
    <t>September 2010</t>
  </si>
  <si>
    <t>Workshop on Age Reading of Dab (WKARDAB)</t>
  </si>
  <si>
    <t>November 2010</t>
  </si>
  <si>
    <t>Planning Group on Recreational Fisheries Surveys (PGRFS)</t>
  </si>
  <si>
    <t>June 2010</t>
  </si>
  <si>
    <t>Workshop on the Age Reading of Mackerel (WKARMAC)</t>
  </si>
  <si>
    <t>Workshop on Age Reading of North Sea (IV) and Skagerrak‐Kattegat (IIIa) Plaice (WKARP)</t>
  </si>
  <si>
    <t>February 2010</t>
  </si>
  <si>
    <t>Workshop on the Development of a Gillnet Selectivity Manual (WKGILLMAN)</t>
  </si>
  <si>
    <t xml:space="preserve">Working Group on Data and Information Management (WGDIM) </t>
  </si>
  <si>
    <t>May 2010</t>
  </si>
  <si>
    <t>Study Group on Data Requirements and Assessment Needs for Baltic Sea Trout (SGBALANST)</t>
  </si>
  <si>
    <t>ICES Planning Group of International Pelagic Surveys (WGIPS)</t>
  </si>
  <si>
    <t>Study Group on Standards in Ichthyoplankton Surveys (SGSIPS)</t>
  </si>
  <si>
    <t>October 2010</t>
  </si>
  <si>
    <t>ICES Planning Group on North Sea Cod and Plaice Egg Surveys (WGEGGS)</t>
  </si>
  <si>
    <t>August 2010</t>
  </si>
  <si>
    <t>Study Group on Nephrops Surveys (SGNEPS)</t>
  </si>
  <si>
    <t>April 2010</t>
  </si>
  <si>
    <t>Joint Workshop with NAMMCO on observation schemes for bycatch of mammals and birds (WKOSBOMB)</t>
  </si>
  <si>
    <t>ICES Workshop on Reviews of Recent Advances in Stock Assessment Models Worldwide "Around The World in AD Models" (WKADSAM)</t>
  </si>
  <si>
    <t>ICES Workshop on ecosystem indicators of discarding (WKEID)</t>
  </si>
  <si>
    <t>Joint ICES and Pelagic RAC Workshop on Pelagic Fisheries within the Marine Ecosystem: Tradeoffs and potential benefits of the Ecosystem Approach (WKPELECO)</t>
  </si>
  <si>
    <t>Working Group on Multispecies Assessment Methods (WGSAM)</t>
  </si>
  <si>
    <t>Workshop on Baltic eel (WKBALTEEL)</t>
  </si>
  <si>
    <t>2</t>
  </si>
  <si>
    <t>The ICES/HELCOM Workshop on Flatfish in the Baltic Sea (WKFLABA)</t>
  </si>
  <si>
    <t>ICES/ESSAS Workshop on Ecosystem Studies of Sub‐Arctic Seas (ICESSAS)</t>
  </si>
  <si>
    <t>Stock Identification Methods Working Group (SIMWG)</t>
  </si>
  <si>
    <t>Workshop on Introducing Coupled Ecological – Eco‐nomic Modelling and Risk Assessment into Management Tools (WKIMM)</t>
  </si>
  <si>
    <t>Benchmark Workshop on Sandeel (WKSAN)</t>
  </si>
  <si>
    <t>The Study Group on International Post‐Evaluation on Eels (SGIPEE)</t>
  </si>
  <si>
    <t>January 2010</t>
  </si>
  <si>
    <t>Joint ICES‐STECF Workshop on methods for merging fleet metiers for fishery based sampling (WKMERGE)</t>
  </si>
  <si>
    <t>Working Group on Pathology and Diseases of Marine Organisms (WGPDMO)</t>
  </si>
  <si>
    <t>Workshop to Assess the Ecosystem Effects of Electric Pulse Trawls (WKPULSE)</t>
  </si>
  <si>
    <t>Workshop on estimation of maturity ogive in Norwegian spring spawning herring  (WKHERMAT)</t>
  </si>
  <si>
    <t>Workshop on Understanding and quantifying mortality in fish early‐life stages: experiments, observations and models (WKMOR)</t>
  </si>
  <si>
    <t>Working Group on Modelling of Physical/Biological Interactions (WGPBI)</t>
  </si>
  <si>
    <t>Working Group on Ecosystem Effects of Fishing Activities (WGECO)</t>
  </si>
  <si>
    <t>Joint ICES‐STECF Workshop on the implementation of the Common Open Source Tool (WKCOST)</t>
  </si>
  <si>
    <t>Working Group on Fisheries‐Induced Evolution (WGEVO)</t>
  </si>
  <si>
    <t>Working Group on the Application of Genetics in Fisheries and Mariculture (WGAGFM)</t>
  </si>
  <si>
    <t>Study Group on Turned 90˚ Codend Selectivity, focusing on Baltic Cod Selectivity (SGTCOD)</t>
  </si>
  <si>
    <t>CES‐FAO Working Group on Fishing Technology and Fish Behaviour (WGFTF)</t>
  </si>
  <si>
    <t>Working Group on operational oceanographic products for fisheries and environment (WGOOFE)</t>
  </si>
  <si>
    <t>NA(a)</t>
  </si>
  <si>
    <t>NA(b)</t>
  </si>
  <si>
    <t xml:space="preserve">a. Otoliths not read </t>
  </si>
  <si>
    <t>_</t>
  </si>
  <si>
    <t>a) Data not in the database</t>
  </si>
  <si>
    <t xml:space="preserve">b) Not colleted at harbour sampling </t>
  </si>
  <si>
    <t>[VL0010] Inactive vessels</t>
  </si>
  <si>
    <t>[VL1012] Inactive vessels</t>
  </si>
  <si>
    <t>[V1218] Inactive vessels</t>
  </si>
  <si>
    <t>[VL1824] Inactive vessels</t>
  </si>
  <si>
    <t>[VL2440] Inactive vessels</t>
  </si>
  <si>
    <t>[VL40XX] Inactive vessels</t>
  </si>
  <si>
    <t>Mean LOA</t>
  </si>
  <si>
    <t>Mean age</t>
  </si>
  <si>
    <t>Mean GT</t>
  </si>
  <si>
    <t>Mean kW</t>
  </si>
  <si>
    <t>Engaged crew</t>
  </si>
  <si>
    <t>Bias</t>
  </si>
  <si>
    <t>FTE harmonized  (2000 hours/year)</t>
  </si>
  <si>
    <t>FTE national    (1665 hours/year)</t>
  </si>
  <si>
    <t>Dredges 0-&lt;12 metres</t>
  </si>
  <si>
    <t>Dredges 12-&lt;18 metres</t>
  </si>
  <si>
    <t>Demersal trawlers and/or demersal seiners 12-&lt;18 metres</t>
  </si>
  <si>
    <t>Demersal trawlers and/or demersal seiners 0-&lt;12 metres</t>
  </si>
  <si>
    <t>Demersal trawlers and/or demersal seiners 18-&lt;24 metres</t>
  </si>
  <si>
    <t>Demersal trawlers and/or demersal seiners 24-&lt;40 metres</t>
  </si>
  <si>
    <t>Demersal trawlers and/or demersal seiners 40 metres or larger</t>
  </si>
  <si>
    <t>Beam trawlers 18-&lt;24 metres</t>
  </si>
  <si>
    <t>Beam trawlers 12-&lt;18 metres</t>
  </si>
  <si>
    <t>Vessels using active and passive gear 12-&lt;18 metres</t>
  </si>
  <si>
    <t>Vessels using active and passive gear 18-&lt;24 metres</t>
  </si>
  <si>
    <t>Vessels using polyvalent passive gears only 12-&lt;18 metres</t>
  </si>
  <si>
    <t>Vessels using polyvalent passive gears only 0-&lt;12 metres</t>
  </si>
  <si>
    <t>Vessels using active and passive gears 0-&lt;12 metres</t>
  </si>
  <si>
    <t>Table II.B.1 - Planned International co-ordination</t>
  </si>
  <si>
    <t xml:space="preserve">  NP years</t>
  </si>
  <si>
    <t xml:space="preserve">  TR year</t>
  </si>
  <si>
    <t>MS</t>
  </si>
  <si>
    <t>Expert group</t>
  </si>
  <si>
    <t>RFMO</t>
  </si>
  <si>
    <t>Year</t>
  </si>
  <si>
    <t>Number of stock co-ordinator provided by MS</t>
  </si>
  <si>
    <t>Years for which a chairperson is provided by MS</t>
  </si>
  <si>
    <t>MS Participation</t>
  </si>
  <si>
    <t>Eligible under DCF</t>
  </si>
  <si>
    <t>Attendance</t>
  </si>
  <si>
    <t>X</t>
  </si>
  <si>
    <t>ICES</t>
  </si>
  <si>
    <t>Table III.A.1 – General description of the fishing sector</t>
  </si>
  <si>
    <t>TR year</t>
  </si>
  <si>
    <t>Region</t>
  </si>
  <si>
    <t>Sub-area</t>
  </si>
  <si>
    <t>Target assemblages or species assemblages</t>
  </si>
  <si>
    <t>Demersal (a)</t>
  </si>
  <si>
    <t>Pelagic
(a)</t>
  </si>
  <si>
    <t>Industrial 
(b)</t>
  </si>
  <si>
    <t>Deep-water 
(a)</t>
  </si>
  <si>
    <t>Tuna and 
tuna-like</t>
  </si>
  <si>
    <t>Other highly
migratory</t>
  </si>
  <si>
    <t>Baltic Sea</t>
  </si>
  <si>
    <t>ICES areas III b-d</t>
  </si>
  <si>
    <t>North Sea and Eastern Arctic</t>
  </si>
  <si>
    <t>ICES Sub-areas I, II, IIIa, IV and VIId</t>
  </si>
  <si>
    <t>North Atlantic</t>
  </si>
  <si>
    <t>ICES Sub-areas V, XIV (excl. VIId), and NAFO area</t>
  </si>
  <si>
    <t>Mediterranean Sea and Black Sea</t>
  </si>
  <si>
    <t>All geographical sub-areas</t>
  </si>
  <si>
    <t>Other regions where fisheries are operated by EU vessels and managed by RFMOs</t>
  </si>
  <si>
    <t>Central East Atlantic</t>
  </si>
  <si>
    <t>Antarctic</t>
  </si>
  <si>
    <t>Central West Atlantic</t>
  </si>
  <si>
    <t>Indian Ocean</t>
  </si>
  <si>
    <t>Pacific Ocean</t>
  </si>
  <si>
    <t xml:space="preserve">  (a) Including fish, crustaceans and molluscs</t>
  </si>
  <si>
    <t xml:space="preserve">  (b) Fisheries targeting species for the production of fish meal, fish oil, etc. </t>
  </si>
  <si>
    <t>Table III.B.1 - Population segments for collection of economic data</t>
  </si>
  <si>
    <t>TR Year</t>
  </si>
  <si>
    <t>Supra region</t>
  </si>
  <si>
    <t>Fleet segment (c)</t>
  </si>
  <si>
    <t>Reference year</t>
  </si>
  <si>
    <t>Target 
population no. (b)
-----
N</t>
  </si>
  <si>
    <t>Frame population no. (d)
----
F</t>
  </si>
  <si>
    <t>Planned
sample no. (a) (b)
-----
P</t>
  </si>
  <si>
    <t xml:space="preserve"> Planned 
sample rate (a)
-----
(P/F)*100 (%)</t>
  </si>
  <si>
    <t>Type of data collection scheme</t>
  </si>
  <si>
    <t>Achieved Sample  no.</t>
  </si>
  <si>
    <t>Achieved Sample rate</t>
  </si>
  <si>
    <t>Achieved Sample no. / Planned sampled no.</t>
  </si>
  <si>
    <t>Baltic Sea, North Sea and Eastern Arctic, and North Atlantic</t>
  </si>
  <si>
    <t>A</t>
  </si>
  <si>
    <t>C</t>
  </si>
  <si>
    <t>A and C</t>
  </si>
  <si>
    <t>(a) Where planned sample nos. and rates differ for the estimation of different parameters within a segment, please give the appropriate range.</t>
  </si>
  <si>
    <t>(b) planned sample can be modified based on updated information on the total population (fleet register)</t>
  </si>
  <si>
    <t xml:space="preserve">(d) For economic variables to be collected only for active vessels, the frame may be different from the population. </t>
  </si>
  <si>
    <t>Table III.B.2 - Economic Clustering of fleet segments</t>
  </si>
  <si>
    <t>Name of the clustered fleet segments</t>
  </si>
  <si>
    <t>Total number of vessels in the cluster from the most recent information</t>
  </si>
  <si>
    <r>
      <t>Total number of vessels in the cluster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</si>
  <si>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t>Number of vessels in the segment from the most recent information</t>
  </si>
  <si>
    <r>
      <t>Number of vessels in the segment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</si>
  <si>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t>Table III.B.3 - Economic Data collection strategy</t>
  </si>
  <si>
    <t>NP years</t>
  </si>
  <si>
    <t>Variable group</t>
  </si>
  <si>
    <t>Variables</t>
  </si>
  <si>
    <t>Data sources</t>
  </si>
  <si>
    <t>Variability indicator (a)</t>
  </si>
  <si>
    <t xml:space="preserve">Achieved variability </t>
  </si>
  <si>
    <t>Bias indicator</t>
  </si>
  <si>
    <t>Value of the bias indicator</t>
  </si>
  <si>
    <t>Income</t>
  </si>
  <si>
    <t>Gross value of landings</t>
  </si>
  <si>
    <t>all segments</t>
  </si>
  <si>
    <t>Other income</t>
  </si>
  <si>
    <t>(a) specify the variability indicators to be used and planned target</t>
  </si>
  <si>
    <t>Table III.C.1 - List of identified metiers</t>
  </si>
  <si>
    <t>Reference years</t>
  </si>
  <si>
    <t>Fishing ground</t>
  </si>
  <si>
    <t>Gear LVL4</t>
  </si>
  <si>
    <t>Target Assemblage LVL5</t>
  </si>
  <si>
    <t>Metier LVL6</t>
  </si>
  <si>
    <t>Effort Days</t>
  </si>
  <si>
    <t>Total Landings (tonnes)</t>
  </si>
  <si>
    <t>Total Value (euros)</t>
  </si>
  <si>
    <t>Selected Effort</t>
  </si>
  <si>
    <t>Selected Landings</t>
  </si>
  <si>
    <t>Selected Value</t>
  </si>
  <si>
    <t>Selected Other (1)</t>
  </si>
  <si>
    <t>Selected Discards</t>
  </si>
  <si>
    <t>IV, VIId</t>
  </si>
  <si>
    <t>Demersal fish</t>
  </si>
  <si>
    <t>Y</t>
  </si>
  <si>
    <t>N</t>
  </si>
  <si>
    <t>Crustaceans</t>
  </si>
  <si>
    <t>Table III.C.2 - Merging and disaggregation of metiers (re-arrangement)</t>
  </si>
  <si>
    <t>Sampling year</t>
  </si>
  <si>
    <t>Metiers picked up by ranking system (Table III_C_1 column G)</t>
  </si>
  <si>
    <t>Is metier merged with other metiers for sampling purposes?</t>
  </si>
  <si>
    <t>Metiers that will be merged for sampling  purposes (Table III_C_1 column G)</t>
  </si>
  <si>
    <t>Metiers that will be further disaggregated</t>
  </si>
  <si>
    <t>Name of metier to sample (Table III_C_3 column H)</t>
  </si>
  <si>
    <t>Agreement at Regional level</t>
  </si>
  <si>
    <t>Baltic</t>
  </si>
  <si>
    <t>OTB_DEF_&gt;=105_1_110</t>
  </si>
  <si>
    <t>No</t>
  </si>
  <si>
    <t>PTB_DEF_&gt;=120_0_0</t>
  </si>
  <si>
    <t>OTB_DEF_&gt;=120_0_0</t>
  </si>
  <si>
    <t>Yes</t>
  </si>
  <si>
    <t>Table III.C.3 - Expected sampled trips by metier</t>
  </si>
  <si>
    <t>MS participating in sampling</t>
  </si>
  <si>
    <t>Sampling Year</t>
  </si>
  <si>
    <t>Sampling frame codes</t>
  </si>
  <si>
    <t>Sampling strategy</t>
  </si>
  <si>
    <t>Sampling scheme</t>
  </si>
  <si>
    <t>Average total no. of trips in the reference years</t>
  </si>
  <si>
    <t>Total No. of trips during the Sampling year</t>
  </si>
  <si>
    <t>Expected no. trips to be sampled at sea by MS</t>
  </si>
  <si>
    <t>Expected no. trips sampled on shore by MS</t>
  </si>
  <si>
    <t>Expected total no. trips to be sampled by MS</t>
  </si>
  <si>
    <t>Achieved number of trips</t>
  </si>
  <si>
    <t>Achieved no. trips at sea</t>
  </si>
  <si>
    <t>Achieved no. trips landings on shore</t>
  </si>
  <si>
    <t>Other [Market stock specific sampling]</t>
  </si>
  <si>
    <t>Concurrent-at-sea</t>
  </si>
  <si>
    <t>Small pelagic fish</t>
  </si>
  <si>
    <t>Table III.C.4 -  Metier sampling strategy</t>
  </si>
  <si>
    <t>Sampling frame code</t>
  </si>
  <si>
    <t>Sampling frame (fishing activities)</t>
  </si>
  <si>
    <t>Sampling frame (geographical location)</t>
  </si>
  <si>
    <t>Sampling frame (seasonality)</t>
  </si>
  <si>
    <t>Planned no. trips to be sampled at sea by MS</t>
  </si>
  <si>
    <t>Planned no. trips sampled on shore by MS</t>
  </si>
  <si>
    <t>Planned total no. trips to be sampled by MS</t>
  </si>
  <si>
    <t>Time stratification</t>
  </si>
  <si>
    <t>% achieved number of trips   ----- A/P*100</t>
  </si>
  <si>
    <t>% achieved number of trips at sea             ----- A/P*100</t>
  </si>
  <si>
    <t>% achieved number of trips on shore             ----- A/P*100</t>
  </si>
  <si>
    <t>Q</t>
  </si>
  <si>
    <t>-</t>
  </si>
  <si>
    <t>MS partcipating in sampling</t>
  </si>
  <si>
    <t>Species</t>
  </si>
  <si>
    <t>Species Group</t>
  </si>
  <si>
    <t>Required annual Precision target (CV)</t>
  </si>
  <si>
    <t>Intensity agreed at the regional level</t>
  </si>
  <si>
    <t>Planned minimum no. of fish to be measured/aged at national level</t>
  </si>
  <si>
    <t>Planned minimum no. of fish to be measured/aged at the regional level</t>
  </si>
  <si>
    <t>From the unsorted
catches</t>
  </si>
  <si>
    <t>Precision (CV) achieved on unsorted catches</t>
  </si>
  <si>
    <t>From the retained
catches and/or landings</t>
  </si>
  <si>
    <t>Precision (CV) achieved on retained catches and/or landings</t>
  </si>
  <si>
    <t>From the discards</t>
  </si>
  <si>
    <t>Precision (CV) achieved on discards</t>
  </si>
  <si>
    <t>Achieved no of fish measured at a national level by metier</t>
  </si>
  <si>
    <t>Precision (CV) achieved on volume of discards</t>
  </si>
  <si>
    <t>Solea solea</t>
  </si>
  <si>
    <t>Pleuronectes platessa</t>
  </si>
  <si>
    <t>Age</t>
  </si>
  <si>
    <t>Table III.C.6 - Achieved Length sampling of catches, landings and discards by metier and species</t>
  </si>
  <si>
    <t>Bilateral agreement</t>
  </si>
  <si>
    <t>Metier level 6</t>
  </si>
  <si>
    <t>Achieved length sampling</t>
  </si>
  <si>
    <t>Achieved no of fish measured at a national level by metier 
(= J + K + L)</t>
  </si>
  <si>
    <t>Table III.E.1 – List of required stocks (Appendix VII)</t>
  </si>
  <si>
    <t>Area / Stock</t>
  </si>
  <si>
    <t>Average
landings
---
tons</t>
  </si>
  <si>
    <t>Share in 
EU TAC
---
%</t>
  </si>
  <si>
    <t>Share in
EU landings
---
%</t>
  </si>
  <si>
    <t>Selected for sampling</t>
  </si>
  <si>
    <t>Gadus morhua</t>
  </si>
  <si>
    <t>VIIa</t>
  </si>
  <si>
    <t>VIIe</t>
  </si>
  <si>
    <t>Nephrops norvegicus</t>
  </si>
  <si>
    <t>Merluccius merluccius</t>
  </si>
  <si>
    <t>Table III.E.2 - Long-term planning of sampling for stock-based variables</t>
  </si>
  <si>
    <t>NP Years</t>
  </si>
  <si>
    <t>Weight</t>
  </si>
  <si>
    <t>Sex ratio</t>
  </si>
  <si>
    <t>Sexual maturity</t>
  </si>
  <si>
    <t>Fecundity</t>
  </si>
  <si>
    <t>IV</t>
  </si>
  <si>
    <t>Table III.E.3 - Sampling intensity for stock-based variables</t>
  </si>
  <si>
    <t>Variable (*)</t>
  </si>
  <si>
    <t>Required precision target (CV)</t>
  </si>
  <si>
    <t>Planned minimum No of individuals to be measured at a national level</t>
  </si>
  <si>
    <t>Planned minimum No of individuals to be measured at the regional level</t>
  </si>
  <si>
    <t>Achieved precision target (CV)</t>
  </si>
  <si>
    <t>Is target precision achieved at a regional level?</t>
  </si>
  <si>
    <t>Achieved No of individuals at a national level</t>
  </si>
  <si>
    <t>Achieved  No of individuals at the regional level</t>
  </si>
  <si>
    <t>% achievement at national (100*Q/M)</t>
  </si>
  <si>
    <t>% achievement regional (100*R/N)</t>
  </si>
  <si>
    <t>Length @age</t>
  </si>
  <si>
    <t>Weight @age</t>
  </si>
  <si>
    <t>Sex-ratio @age</t>
  </si>
  <si>
    <t>Maturity @age</t>
  </si>
  <si>
    <t>Survey</t>
  </si>
  <si>
    <t>IIIa, IV, VI, VII, VIIIab</t>
  </si>
  <si>
    <t>Sex-ratio @length</t>
  </si>
  <si>
    <t>Table III.F.1 – Transversal Variables Data collection strategy</t>
  </si>
  <si>
    <t>Target population (b)</t>
  </si>
  <si>
    <t>Capacity</t>
  </si>
  <si>
    <t>Number of vessels</t>
  </si>
  <si>
    <t>GT, kW, vessel age,</t>
  </si>
  <si>
    <t>Effort</t>
  </si>
  <si>
    <t>Days at sea</t>
  </si>
  <si>
    <t>Hours fished</t>
  </si>
  <si>
    <t>Fishing days</t>
  </si>
  <si>
    <t>kW* fishing days</t>
  </si>
  <si>
    <t>Landings</t>
  </si>
  <si>
    <t>Value of landings total and per species</t>
  </si>
  <si>
    <t>Live weight of landings total and per species</t>
  </si>
  <si>
    <t>(b) Target population can be reported as "all registered vessels in the case the sampling strategy is the same for all vessels otherwise MS should specify the vessels segments for which a specific sampling strategy has been used</t>
  </si>
  <si>
    <t>Table III.F.2 - Conversion factors</t>
  </si>
  <si>
    <t>Presentation</t>
  </si>
  <si>
    <t>Conversion factor</t>
  </si>
  <si>
    <t>Gutted</t>
  </si>
  <si>
    <t>Whole</t>
  </si>
  <si>
    <t>Tails</t>
  </si>
  <si>
    <t>Table III.G.1-  List of surveys</t>
  </si>
  <si>
    <t>Year of the survey</t>
  </si>
  <si>
    <t>Name of survey</t>
  </si>
  <si>
    <t>Aim of survey</t>
  </si>
  <si>
    <t>Area(s)
covered</t>
  </si>
  <si>
    <t>Period (Month)</t>
  </si>
  <si>
    <t>Days at sea planned</t>
  </si>
  <si>
    <t>Max. days eligible</t>
  </si>
  <si>
    <t>Type of Sampling activities</t>
  </si>
  <si>
    <t>Planned target</t>
  </si>
  <si>
    <t>Ecosystem indicators collected</t>
  </si>
  <si>
    <t>Map</t>
  </si>
  <si>
    <t>Relevant international planning group</t>
  </si>
  <si>
    <t>Upload in international database</t>
  </si>
  <si>
    <t>Achieved Days at sea</t>
  </si>
  <si>
    <t>Achieved Target</t>
  </si>
  <si>
    <t>% achievement no days ----- A/P %</t>
  </si>
  <si>
    <t>% achievement target ----- A/P %</t>
  </si>
  <si>
    <t>Fish Hauls</t>
  </si>
  <si>
    <t>NS Herring Acoustic Survey</t>
  </si>
  <si>
    <t>IIIa, IV</t>
  </si>
  <si>
    <t>Echo Nm</t>
  </si>
  <si>
    <t>NA</t>
  </si>
  <si>
    <t>Table IV.A.1 - General overview of aquaculture activities</t>
  </si>
  <si>
    <t xml:space="preserve">Fish farming techniques </t>
  </si>
  <si>
    <t>Shellfish farming techniques</t>
  </si>
  <si>
    <t>Land based farms</t>
  </si>
  <si>
    <t>Cages</t>
  </si>
  <si>
    <t>Hatcheries and Nurseries</t>
  </si>
  <si>
    <t>On growing</t>
  </si>
  <si>
    <t>Combined</t>
  </si>
  <si>
    <t>Rafts</t>
  </si>
  <si>
    <t>Long line</t>
  </si>
  <si>
    <t>Bottom</t>
  </si>
  <si>
    <t>Other</t>
  </si>
  <si>
    <t>Salmon (a)</t>
  </si>
  <si>
    <t>Eel (b)</t>
  </si>
  <si>
    <t>Sea bass and Sea Bream (c)</t>
  </si>
  <si>
    <t>Other marine fish (d)</t>
  </si>
  <si>
    <t xml:space="preserve">  Tuna (e)</t>
  </si>
  <si>
    <t xml:space="preserve">       Haddock (f)</t>
  </si>
  <si>
    <t xml:space="preserve">    Turbot (g)</t>
  </si>
  <si>
    <t xml:space="preserve"> Cod (h)</t>
  </si>
  <si>
    <t>Mussel (i)</t>
  </si>
  <si>
    <t>Oyster (j)</t>
  </si>
  <si>
    <t>Clam (k)</t>
  </si>
  <si>
    <t>Other shellfish (l)</t>
  </si>
  <si>
    <t>Fresh water fish (m)</t>
  </si>
  <si>
    <t xml:space="preserve"> Trout (n)</t>
  </si>
  <si>
    <t>Carp (o)</t>
  </si>
  <si>
    <t>(b) Anguila anguilla</t>
  </si>
  <si>
    <t>(c) Dicentrarchus labrax and Sparus aurata</t>
  </si>
  <si>
    <t>(d) This row contains all other not listed marine species</t>
  </si>
  <si>
    <t>(f) Melanogrammus aeglefinus</t>
  </si>
  <si>
    <t>(g) Psetta maxima</t>
  </si>
  <si>
    <t>(h) Gadus morhua</t>
  </si>
  <si>
    <t>(m) This row contains all other not listed fresh water species</t>
  </si>
  <si>
    <t>Table IV.A.2 - Population segments for collection of aquaculture data</t>
  </si>
  <si>
    <t>Segment</t>
  </si>
  <si>
    <t>Total 
population no. (b)
----
N</t>
  </si>
  <si>
    <t xml:space="preserve">Frame population no. 
----
F </t>
  </si>
  <si>
    <t xml:space="preserve"> Planned 
sample rate (a)
-----
P/F*100 (%)</t>
  </si>
  <si>
    <t>Type of data collection scheme  (c)</t>
  </si>
  <si>
    <t>Achieved no.sample</t>
  </si>
  <si>
    <t>Achieved Sampled rate
-----
A/P</t>
  </si>
  <si>
    <t>Achieved Sample rate / Planned sampled rate</t>
  </si>
  <si>
    <t xml:space="preserve">(b) planned sample can be modified based on updated information on the total population </t>
  </si>
  <si>
    <t>Table IV.A.3 – Sampling strategy  - Aquaculture sector</t>
  </si>
  <si>
    <t>Variables (as listed in Appendix X)</t>
  </si>
  <si>
    <t>Turnover</t>
  </si>
  <si>
    <t>Financial accounts</t>
  </si>
  <si>
    <t>Energy costs</t>
  </si>
  <si>
    <t>Table IV.B.1 - Processing industry: Population segments for collection of economic data</t>
  </si>
  <si>
    <t>Total 
population no.
-----
N</t>
  </si>
  <si>
    <t xml:space="preserve">Frame population no. F </t>
  </si>
  <si>
    <t>Planned
sample no. (a)
-----
P</t>
  </si>
  <si>
    <t>Achieved no. sample</t>
  </si>
  <si>
    <t>(b) in case of no stratification, put all the population</t>
  </si>
  <si>
    <t>(c) A - Census; B - Probability Sample Survey; C - Non-Probability Sample Survey</t>
  </si>
  <si>
    <t>Table IV.B.2 – Sampling strategy - Processing industry</t>
  </si>
  <si>
    <t>Variables (as listed in Appendix XII)</t>
  </si>
  <si>
    <t>financial accounts</t>
  </si>
  <si>
    <t>Other operational costs</t>
  </si>
  <si>
    <t>For indicators 1-4, see table III.G.1</t>
  </si>
  <si>
    <t>Code specification</t>
  </si>
  <si>
    <t>Data required</t>
  </si>
  <si>
    <t>Data collection</t>
  </si>
  <si>
    <t>Time interval for position reports</t>
  </si>
  <si>
    <t xml:space="preserve">Position and vessel registration </t>
  </si>
  <si>
    <t xml:space="preserve">Species of catches and discards </t>
  </si>
  <si>
    <t>length of catches and discards</t>
  </si>
  <si>
    <t>Value of landings and cost of fuel.</t>
  </si>
  <si>
    <t>VI.1 – Achieved Data transmission</t>
  </si>
  <si>
    <t>Types of data transmitted</t>
  </si>
  <si>
    <t>Expert group
or
Project</t>
  </si>
  <si>
    <t>Species
or
Fleet segment</t>
  </si>
  <si>
    <t>Species specific effort</t>
  </si>
  <si>
    <t>Quantities landed</t>
  </si>
  <si>
    <t>Quantities discarded</t>
  </si>
  <si>
    <t>CPUE data</t>
  </si>
  <si>
    <t>Survey data</t>
  </si>
  <si>
    <t>Length comp landings</t>
  </si>
  <si>
    <t>Age comp landings</t>
  </si>
  <si>
    <t>Length comp discards</t>
  </si>
  <si>
    <t>Age comp discards</t>
  </si>
  <si>
    <t>Growth</t>
  </si>
  <si>
    <t>Sex ratios</t>
  </si>
  <si>
    <t>Economic data fleets</t>
  </si>
  <si>
    <t>Fish processing industry</t>
  </si>
  <si>
    <t>ICES WGNEPH</t>
  </si>
  <si>
    <t>ICES WGNSSK</t>
  </si>
  <si>
    <t>VII, VIII</t>
  </si>
  <si>
    <t>(a) Species to be specified</t>
  </si>
  <si>
    <t>(k) Species to be specified</t>
  </si>
  <si>
    <t>(l) Species to be specified</t>
  </si>
  <si>
    <t>(n) Species to be specified</t>
  </si>
  <si>
    <t>(o) Species to be specified</t>
  </si>
  <si>
    <t>(e) Species to be specified</t>
  </si>
  <si>
    <t>(i) Species to be specified</t>
  </si>
  <si>
    <t>(j) Species to be specified</t>
  </si>
  <si>
    <t>Value of the accuracy indicator</t>
  </si>
  <si>
    <t>Table III.C.5 – Sampling intensity for length compositions (all metiers combined)</t>
  </si>
  <si>
    <t>Type of data collection scheme  (a)</t>
  </si>
  <si>
    <t>(a) A - Census; B - Probability Sample Survey; C - Non-Probability Sample Survey</t>
  </si>
  <si>
    <t>Classification of segments which have been clustered (a)</t>
  </si>
  <si>
    <t>(a) [I]mportant segments with distinct characteristics; [S]egments similar to other segments; [N]on-important segments with distinct characteristics</t>
  </si>
  <si>
    <t>Type of data collection scheme (a)</t>
  </si>
  <si>
    <t>Type of error (b)</t>
  </si>
  <si>
    <t>Accuracy indicator ( c)</t>
  </si>
  <si>
    <t>Fleet segments (d)</t>
  </si>
  <si>
    <t>(b) Bias or Variability</t>
  </si>
  <si>
    <t>(c ) For bias: response rates and/or coverage rates and/or representativeness of the sample (always required in case of low response rate (&lt;70%)). For variability: CV in case of B and
variability of estimates in case of C</t>
  </si>
  <si>
    <t>(d) fleet segments can be reported as "all segments" in the case the sampling strategy is the same for all segments, otherwise MS should specify the segments for which a specific sampling strategy has been used</t>
  </si>
  <si>
    <t>Accuracy indicator (c )</t>
  </si>
  <si>
    <t>Segments (d)</t>
  </si>
  <si>
    <t>Response rates</t>
  </si>
  <si>
    <t xml:space="preserve">Type of error (b) </t>
  </si>
  <si>
    <t>DNK</t>
  </si>
  <si>
    <t>2009</t>
  </si>
  <si>
    <t>Melanogrammus aeglefinus</t>
  </si>
  <si>
    <t>Merlangius merlangus</t>
  </si>
  <si>
    <t>Molva molva</t>
  </si>
  <si>
    <t>Pollachius virens</t>
  </si>
  <si>
    <t xml:space="preserve">Pollachius pollachius </t>
  </si>
  <si>
    <t>Platichthys flesus</t>
  </si>
  <si>
    <t>Limanda limanda</t>
  </si>
  <si>
    <t>Psetta maxima</t>
  </si>
  <si>
    <t>Scopthalmus rhombus</t>
  </si>
  <si>
    <t xml:space="preserve">Glyptocephalus  cynoglossus  </t>
  </si>
  <si>
    <t>Microstomus kitt</t>
  </si>
  <si>
    <t xml:space="preserve">Hippoglossus hippoglossus </t>
  </si>
  <si>
    <t>Lamna nasus</t>
  </si>
  <si>
    <t>Salmo salar</t>
  </si>
  <si>
    <t>Gutted without head</t>
  </si>
  <si>
    <t>Baltic International Trawl Survey</t>
  </si>
  <si>
    <t xml:space="preserve">Indices for recruitment and stock abundance for Cod </t>
  </si>
  <si>
    <t>IIIaS, IIIb-c</t>
  </si>
  <si>
    <r>
      <t>1</t>
    </r>
    <r>
      <rPr>
        <vertAlign val="superscript"/>
        <sz val="8"/>
        <rFont val="Calibri"/>
        <family val="2"/>
      </rPr>
      <t>st</t>
    </r>
    <r>
      <rPr>
        <sz val="8"/>
        <rFont val="Arial"/>
        <family val="2"/>
      </rPr>
      <t xml:space="preserve"> quarter</t>
    </r>
  </si>
  <si>
    <t>1-4</t>
  </si>
  <si>
    <t>ICES WGBIFS</t>
  </si>
  <si>
    <t>Indices for stock abundance for Cod and flatfish</t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</si>
  <si>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 xml:space="preserve"> quarter</t>
    </r>
  </si>
  <si>
    <t>International Bottom Trawl Survey</t>
  </si>
  <si>
    <t>Indices for recruitment and stock abundance for commercial and non-commercial species</t>
  </si>
  <si>
    <r>
      <t>1</t>
    </r>
    <r>
      <rPr>
        <vertAlign val="superscript"/>
        <sz val="8"/>
        <rFont val="Calibri"/>
        <family val="2"/>
      </rPr>
      <t>st</t>
    </r>
    <r>
      <rPr>
        <sz val="8"/>
        <rFont val="Arial"/>
        <family val="2"/>
      </rPr>
      <t>quarter</t>
    </r>
  </si>
  <si>
    <t>ICES IBTSWG</t>
  </si>
  <si>
    <r>
      <t>3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 xml:space="preserve"> quarter</t>
    </r>
  </si>
  <si>
    <t>North Sea Sandeels Survey</t>
  </si>
  <si>
    <t>Abundance and recruitment estimate of Sand eel</t>
  </si>
  <si>
    <t>IVa, IVb</t>
  </si>
  <si>
    <t>International Ecosystem Survey in the Nordic Sea</t>
  </si>
  <si>
    <t>Acoustic abundance estimate of herring stocks</t>
  </si>
  <si>
    <t>IIa-IIb</t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</si>
  <si>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quarter</t>
    </r>
  </si>
  <si>
    <t>Not known</t>
  </si>
  <si>
    <t>ICES PGNAPES</t>
  </si>
  <si>
    <t>3500 nm</t>
  </si>
  <si>
    <t>Herring larvae survey</t>
  </si>
  <si>
    <t>Herring larvea indices</t>
  </si>
  <si>
    <r>
      <t>1</t>
    </r>
    <r>
      <rPr>
        <vertAlign val="superscript"/>
        <sz val="8"/>
        <rFont val="Calibri"/>
        <family val="2"/>
      </rPr>
      <t xml:space="preserve">st </t>
    </r>
    <r>
      <rPr>
        <sz val="8"/>
        <rFont val="Arial"/>
        <family val="2"/>
      </rPr>
      <t>quarter</t>
    </r>
  </si>
  <si>
    <t>Plankton Hauls</t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</si>
  <si>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and 3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 xml:space="preserve"> quarter</t>
    </r>
  </si>
  <si>
    <t>ICES HERSUR</t>
  </si>
  <si>
    <t>Nephrops TV survey (FU 3&amp;4)</t>
  </si>
  <si>
    <t>Estimate of Nephrops biomass</t>
  </si>
  <si>
    <t>IIIa</t>
  </si>
  <si>
    <t>TV-tracks</t>
  </si>
  <si>
    <t>Anguilla anguilla</t>
  </si>
  <si>
    <t>Clupea harengus</t>
  </si>
  <si>
    <t>Pleuronectes platesca</t>
  </si>
  <si>
    <t>Sprattus sprattus</t>
  </si>
  <si>
    <t>22-32</t>
  </si>
  <si>
    <t>G1</t>
  </si>
  <si>
    <t>T</t>
  </si>
  <si>
    <r>
      <t>22-24</t>
    </r>
    <r>
      <rPr>
        <vertAlign val="superscript"/>
        <sz val="8"/>
        <rFont val="Arial"/>
        <family val="2"/>
      </rPr>
      <t>1</t>
    </r>
  </si>
  <si>
    <t>22-24</t>
  </si>
  <si>
    <t>25-32</t>
  </si>
  <si>
    <t>G2</t>
  </si>
  <si>
    <t>22</t>
  </si>
  <si>
    <t>22-31</t>
  </si>
  <si>
    <t xml:space="preserve">Ammodytidae </t>
  </si>
  <si>
    <t>Argentina spp.</t>
  </si>
  <si>
    <t xml:space="preserve">Clupea harengus </t>
  </si>
  <si>
    <t xml:space="preserve">Gadus morhua </t>
  </si>
  <si>
    <t xml:space="preserve">Lophius piscatorius </t>
  </si>
  <si>
    <t xml:space="preserve">Melanogrammus aeglefinus </t>
  </si>
  <si>
    <t xml:space="preserve">Merluccius merluccius </t>
  </si>
  <si>
    <t xml:space="preserve">Micromesistius poutassou </t>
  </si>
  <si>
    <t xml:space="preserve">Microstomus kitt </t>
  </si>
  <si>
    <t xml:space="preserve">Glyptocephalus cynoglossus </t>
  </si>
  <si>
    <t xml:space="preserve">Nephrops norvegicus </t>
  </si>
  <si>
    <t xml:space="preserve">Pandalus borealis </t>
  </si>
  <si>
    <t xml:space="preserve">Pleuronectes platessa </t>
  </si>
  <si>
    <t xml:space="preserve">Pollachius virens </t>
  </si>
  <si>
    <t xml:space="preserve">Psetta maxima </t>
  </si>
  <si>
    <t xml:space="preserve">Scomber scombrus </t>
  </si>
  <si>
    <t xml:space="preserve">Solea solea </t>
  </si>
  <si>
    <t xml:space="preserve">Sprattus sprattus </t>
  </si>
  <si>
    <t>Trachurus trachurus.</t>
  </si>
  <si>
    <t xml:space="preserve">Trisopterus esmarki </t>
  </si>
  <si>
    <r>
      <t>I, II</t>
    </r>
    <r>
      <rPr>
        <vertAlign val="superscript"/>
        <sz val="8"/>
        <rFont val="Arial"/>
        <family val="2"/>
      </rPr>
      <t>1</t>
    </r>
  </si>
  <si>
    <r>
      <t>Ivab</t>
    </r>
    <r>
      <rPr>
        <vertAlign val="superscript"/>
        <sz val="8"/>
        <rFont val="Arial"/>
        <family val="2"/>
      </rPr>
      <t>1</t>
    </r>
  </si>
  <si>
    <r>
      <t>IIIa</t>
    </r>
    <r>
      <rPr>
        <vertAlign val="superscript"/>
        <sz val="8"/>
        <rFont val="Arial"/>
        <family val="2"/>
      </rPr>
      <t>1</t>
    </r>
  </si>
  <si>
    <r>
      <t>IIIaN</t>
    </r>
    <r>
      <rPr>
        <vertAlign val="superscript"/>
        <sz val="8"/>
        <rFont val="Arial"/>
        <family val="2"/>
      </rPr>
      <t>1</t>
    </r>
  </si>
  <si>
    <r>
      <t>IIIaS</t>
    </r>
    <r>
      <rPr>
        <vertAlign val="superscript"/>
        <sz val="8"/>
        <rFont val="Arial"/>
        <family val="2"/>
      </rPr>
      <t>1</t>
    </r>
  </si>
  <si>
    <r>
      <t>IV</t>
    </r>
    <r>
      <rPr>
        <vertAlign val="superscript"/>
        <sz val="8"/>
        <rFont val="Arial"/>
        <family val="2"/>
      </rPr>
      <t>1</t>
    </r>
  </si>
  <si>
    <r>
      <t>IV (norweigian waters)</t>
    </r>
    <r>
      <rPr>
        <vertAlign val="superscript"/>
        <sz val="8"/>
        <rFont val="Arial"/>
        <family val="2"/>
      </rPr>
      <t>1</t>
    </r>
  </si>
  <si>
    <t>I-IX, XII, XIV</t>
  </si>
  <si>
    <r>
      <t>IIa, IV</t>
    </r>
    <r>
      <rPr>
        <vertAlign val="superscript"/>
        <sz val="8"/>
        <rFont val="Arial"/>
        <family val="2"/>
      </rPr>
      <t>1</t>
    </r>
  </si>
  <si>
    <t>IV, IIIa, VI</t>
  </si>
  <si>
    <t>II, IIIa, IV, V, VI, VII, VIII, IX</t>
  </si>
  <si>
    <t>IIIa, IVbc, VIId</t>
  </si>
  <si>
    <t>IV, IIIa</t>
  </si>
  <si>
    <t>27.SD22-24</t>
  </si>
  <si>
    <t>Anchored seine [SDN]</t>
  </si>
  <si>
    <t>SDN_DEF_&gt;=105_1_110</t>
  </si>
  <si>
    <t>Bottom otter trawl [OTB]</t>
  </si>
  <si>
    <t>OTB_CRU_90-119_0_0</t>
  </si>
  <si>
    <t>OTB_DEF_90-104_0_0</t>
  </si>
  <si>
    <t>OTB_DEF_90-119_0_0</t>
  </si>
  <si>
    <t>OTB_SPF_&gt;=32_0_0</t>
  </si>
  <si>
    <t>OTB_SPF_16-31_0_0</t>
  </si>
  <si>
    <t>Bottom pair trawl [PTB]</t>
  </si>
  <si>
    <t>PTB_DEF_&gt;=105_0_0</t>
  </si>
  <si>
    <t>PTB_SPF_&gt;=32_0_0</t>
  </si>
  <si>
    <t>PTB_SPF_16-31_0_0</t>
  </si>
  <si>
    <t>Fly shooting seine [SSC]</t>
  </si>
  <si>
    <t>SSC_DEF_&gt;=105_1_110</t>
  </si>
  <si>
    <t>Hand and pole lines [LHP]</t>
  </si>
  <si>
    <t>Finfish</t>
  </si>
  <si>
    <t>Midwater otter trawl [OTM]</t>
  </si>
  <si>
    <t>OTM_DEF_&gt;=105_1_110</t>
  </si>
  <si>
    <t>Multi-rig otter trawl [OTT]</t>
  </si>
  <si>
    <t>Pelagic pair trawl [PTM]</t>
  </si>
  <si>
    <t>PTM_SPF_&gt;=32_0_0</t>
  </si>
  <si>
    <t>PTM_SPF_16-31_0_0</t>
  </si>
  <si>
    <t>PTM_SPF_32-69_0_0</t>
  </si>
  <si>
    <t>Set gillnet [GNS]</t>
  </si>
  <si>
    <t>Anadromous</t>
  </si>
  <si>
    <t>Catadromous</t>
  </si>
  <si>
    <t>GNS_DEF_&gt;=157_0_0</t>
  </si>
  <si>
    <t>GNS_DEF_110-156_0_0</t>
  </si>
  <si>
    <t>GNS_DEF_120-219_0_0</t>
  </si>
  <si>
    <t>GNS_SPF_32-109_0_0</t>
  </si>
  <si>
    <t>Set longlines [LLS]</t>
  </si>
  <si>
    <t>Stationary uncovered pound nets [FPN]</t>
  </si>
  <si>
    <t>FPN_CAT_ALL_0_0</t>
  </si>
  <si>
    <t>Trammel net [GTR]</t>
  </si>
  <si>
    <t>GTR_DEF_&gt;=157_0_0</t>
  </si>
  <si>
    <t>GTR_DEF_110-156_0_0</t>
  </si>
  <si>
    <t>GTR_DEF_120-219_0_0</t>
  </si>
  <si>
    <t>27.SD25-32</t>
  </si>
  <si>
    <t>OTM_SPF_32-69_0_0</t>
  </si>
  <si>
    <t>27.I+II</t>
  </si>
  <si>
    <t>Purse seine [PS_]</t>
  </si>
  <si>
    <t>PS__SPF_ALL_0_0</t>
  </si>
  <si>
    <t>27.IIIaN</t>
  </si>
  <si>
    <t>SDN_DEF_&gt;=120_0_0</t>
  </si>
  <si>
    <t>SDN_DEF_90-119_0_0</t>
  </si>
  <si>
    <t>Beam trawl [TBB]</t>
  </si>
  <si>
    <t>TBB_CRU_&gt;=120_0_0</t>
  </si>
  <si>
    <t>TBB_DEF_&gt;=120_0_0</t>
  </si>
  <si>
    <t>TBB_DEF_90-119_0_0</t>
  </si>
  <si>
    <t>OTB_CRU_&gt;=120_0_0</t>
  </si>
  <si>
    <t>OTB_CRU_35-69_0_0</t>
  </si>
  <si>
    <t>OTB_CRU_70-89_0_0</t>
  </si>
  <si>
    <t>OTB_DEF_16-31_0_0</t>
  </si>
  <si>
    <t>OTB_DEF_32-69_0_0</t>
  </si>
  <si>
    <t>OTB_DEF_70-89_0_0</t>
  </si>
  <si>
    <t>Molluscs</t>
  </si>
  <si>
    <t>OTB_MOL_&gt;=16_0_0</t>
  </si>
  <si>
    <t>OTB_SPF_32-69_0_0</t>
  </si>
  <si>
    <t>PTB_DEF_90-119_0_0</t>
  </si>
  <si>
    <t>PTB_SPF_32-69_0_0</t>
  </si>
  <si>
    <t>SSC_DEF_&gt;=120_0_0</t>
  </si>
  <si>
    <t>SSC_DEF_90-119_0_0</t>
  </si>
  <si>
    <t>OTM_SPF_16-31_0_0</t>
  </si>
  <si>
    <t>Pots and traps [FPO]</t>
  </si>
  <si>
    <t>GNS_CRU_&gt;=220_0_0</t>
  </si>
  <si>
    <t>GNS_CRU_100-119_0_0</t>
  </si>
  <si>
    <t>GNS_CRU_120-219_0_0</t>
  </si>
  <si>
    <t>GNS_DEF_&gt;=220_0_0</t>
  </si>
  <si>
    <t>GNS_DEF_100-119_0_0</t>
  </si>
  <si>
    <t>GNS_DEF_90-99_0_0</t>
  </si>
  <si>
    <t>GNS_SPF_100-119_0_0</t>
  </si>
  <si>
    <t>GNS_SPF_120-219_0_0</t>
  </si>
  <si>
    <t>GNS_SPF_50-69_0_0</t>
  </si>
  <si>
    <t>27.IIIaS</t>
  </si>
  <si>
    <t>PTB_DEF_16-31_0_0</t>
  </si>
  <si>
    <t>PTM_DEF_16-31_0_0</t>
  </si>
  <si>
    <t>GNS_SPF_&lt;=29_0_0</t>
  </si>
  <si>
    <t>GTR_DEF_&gt;=220_0_0</t>
  </si>
  <si>
    <t>GTR_DEF_100-119_0_0</t>
  </si>
  <si>
    <t>GTR_DEF_90-99_0_0</t>
  </si>
  <si>
    <t>27.IV+VIId</t>
  </si>
  <si>
    <t>TBB_CRU_16-34_0_0</t>
  </si>
  <si>
    <t>SSC_DEF_70-89_0_0</t>
  </si>
  <si>
    <t>OTT_CRU_70-89_0_0</t>
  </si>
  <si>
    <t>OTT_DEF_70-89_0_0</t>
  </si>
  <si>
    <t>OTT_DEF_90-119_0_0</t>
  </si>
  <si>
    <t>27.V</t>
  </si>
  <si>
    <t>27.VI</t>
  </si>
  <si>
    <t>27.VIIbck</t>
  </si>
  <si>
    <t>27.VIIe</t>
  </si>
  <si>
    <t>27.VIIfghj</t>
  </si>
  <si>
    <t>OTB_DEF_&gt;=105_1_110  SDN_DEF_&gt;=105_1_110</t>
  </si>
  <si>
    <t>PTB_SPF_&gt;=32_0_0   PTM_SPF_&gt;=32_0_0</t>
  </si>
  <si>
    <t>PTB_SPF_16-31_0_0   PTM_SPF_16-31_0_0</t>
  </si>
  <si>
    <t>OTB_CRU_90-119_0_0    OTB_CRU_&gt;=120_0_0</t>
  </si>
  <si>
    <t>GNS_DEF_120-219_0_0  GNS_DEF_100-119_0_0    GTR_DEF_120-219_0_0</t>
  </si>
  <si>
    <t>OTB_SPF_32-69_0_0   OTM_SPF_32-69_0_0   PS__SPF_ALL_0_0       PTM_SPF_32-69_0_0</t>
  </si>
  <si>
    <t>SDN_DEF_&gt;=120_0_0   SDN_DEF_90-119_0_0</t>
  </si>
  <si>
    <t xml:space="preserve">Anguilla anguilla </t>
  </si>
  <si>
    <t xml:space="preserve">Salmo salar </t>
  </si>
  <si>
    <t>12.5 %</t>
  </si>
  <si>
    <t xml:space="preserve"> 496</t>
  </si>
  <si>
    <t>&gt;10</t>
  </si>
  <si>
    <t>6609</t>
  </si>
  <si>
    <t>25-27,28.2,29,32</t>
  </si>
  <si>
    <t>65</t>
  </si>
  <si>
    <t>&lt;5</t>
  </si>
  <si>
    <t>28.1</t>
  </si>
  <si>
    <t>None</t>
  </si>
  <si>
    <t>30</t>
  </si>
  <si>
    <t>31</t>
  </si>
  <si>
    <t>Coregorius lavaretus</t>
  </si>
  <si>
    <t>IIId</t>
  </si>
  <si>
    <t>Esox lucius</t>
  </si>
  <si>
    <t>&lt;200</t>
  </si>
  <si>
    <t>6772</t>
  </si>
  <si>
    <t xml:space="preserve"> 907</t>
  </si>
  <si>
    <t>Perca fluviatilis</t>
  </si>
  <si>
    <t>2706</t>
  </si>
  <si>
    <t>1655</t>
  </si>
  <si>
    <t>Salmo trutta</t>
  </si>
  <si>
    <t>Sander lucioperca</t>
  </si>
  <si>
    <t>Scophthalmus rhombus</t>
  </si>
  <si>
    <t>45120</t>
  </si>
  <si>
    <t>5-10</t>
  </si>
  <si>
    <t>10677</t>
  </si>
  <si>
    <t>183396</t>
  </si>
  <si>
    <t>332</t>
  </si>
  <si>
    <t>22889</t>
  </si>
  <si>
    <t>79282</t>
  </si>
  <si>
    <t>33384</t>
  </si>
  <si>
    <t>2600</t>
  </si>
  <si>
    <t>531</t>
  </si>
  <si>
    <t>4661</t>
  </si>
  <si>
    <t xml:space="preserve">Limanda limanda </t>
  </si>
  <si>
    <t>1259</t>
  </si>
  <si>
    <t>1220</t>
  </si>
  <si>
    <t>930</t>
  </si>
  <si>
    <t>1302</t>
  </si>
  <si>
    <t xml:space="preserve">Molva molva </t>
  </si>
  <si>
    <t>633</t>
  </si>
  <si>
    <t>2746</t>
  </si>
  <si>
    <t>865</t>
  </si>
  <si>
    <t>2557</t>
  </si>
  <si>
    <t>271</t>
  </si>
  <si>
    <t>6660</t>
  </si>
  <si>
    <t>10488</t>
  </si>
  <si>
    <t>I, II</t>
  </si>
  <si>
    <t>7150</t>
  </si>
  <si>
    <t>358</t>
  </si>
  <si>
    <t>25300</t>
  </si>
  <si>
    <t>583</t>
  </si>
  <si>
    <t>608</t>
  </si>
  <si>
    <t>18100</t>
  </si>
  <si>
    <t>130098</t>
  </si>
  <si>
    <t xml:space="preserve">Trachurus trachurus </t>
  </si>
  <si>
    <t>IIa, IVa, Vb, VIa, VIIa-c, e-k, VIIIabde</t>
  </si>
  <si>
    <t>2104</t>
  </si>
  <si>
    <t>12601</t>
  </si>
  <si>
    <t>Anarhichas spp.</t>
  </si>
  <si>
    <t>Aspitrigla cuculus</t>
  </si>
  <si>
    <t xml:space="preserve">Brosme brosme </t>
  </si>
  <si>
    <t xml:space="preserve">Coryphaenoides rupestris </t>
  </si>
  <si>
    <t>4627</t>
  </si>
  <si>
    <t xml:space="preserve">Crangon crangon </t>
  </si>
  <si>
    <t>4133</t>
  </si>
  <si>
    <t xml:space="preserve">Dicentrarchus labrax </t>
  </si>
  <si>
    <t xml:space="preserve">Eutrigla gurnardus </t>
  </si>
  <si>
    <t>945</t>
  </si>
  <si>
    <t xml:space="preserve">Helicolenus dactylopterus </t>
  </si>
  <si>
    <t xml:space="preserve">Lepidorhombus boscii </t>
  </si>
  <si>
    <t xml:space="preserve">Lepidorhombus whiffiagonis </t>
  </si>
  <si>
    <t>684</t>
  </si>
  <si>
    <t xml:space="preserve">Lophius budegassa </t>
  </si>
  <si>
    <t>229</t>
  </si>
  <si>
    <t xml:space="preserve">Macrourus berglax </t>
  </si>
  <si>
    <t xml:space="preserve">Mallotus villosus </t>
  </si>
  <si>
    <t>1031</t>
  </si>
  <si>
    <t xml:space="preserve">Merlangius merlangus </t>
  </si>
  <si>
    <t xml:space="preserve">Molva dypterygia </t>
  </si>
  <si>
    <t xml:space="preserve">Mullus barbatus </t>
  </si>
  <si>
    <t xml:space="preserve">Mullus surmuletus </t>
  </si>
  <si>
    <t>1065</t>
  </si>
  <si>
    <t xml:space="preserve">Pecten maximus </t>
  </si>
  <si>
    <t>VIId</t>
  </si>
  <si>
    <t xml:space="preserve">Phycis blennoides </t>
  </si>
  <si>
    <t xml:space="preserve">Phycis phycis </t>
  </si>
  <si>
    <t xml:space="preserve">Raja clavata </t>
  </si>
  <si>
    <t xml:space="preserve">Raja montagui </t>
  </si>
  <si>
    <t xml:space="preserve">Raja naevus </t>
  </si>
  <si>
    <t xml:space="preserve">Raja radiata </t>
  </si>
  <si>
    <t xml:space="preserve">Rajidae </t>
  </si>
  <si>
    <t xml:space="preserve">Reinhardtius hippoglossoides </t>
  </si>
  <si>
    <t xml:space="preserve">Scophthalmus rhombus </t>
  </si>
  <si>
    <t>Sebastes marinus.</t>
  </si>
  <si>
    <t>Sebastes mentella.</t>
  </si>
  <si>
    <t xml:space="preserve">Shark-like Selachii </t>
  </si>
  <si>
    <t>VIIde</t>
  </si>
  <si>
    <t xml:space="preserve">Squalidae </t>
  </si>
  <si>
    <t>IIIa N</t>
  </si>
  <si>
    <t xml:space="preserve">Squalus acanthias </t>
  </si>
  <si>
    <t xml:space="preserve">Trigla lucerna </t>
  </si>
  <si>
    <t>Zeus faber</t>
  </si>
  <si>
    <t>Alepocephalus bairdii</t>
  </si>
  <si>
    <t>VI, XII</t>
  </si>
  <si>
    <t>VIa</t>
  </si>
  <si>
    <t>all areas</t>
  </si>
  <si>
    <t>Aphanopus spp.</t>
  </si>
  <si>
    <t xml:space="preserve">Argyrosomus regius </t>
  </si>
  <si>
    <t>Beryx spp.</t>
  </si>
  <si>
    <t>all areas, excluding X and IXa</t>
  </si>
  <si>
    <t>IXa and X</t>
  </si>
  <si>
    <t xml:space="preserve">Cancer pagurus </t>
  </si>
  <si>
    <t xml:space="preserve">Centrophorus granulosus </t>
  </si>
  <si>
    <t xml:space="preserve">Centrophorus squamosus </t>
  </si>
  <si>
    <t xml:space="preserve">Centroscymnus coelolepis </t>
  </si>
  <si>
    <t>VIaN</t>
  </si>
  <si>
    <t>VIa S, VIIbc</t>
  </si>
  <si>
    <t>VIIj</t>
  </si>
  <si>
    <t xml:space="preserve">Conger conger </t>
  </si>
  <si>
    <t>all areas, excluding X</t>
  </si>
  <si>
    <t>Deania calcea</t>
  </si>
  <si>
    <t>all areas, excluding IX</t>
  </si>
  <si>
    <t>IX</t>
  </si>
  <si>
    <t>Dicologoglosa cuneata</t>
  </si>
  <si>
    <t>VIIIc, IX</t>
  </si>
  <si>
    <t xml:space="preserve">Engraulis encrasicolus </t>
  </si>
  <si>
    <t>IXa (only Cádiz)</t>
  </si>
  <si>
    <t>VIII</t>
  </si>
  <si>
    <t>VIId,e</t>
  </si>
  <si>
    <t>Va/Vb/VIa/VIb/VIIa/VIIe-k</t>
  </si>
  <si>
    <t>VI, VII</t>
  </si>
  <si>
    <t xml:space="preserve">Homarus gammarus </t>
  </si>
  <si>
    <t xml:space="preserve">Hoplostethus atlanticus </t>
  </si>
  <si>
    <t>Lepidopus caudatus</t>
  </si>
  <si>
    <t>IXa</t>
  </si>
  <si>
    <t>VIIIc, IXa</t>
  </si>
  <si>
    <t>VI/VII, VIIIabd/VIIIc, IXa</t>
  </si>
  <si>
    <t>VIIe/VIIa,f-h</t>
  </si>
  <si>
    <t xml:space="preserve">Loligo vulgaris </t>
  </si>
  <si>
    <t>all areas, excluding VIIIc, IXa</t>
  </si>
  <si>
    <t>IV, VI/VIIb-k, VIIIabd</t>
  </si>
  <si>
    <t xml:space="preserve">Lophius piscatorious </t>
  </si>
  <si>
    <t>XIV</t>
  </si>
  <si>
    <t>Va/Vb</t>
  </si>
  <si>
    <t>VIa/VIb/VIIa/VIIb-k</t>
  </si>
  <si>
    <t>VIII/IX, X</t>
  </si>
  <si>
    <t>Vb/VIa/VIb/VIIa/VIIe-k</t>
  </si>
  <si>
    <t>IIIa, IV, VI, VII, VIIIab / VIIIc, IXa</t>
  </si>
  <si>
    <t xml:space="preserve">Microchirus variegatus </t>
  </si>
  <si>
    <t>VI Fuctional unit</t>
  </si>
  <si>
    <t>VII Functional unit</t>
  </si>
  <si>
    <t>VIII, IX Functional unit</t>
  </si>
  <si>
    <t xml:space="preserve">Octopus vulgaris </t>
  </si>
  <si>
    <t>Pandalus spp.</t>
  </si>
  <si>
    <t>All areas</t>
  </si>
  <si>
    <t xml:space="preserve">Parapenaeus longirostris </t>
  </si>
  <si>
    <t>VIIa/VIIe/VIIfg</t>
  </si>
  <si>
    <t>VIIbc/VIIh-k/VIII, IX, X</t>
  </si>
  <si>
    <t>all areas except IX, X</t>
  </si>
  <si>
    <t xml:space="preserve">IX, X </t>
  </si>
  <si>
    <t>Va</t>
  </si>
  <si>
    <t>Vb</t>
  </si>
  <si>
    <t xml:space="preserve">Polyprion americanus </t>
  </si>
  <si>
    <t xml:space="preserve">Raja brachyura </t>
  </si>
  <si>
    <t>V, XIV/VI</t>
  </si>
  <si>
    <t xml:space="preserve">Sardina pilchardus </t>
  </si>
  <si>
    <t>VIIIabd</t>
  </si>
  <si>
    <t xml:space="preserve">Scomber japonicus </t>
  </si>
  <si>
    <t>VIII, IX</t>
  </si>
  <si>
    <t>Sebastes marinus</t>
  </si>
  <si>
    <t>ICES Sub areas V, VI, XII, XIV &amp; NAFO SA 2 + (Div. 1F + 3K).</t>
  </si>
  <si>
    <t>Sebastes mentella</t>
  </si>
  <si>
    <t>ICES Sub areas V, VI, XII, XIV &amp; NAFO SA 2 + (Div. 1F + 3K)</t>
  </si>
  <si>
    <t xml:space="preserve">Sepia officinalis </t>
  </si>
  <si>
    <t>VIIa/VIIfg</t>
  </si>
  <si>
    <t>VIIbc / VIIhjk / Ixa / VIIIc</t>
  </si>
  <si>
    <t>VIIIab</t>
  </si>
  <si>
    <t xml:space="preserve">Sparidae </t>
  </si>
  <si>
    <t>Pagellus bogaraveo</t>
  </si>
  <si>
    <t>IXa, X</t>
  </si>
  <si>
    <t xml:space="preserve">Trachurus mediterraneus </t>
  </si>
  <si>
    <t xml:space="preserve">Trachurus picturatus </t>
  </si>
  <si>
    <r>
      <t>VI, VII, VIIIabde, Vb, XII, XIV</t>
    </r>
    <r>
      <rPr>
        <vertAlign val="superscript"/>
        <sz val="8"/>
        <rFont val="Arial"/>
        <family val="2"/>
      </rPr>
      <t>1</t>
    </r>
  </si>
  <si>
    <t xml:space="preserve">5 - 10 </t>
  </si>
  <si>
    <t>Trisopterus spp.</t>
  </si>
  <si>
    <t>NAFO</t>
  </si>
  <si>
    <t>2J 3KL</t>
  </si>
  <si>
    <t>3M</t>
  </si>
  <si>
    <t>3NO</t>
  </si>
  <si>
    <t>3Ps</t>
  </si>
  <si>
    <t>SA 1</t>
  </si>
  <si>
    <t xml:space="preserve">Hippoglossoides platessoides </t>
  </si>
  <si>
    <t>3LNO</t>
  </si>
  <si>
    <t xml:space="preserve">Limanda ferruginea </t>
  </si>
  <si>
    <t xml:space="preserve">Macrouridae </t>
  </si>
  <si>
    <t>SA 2+3</t>
  </si>
  <si>
    <t>3L</t>
  </si>
  <si>
    <t>Raja spp.</t>
  </si>
  <si>
    <t>SA 3</t>
  </si>
  <si>
    <t>3KLMNO</t>
  </si>
  <si>
    <t>ICES Sub-area XIV &amp;NAFO Sub-area 1</t>
  </si>
  <si>
    <t>Sebastes spp.</t>
  </si>
  <si>
    <t>3LN</t>
  </si>
  <si>
    <t>3O</t>
  </si>
  <si>
    <t>Survey and harbour sampling</t>
  </si>
  <si>
    <t xml:space="preserve">Survey </t>
  </si>
  <si>
    <t>Agonus cataphractus</t>
  </si>
  <si>
    <t>Amblyraja radiata</t>
  </si>
  <si>
    <t>Cyclopterus lumpus</t>
  </si>
  <si>
    <t>Enchelyopus cimbrius</t>
  </si>
  <si>
    <t>Engraulis encrasicolus</t>
  </si>
  <si>
    <t>Eutrigla gurnardus</t>
  </si>
  <si>
    <t>Gasterosteus aculeatus</t>
  </si>
  <si>
    <t>Glyptocephalus cynoglossus</t>
  </si>
  <si>
    <t>Hippoglossoides platessoides</t>
  </si>
  <si>
    <t>Hyperoplus lanceolatus</t>
  </si>
  <si>
    <t>Myoxocephalus scorpius</t>
  </si>
  <si>
    <t>Pomatoschistus minutus</t>
  </si>
  <si>
    <t>Trachurus trachurus</t>
  </si>
  <si>
    <t>Trigla lucerna</t>
  </si>
  <si>
    <t>Trisopterus minutus</t>
  </si>
  <si>
    <t>Alosa fallax</t>
  </si>
  <si>
    <t>Ammodytidae</t>
  </si>
  <si>
    <t>Anarhichas lupus</t>
  </si>
  <si>
    <t>Brosme brosme</t>
  </si>
  <si>
    <t>Buglossidium luteum</t>
  </si>
  <si>
    <t>Callionymus lyra</t>
  </si>
  <si>
    <t>Cephalopoda sp.</t>
  </si>
  <si>
    <t>Chimaera monstrosa</t>
  </si>
  <si>
    <t>Coryphaenoides rupestris</t>
  </si>
  <si>
    <t>Etmopterus spinax</t>
  </si>
  <si>
    <t>Gadiculus argenteus</t>
  </si>
  <si>
    <t>Hippoglossus hippoglossus</t>
  </si>
  <si>
    <t>Homarus gammarus</t>
  </si>
  <si>
    <t>Leptoclinus maculatus</t>
  </si>
  <si>
    <t>Lophius piscatorius</t>
  </si>
  <si>
    <t>Lumpenus lumpretaeformis</t>
  </si>
  <si>
    <t>Lycenchelys sarsi</t>
  </si>
  <si>
    <t>Lycodes vahlii</t>
  </si>
  <si>
    <t>Micromesistius poutassou</t>
  </si>
  <si>
    <t>Myxine glutinosa</t>
  </si>
  <si>
    <t>Notoscopelus elongatus</t>
  </si>
  <si>
    <t>Pandalus borealis</t>
  </si>
  <si>
    <t>Phycis blennoides</t>
  </si>
  <si>
    <t>Pollachius pollachius</t>
  </si>
  <si>
    <t>Raja batis</t>
  </si>
  <si>
    <t>Scomber scombrus</t>
  </si>
  <si>
    <t>Scyliorhinus canicula</t>
  </si>
  <si>
    <t>Sebastes viviparus</t>
  </si>
  <si>
    <t>Squalus acanthias</t>
  </si>
  <si>
    <t>Trachinus draco</t>
  </si>
  <si>
    <t>Trisopterus esmarkii</t>
  </si>
  <si>
    <t>Trisopterus luscus</t>
  </si>
  <si>
    <t>Anarhichas denticulatus</t>
  </si>
  <si>
    <t>Arnoglossus laterna</t>
  </si>
  <si>
    <t>Callionymidae sp.</t>
  </si>
  <si>
    <t>Callionymus maculatus</t>
  </si>
  <si>
    <t>Gaidropsarus vulgaris</t>
  </si>
  <si>
    <t>Gobiidae sp.</t>
  </si>
  <si>
    <t>Lepidorhombus whiffiagonis</t>
  </si>
  <si>
    <t>Mullus barbatus</t>
  </si>
  <si>
    <t>Mullus surmuletus</t>
  </si>
  <si>
    <t>Mustelus mustelus</t>
  </si>
  <si>
    <t>Zoarces viviparus</t>
  </si>
  <si>
    <t>Crangon crangon</t>
  </si>
  <si>
    <t>Galeus melastomus</t>
  </si>
  <si>
    <t>Gymnammodytes semisquamatus</t>
  </si>
  <si>
    <t>Liparis liparis</t>
  </si>
  <si>
    <t>Pholis gunnellus</t>
  </si>
  <si>
    <t>Syngnathidae sp.</t>
  </si>
  <si>
    <t>Zeugopterus punctatus</t>
  </si>
  <si>
    <t>1/National co-ordination</t>
  </si>
  <si>
    <t xml:space="preserve">National co-ordination </t>
  </si>
  <si>
    <t>2/ Regional Co-ordination</t>
  </si>
  <si>
    <t xml:space="preserve">Baltic </t>
  </si>
  <si>
    <t xml:space="preserve">North sea </t>
  </si>
  <si>
    <t>Mediterranean waters and Black Sea</t>
  </si>
  <si>
    <t>RCM for the Long Distant Fisheries (to be decided)</t>
  </si>
  <si>
    <t xml:space="preserve">3/ Planning Groups on data collection </t>
  </si>
  <si>
    <t>PGCCDBS/PG MED Plenary meeting</t>
  </si>
  <si>
    <t>WK on Sexual Maturity Staging of sole, plaice, dab and flounder (WKMSSPDF)</t>
  </si>
  <si>
    <t xml:space="preserve">Transversal workshop on fishing capacity </t>
  </si>
  <si>
    <t xml:space="preserve">4/ Planning Groups on surveys at sea </t>
  </si>
  <si>
    <t>ICES International Bottom Trawl Surveys Working Group (IBTSWG)</t>
  </si>
  <si>
    <t>ICES Planning Group on North East Atlantic Pelagic Ecosystem Surveys (PGNAPES)</t>
  </si>
  <si>
    <t>ICES Working Group on Beam Trawl Surveys (WGBEAM)</t>
  </si>
  <si>
    <t>ICES Baltic International Fish Survey Working Group (WGBIFS)</t>
  </si>
  <si>
    <t>ICES Working Group on Acoustic and Egg Surveys for Sardine and Anchovy in ICES areas VII and VIII (WGACEGG)</t>
  </si>
  <si>
    <t>ICES Planning Group on the North-east Atlantic continental slope survey (PGNEACS)</t>
  </si>
  <si>
    <t xml:space="preserve">5/ Stock Assessment Working Groups </t>
  </si>
  <si>
    <t>5.1/ ICES</t>
  </si>
  <si>
    <t>WG on the Biology and Assessment of Deep Sea Fisheries Resources (WGDEEP)</t>
  </si>
  <si>
    <t>ICES-NAFO Joint WG on Deep Water Ecology (WGDEC)</t>
  </si>
  <si>
    <t xml:space="preserve">WG on North Atlantic Salmon (WGNAS) </t>
  </si>
  <si>
    <t xml:space="preserve">Baltic Salmon and Trout WG (WGBAST) </t>
  </si>
  <si>
    <t>Herring Assessment WG (HAWG)</t>
  </si>
  <si>
    <t>Baltic Fisheries Assessment WG (WGBFAS)</t>
  </si>
  <si>
    <t>ICES/HELCOM WG on Integrated Assessments of the Baltic Sea (WGIAB)</t>
  </si>
  <si>
    <t>Arctic Fisheries WG (AFWG)</t>
  </si>
  <si>
    <t>North-Western WG (NWWG)</t>
  </si>
  <si>
    <t>WG on the Assessment of Demersal Stocks in the North Sea and Skagerrak (WGNSSK)</t>
  </si>
  <si>
    <t xml:space="preserve">WG on the Assessment of Southern Shelf Stocks of Hake, Monk and Megrim (WGHMM) </t>
  </si>
  <si>
    <t>WG for the Celtic Seas Ecoregion (WGCSE)</t>
  </si>
  <si>
    <t>WG on Elasmobranch Fishes (WGEF)</t>
  </si>
  <si>
    <t xml:space="preserve">Working Group on Anchovy and Sardine (WGANSA) </t>
  </si>
  <si>
    <t>WG on Widely Distributed Stocks (WGWIDE)</t>
  </si>
  <si>
    <t>Joint NAFO/ICES Pandalus Assessment (WGNIPAG)</t>
  </si>
  <si>
    <t>Joint EIFAC/ICES WG on Eels (WGEEL)</t>
  </si>
  <si>
    <t xml:space="preserve">Benchmark workshop on roundfish (WKROUND) </t>
  </si>
  <si>
    <t>Benchmark workshop on Flatfish (WKFLAT)</t>
  </si>
  <si>
    <t xml:space="preserve">Benchmark workshop on Nephrops (WKNEPH) </t>
  </si>
  <si>
    <t xml:space="preserve">Workshop on Mixed Fisheries Advice for the North Sea (WKMIXFISH) </t>
  </si>
  <si>
    <t>WG on Marine Mammal Ecology (WGMME)</t>
  </si>
  <si>
    <t xml:space="preserve">SG Group for Bycatch of Protected Species (SGBYC) </t>
  </si>
  <si>
    <t xml:space="preserve">WG on Ecosystem Effects of Fishing Activities (WGECO) </t>
  </si>
  <si>
    <t xml:space="preserve">WG of Advisory EG Chairs (WGCHAIRS) </t>
  </si>
  <si>
    <t>WG on Assessment of New moU species (WGNEW) (ICES HQ, second half of 2009)</t>
  </si>
  <si>
    <t>5.2 Mediterranean</t>
  </si>
  <si>
    <t>Working group on stock assessment of small pelagic species (Ancona, November-December 2009)</t>
  </si>
  <si>
    <t>Working group on stock assessment of demersal species (Ancona, November-December 2009)</t>
  </si>
  <si>
    <t>Conservation status of fish species</t>
  </si>
  <si>
    <t>assesment on stock</t>
  </si>
  <si>
    <t>Proportion of large fish</t>
  </si>
  <si>
    <t>Mean maximum length of fishes</t>
  </si>
  <si>
    <t>Size at maturation of exploited fish species</t>
  </si>
  <si>
    <t>Distribution of fishing activities</t>
  </si>
  <si>
    <t>3 month</t>
  </si>
  <si>
    <t>1 hours</t>
  </si>
  <si>
    <t>Aggregation of fishing activities</t>
  </si>
  <si>
    <t>44</t>
  </si>
  <si>
    <t>19</t>
  </si>
  <si>
    <t>18</t>
  </si>
  <si>
    <t>27.SD22-24         27.SD25-32</t>
  </si>
  <si>
    <t>Harbour sampling</t>
  </si>
  <si>
    <t>27.IIIaN                        27.IIIaS</t>
  </si>
  <si>
    <t>27.IV+VIId              27.IIIaN                        27.IIIaS</t>
  </si>
  <si>
    <t>All</t>
  </si>
  <si>
    <t>ICES HAWG</t>
  </si>
  <si>
    <t>Clupea harengus (Herring)</t>
  </si>
  <si>
    <t>IIa, IIIaN, IIIaS, IIIb-d, IV</t>
  </si>
  <si>
    <t>Sprattus sprattus (Sprat)</t>
  </si>
  <si>
    <t>IIId, IIIaN, IIIaS, IV</t>
  </si>
  <si>
    <t>Gadus morhua (Cod)</t>
  </si>
  <si>
    <t>IIIb-d</t>
  </si>
  <si>
    <t>ICES WGBAST</t>
  </si>
  <si>
    <t>Salmo salar (Salmon)</t>
  </si>
  <si>
    <t>ICES WGBFAS</t>
  </si>
  <si>
    <t>III, IV</t>
  </si>
  <si>
    <t>IIIaS, IIIb-d</t>
  </si>
  <si>
    <t>Platichthys flesus (flounder)</t>
  </si>
  <si>
    <t>Pleuronectes platessa (Plaice)</t>
  </si>
  <si>
    <t>Psetta maxima (Turbut)</t>
  </si>
  <si>
    <t>Solea solea (Sole)</t>
  </si>
  <si>
    <t>IIIaN, IIIaS</t>
  </si>
  <si>
    <t>ICES WGDEEP</t>
  </si>
  <si>
    <t>Argentina silus (Greater silver smelt)</t>
  </si>
  <si>
    <t xml:space="preserve">IIIa </t>
  </si>
  <si>
    <t>Coryphaenoides rupestris (Roundnose grenadier)</t>
  </si>
  <si>
    <t>Brosme brosme (Tusk)</t>
  </si>
  <si>
    <t>Molva molva (Ling)</t>
  </si>
  <si>
    <t>ICES WGHMM</t>
  </si>
  <si>
    <t>Merluccius merluccius (Hake)</t>
  </si>
  <si>
    <t>ICES WGMHSA</t>
  </si>
  <si>
    <t>Engraulis encrasicholus (Anchovy)</t>
  </si>
  <si>
    <t>IIIa, IV, V, VII</t>
  </si>
  <si>
    <t>Scomber scombrus (Mackerel)</t>
  </si>
  <si>
    <t>Sardina pilchardus (Sardine)</t>
  </si>
  <si>
    <t>Trachurus spp. (Horse mackerel)</t>
  </si>
  <si>
    <t>ICES WGNPBW</t>
  </si>
  <si>
    <t>IIa</t>
  </si>
  <si>
    <t>Micromestitius poutassou (Blue whiting)</t>
  </si>
  <si>
    <t>IIa, IIIa, IV, V, VIa</t>
  </si>
  <si>
    <t>Nephrops norvegicus (Norway lobster)</t>
  </si>
  <si>
    <t>ICES WGNSDS</t>
  </si>
  <si>
    <t>Lophius piscatorius (Anglerfish)</t>
  </si>
  <si>
    <t>IIIa, IV, VI</t>
  </si>
  <si>
    <t>Ammodytidae (Sandeel)</t>
  </si>
  <si>
    <t>IIIaN, IV, VIId</t>
  </si>
  <si>
    <t>Melanogrammus aeglefinus (Haddock)</t>
  </si>
  <si>
    <t>Merlangius merlangus (Whiting)</t>
  </si>
  <si>
    <t>Pollachius virens (Saithe)</t>
  </si>
  <si>
    <t>Trisopterus esmarki (Norway pout)</t>
  </si>
  <si>
    <t>ICES WGPAND</t>
  </si>
  <si>
    <t>Pandalus spp. (Shrimp)</t>
  </si>
  <si>
    <t>IIIaN, IV</t>
  </si>
  <si>
    <t>Other species</t>
  </si>
  <si>
    <t>40</t>
  </si>
  <si>
    <t>45</t>
  </si>
  <si>
    <t>17</t>
  </si>
  <si>
    <t>Maturity @length</t>
  </si>
  <si>
    <t>[DRB] [VL1012] Dredges: 10-12 m</t>
  </si>
  <si>
    <t>[DTS] [VL0012] Demersale trawlers and seiners:  &lt; 12 m</t>
  </si>
  <si>
    <t>[PGP] [VL0012] Polyval. passive gears: Drift nets, fixed nets and traps: &lt; 12 m</t>
  </si>
  <si>
    <t>[PMP] [VL0012] Polyvalent mobile and passive gears: &lt; 12 m</t>
  </si>
  <si>
    <t>[DTS] [VL1218] Demersale trawlers and seiners: 12-18 m (*)</t>
  </si>
  <si>
    <t>[PGP] [VL1218] Polyval. passive gears: Drift nets, fixed nets and traps: 12-18 m</t>
  </si>
  <si>
    <t>[PMP] [VL1218] Polyvalent mobile and passive gears: 12-18 m</t>
  </si>
  <si>
    <t>[TBB] [VL1218] Beam trawlers: 12-18 m (Shrimp trawlers)</t>
  </si>
  <si>
    <t>[DTS] [VL1824] Demersale trawlers and seiners: 18-24 m (*)</t>
  </si>
  <si>
    <t>[PMP] [VL1824] Polyvalent mobile and passive gears: 18-24 m</t>
  </si>
  <si>
    <t>[TM] [VL2440] Pelagic trawlers: 24-40 m</t>
  </si>
  <si>
    <t>[TM] [VL40XX] Purse Seiners and pelagic trawlers: &gt;= 40 m (*)</t>
  </si>
  <si>
    <t>(c) put an asterisk in the case the segment has been clustered with other segment(s) = (*)</t>
  </si>
  <si>
    <t>Pelagic Trawlers  &gt;=  40 m</t>
  </si>
  <si>
    <t>Dredges 12-18 m           = Mussel dredges (2)</t>
  </si>
  <si>
    <t>2008</t>
  </si>
  <si>
    <t>Variability</t>
  </si>
  <si>
    <t>Direct subsidies</t>
  </si>
  <si>
    <t>Personnel costs</t>
  </si>
  <si>
    <t>Wages and salaries of crew</t>
  </si>
  <si>
    <t>Imputed value of unpaid labour</t>
  </si>
  <si>
    <t>Repair and maintenance</t>
  </si>
  <si>
    <t>Repair and maintenance costs</t>
  </si>
  <si>
    <t>Variable costs</t>
  </si>
  <si>
    <t>Non-variable costs</t>
  </si>
  <si>
    <t>Lease/rental payments for quota or other fishing rights</t>
  </si>
  <si>
    <t>Capital costs</t>
  </si>
  <si>
    <t>Annual depreciation</t>
  </si>
  <si>
    <t>Capital value</t>
  </si>
  <si>
    <t>Investments</t>
  </si>
  <si>
    <t>Investments in physical capital</t>
  </si>
  <si>
    <t>Financial position</t>
  </si>
  <si>
    <t>Debt/asset ratio</t>
  </si>
  <si>
    <t>Employment</t>
  </si>
  <si>
    <t>Fleet</t>
  </si>
  <si>
    <t>Number</t>
  </si>
  <si>
    <t>Energy consumption</t>
  </si>
  <si>
    <t>Fishing enterprises</t>
  </si>
  <si>
    <t>Number of fishing enterprises</t>
  </si>
  <si>
    <t>Production value</t>
  </si>
  <si>
    <t>Value of landings per species</t>
  </si>
  <si>
    <t>Fleet register</t>
  </si>
  <si>
    <t>All registered vessels</t>
  </si>
  <si>
    <t>Logbook register</t>
  </si>
  <si>
    <t>GT* fishing days</t>
  </si>
  <si>
    <t>Number of trips</t>
  </si>
  <si>
    <t>Number of rigs</t>
  </si>
  <si>
    <t>Number of fishing operations</t>
  </si>
  <si>
    <t>Number of nets/length</t>
  </si>
  <si>
    <t>Number of hooks, number of lines</t>
  </si>
  <si>
    <t>Number of pots and traps</t>
  </si>
  <si>
    <t>Soaking time</t>
  </si>
  <si>
    <t>Sales note register</t>
  </si>
  <si>
    <t>Prices by commercial species</t>
  </si>
  <si>
    <t>Annual update</t>
  </si>
  <si>
    <t>Fish farming - Land based farms - Combined - Trout</t>
  </si>
  <si>
    <t>Fish farming - Land based farms - Combined - Eel</t>
  </si>
  <si>
    <t>Fish farming - Cages - Cages - Trout</t>
  </si>
  <si>
    <t>Shellfish farming - Long line - Mussel</t>
  </si>
  <si>
    <t>Register data</t>
  </si>
  <si>
    <t>Subsidies</t>
  </si>
  <si>
    <t>Wages and salaries</t>
  </si>
  <si>
    <t>Calculated from financial accounts</t>
  </si>
  <si>
    <t>Livestock costs</t>
  </si>
  <si>
    <t>Feed costs</t>
  </si>
  <si>
    <t>Depreciation of capital</t>
  </si>
  <si>
    <t>Financial costs, net</t>
  </si>
  <si>
    <t>Extraordinary costs, net</t>
  </si>
  <si>
    <t>Net investments</t>
  </si>
  <si>
    <t>Debt</t>
  </si>
  <si>
    <t>Livestock</t>
  </si>
  <si>
    <t>Fish feed</t>
  </si>
  <si>
    <t>Volume of sales</t>
  </si>
  <si>
    <t>Number of persons employed</t>
  </si>
  <si>
    <t>FTE National</t>
  </si>
  <si>
    <t>Number of enterprises</t>
  </si>
  <si>
    <t>“Cod, flatfish etc.”, provides more than 50% of the enterprises turnover.</t>
  </si>
  <si>
    <t>“Mackerel”and "Herring", provides more than 50% of the enterprises turnover.</t>
  </si>
  <si>
    <t>“Molluscs”and “Shrimps and crustaceans”, provides more than 50% of the enterprises turnover.</t>
  </si>
  <si>
    <t>“Mixed species production”, provides more than 50% of the enterprises turnover.</t>
  </si>
  <si>
    <t>“Salmonoids”, provides more than 50% of the enterprises turnover.</t>
  </si>
  <si>
    <t>“Fish meal factories”</t>
  </si>
  <si>
    <t>Wages and salaries of staff</t>
  </si>
  <si>
    <t>Imputed value of labour (Note 1)</t>
  </si>
  <si>
    <t>Purchase of fish and other raw materials for production (Note 2)</t>
  </si>
  <si>
    <t>Other operational costs (Note 2)</t>
  </si>
  <si>
    <t>Exstarordinary costs, net</t>
  </si>
  <si>
    <t>Number of interprises</t>
  </si>
  <si>
    <t>Note 2: The distribution of "other operational costs" on "raw material costs" and "other operational costs" is calculated based on Denmarks Statistics Commodity Statistics.</t>
  </si>
  <si>
    <t>47</t>
  </si>
  <si>
    <t>80</t>
  </si>
  <si>
    <t>38</t>
  </si>
  <si>
    <t>14</t>
  </si>
  <si>
    <t>43</t>
  </si>
  <si>
    <t>III.G.1</t>
  </si>
  <si>
    <t>III.G.2</t>
  </si>
  <si>
    <t>III.G.3</t>
  </si>
  <si>
    <t>III.G.4</t>
  </si>
  <si>
    <t>III.G.5</t>
  </si>
  <si>
    <t>III.G.6</t>
  </si>
  <si>
    <t>III.G.7</t>
  </si>
  <si>
    <t>III.G.8</t>
  </si>
  <si>
    <t>III.G.9</t>
  </si>
  <si>
    <t>III.G.10</t>
  </si>
  <si>
    <t>All active vessels</t>
  </si>
  <si>
    <t>3</t>
  </si>
  <si>
    <t>1</t>
  </si>
  <si>
    <t>2010-2012</t>
  </si>
  <si>
    <t>NP Nears</t>
  </si>
  <si>
    <t>TR Near</t>
  </si>
  <si>
    <t>Fuel efficiencN of fish capture</t>
  </si>
  <si>
    <t xml:space="preserve"> IYdicator</t>
  </si>
  <si>
    <t>Discarding rates of commercially exploited species</t>
  </si>
  <si>
    <t>Areas not impacted bymobile bottom gears</t>
  </si>
  <si>
    <t>Areas not impacted by mobile bottom gears</t>
  </si>
  <si>
    <t>survey / commercial data</t>
  </si>
  <si>
    <t>Effective time lag for availability</t>
  </si>
  <si>
    <t xml:space="preserve">Table V.1 - Indicators to measure the effects of fisheries on the marine ecosystem </t>
  </si>
  <si>
    <t>Salesnote register</t>
  </si>
  <si>
    <t>CV</t>
  </si>
  <si>
    <t>2010</t>
  </si>
  <si>
    <t>2007-2008</t>
  </si>
  <si>
    <t>OTB_CRU_&gt;0_0_0</t>
  </si>
  <si>
    <t>LHP_FIF_0_0_0</t>
  </si>
  <si>
    <t>OTM_SPF_&gt;=32_0_0</t>
  </si>
  <si>
    <t>GNS_CAT_&gt;0_0_0</t>
  </si>
  <si>
    <t>Freshwater species</t>
  </si>
  <si>
    <t>GNS_FWS_&gt;0_0_0</t>
  </si>
  <si>
    <t>LLS_DEF_0_0_0</t>
  </si>
  <si>
    <t>FPN_CAT_&gt;0_0_0</t>
  </si>
  <si>
    <t>FPN_FWS_&gt;0_0_0</t>
  </si>
  <si>
    <t>FPN_SPF_&gt;0_0_0</t>
  </si>
  <si>
    <t>Driftnet [GND]</t>
  </si>
  <si>
    <t>GND_ANA_&gt;=157_0_0</t>
  </si>
  <si>
    <t>OTB_DEF_&lt;16_0_0</t>
  </si>
  <si>
    <t>PTB_DEF_&lt;16_0_0</t>
  </si>
  <si>
    <t>FPO_CRU_&gt;0_0_0</t>
  </si>
  <si>
    <t>FPN_CAT_&gt;0_0_1</t>
  </si>
  <si>
    <t>GNS_DEF_110-156_0_0  GNS_DEF_&gt;=157_0_0  GTR_DEF_110-156_0_0   GTR_DEF_&gt;=157_0_0</t>
  </si>
  <si>
    <t>OTB_DEF_&gt;=105_1_110  OTM_DEF_&gt;=105_1_110</t>
  </si>
  <si>
    <t>PTB_SPF_16-31_0_0   PTM_SPF_16-31_0_0  OTM_SPF_16-31_0_0</t>
  </si>
  <si>
    <t xml:space="preserve">GNS_DEF_110-156_0_0  GNS_DEF_&gt;=157_0_0  </t>
  </si>
  <si>
    <t>GNS_DEF_110-156_0_1</t>
  </si>
  <si>
    <t>GNS_DEF_110-156_0_0  GNS_DEF_&gt;=157_0_1</t>
  </si>
  <si>
    <t>OTB_CRU_35-69_0_1</t>
  </si>
  <si>
    <t>OTB_CRU_90-119_0_1</t>
  </si>
  <si>
    <t>OTB_DEF_&lt;16_0_1</t>
  </si>
  <si>
    <t>OTB_DEF_90-119_0_0  OTB_DEF_&gt;=120_0_0  SDN_DEF_90-119_0_0</t>
  </si>
  <si>
    <t>GNS_DEF_120-219_0_0  GNS_DEF_100-119_0_0    GTR_DEF_120-219_0_0 GTR_DEF_90-99_0_0</t>
  </si>
  <si>
    <t>GNS_DEF_120-219_0_0  GNS_DEF_100-119_0_0    GTR_DEF_120-219_0_0 GTR_DEF_90-99_0_1</t>
  </si>
  <si>
    <t>GNS_DEF_120-219_0_0  GNS_DEF_100-119_0_0    GTR_DEF_120-219_0_0 GTR_DEF_90-99_0_2</t>
  </si>
  <si>
    <t>OTB_DEF_16-31_0_1</t>
  </si>
  <si>
    <t xml:space="preserve">OTB_DEF_&gt;=120_0_0 </t>
  </si>
  <si>
    <t>OTB_DEF_90-119_0_0  OTB_DEF_&gt;=120_0_0  SDN_DEF_90-119_0_1</t>
  </si>
  <si>
    <t>PTB_DEF_16-31_0_1</t>
  </si>
  <si>
    <t>OTB_SPF_32-69_0_0   OTM_SPF_32-69_0_0   PS__SPF_ALL_0_0       PTM_SPF_32-69_0_0 PTB_SPF_32-69_0_0</t>
  </si>
  <si>
    <t>OTB_SPF_16-31_0_0   OTM_SPF_16-31_0_0 PTB_SPF_16-31_0_0       PTM_SPF_16-31_0_0</t>
  </si>
  <si>
    <t>OTB_SPF_16-31_0_0   OTM_SPF_16-31_0_0 PTB_SPF_16-31_0_0       PTM_SPF_16-31_0_1</t>
  </si>
  <si>
    <t>OTB_SPF_16-31_0_0   OTM_SPF_16-31_0_0 PTB_SPF_16-31_0_0       PTM_SPF_16-31_0_2</t>
  </si>
  <si>
    <t>OTB_SPF_16-31_0_0   OTM_SPF_16-31_0_0 PTB_SPF_16-31_0_0       PTM_SPF_16-31_0_3</t>
  </si>
  <si>
    <t>GNS_DEF_120-219_0_0  GNS_DEF_100-119_0_0    GTR_DEF_120-219_0_1</t>
  </si>
  <si>
    <t>TBB_CRU_16-34_0_1</t>
  </si>
  <si>
    <t>OTB_CRU_70-89_0_1</t>
  </si>
  <si>
    <t xml:space="preserve">OTB_DEF_90-119_0_0  OTB_DEF_&gt;=120_0_0 </t>
  </si>
  <si>
    <t>PTB_SPF_16-31_0_0       PTM_SPF_16-31_0_0</t>
  </si>
  <si>
    <t>GNS_DEF_120-219_0_0  GNS_DEF_100-119_0_0    GTR_DEF_120-219_0_0 GTR_DEF_90-99_0_0 GNS_CRU_&gt;=220_0_0 GNS_CRU_100-119_0_0 GNS_CRU_120-219_0_0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</si>
</sst>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\ \ @"/>
    <numFmt numFmtId="166" formatCode="0.0"/>
  </numFmts>
  <fonts count="68"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1"/>
      <color indexed="20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name val="Antique Olive"/>
      <family val="2"/>
    </font>
    <font>
      <b/>
      <sz val="11"/>
      <name val="Antique Olive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1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name val="Calibri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indexed="8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2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19"/>
      </patternFill>
    </fill>
    <fill>
      <patternFill patternType="solid">
        <fgColor indexed="9"/>
        <bgColor indexed="26"/>
      </patternFill>
    </fill>
    <fill>
      <patternFill patternType="lightUp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24"/>
      </patternFill>
    </fill>
  </fills>
  <borders count="10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3" borderId="0" applyNumberFormat="0" applyBorder="0" applyAlignment="0" applyProtection="0"/>
    <xf numFmtId="0" fontId="5" fillId="14" borderId="1" applyNumberFormat="0" applyAlignment="0" applyProtection="0"/>
    <xf numFmtId="0" fontId="6" fillId="14" borderId="2" applyNumberFormat="0" applyAlignment="0" applyProtection="0"/>
    <xf numFmtId="0" fontId="7" fillId="4" borderId="0" applyNumberFormat="0" applyBorder="0" applyAlignment="0" applyProtection="0"/>
    <xf numFmtId="0" fontId="8" fillId="8" borderId="2" applyNumberFormat="0" applyAlignment="0" applyProtection="0"/>
    <xf numFmtId="0" fontId="9" fillId="24" borderId="3" applyNumberFormat="0" applyAlignment="0" applyProtection="0"/>
    <xf numFmtId="0" fontId="10" fillId="0" borderId="4" applyNumberFormat="0" applyFill="0" applyAlignment="0" applyProtection="0"/>
    <xf numFmtId="0" fontId="11" fillId="7" borderId="2" applyNumberFormat="0" applyAlignment="0" applyProtection="0"/>
    <xf numFmtId="0" fontId="12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13" fillId="7" borderId="2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18" fillId="15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9" borderId="9" applyNumberFormat="0" applyAlignment="0" applyProtection="0"/>
    <xf numFmtId="0" fontId="46" fillId="9" borderId="9" applyNumberFormat="0" applyAlignment="0" applyProtection="0"/>
    <xf numFmtId="0" fontId="19" fillId="8" borderId="1" applyNumberFormat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2" fillId="0" borderId="8" applyNumberFormat="0" applyFill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7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3" fillId="24" borderId="3" applyNumberFormat="0" applyAlignment="0" applyProtection="0"/>
  </cellStyleXfs>
  <cellXfs count="904">
    <xf numFmtId="0" fontId="0" fillId="0" borderId="0" xfId="0"/>
    <xf numFmtId="0" fontId="0" fillId="0" borderId="0" xfId="0" applyFont="1"/>
    <xf numFmtId="49" fontId="34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0" fontId="35" fillId="0" borderId="13" xfId="0" applyFont="1" applyFill="1" applyBorder="1" applyAlignment="1">
      <alignment horizontal="left" vertical="center"/>
    </xf>
    <xf numFmtId="0" fontId="36" fillId="8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38" fillId="0" borderId="15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49" fontId="38" fillId="0" borderId="16" xfId="0" applyNumberFormat="1" applyFont="1" applyFill="1" applyBorder="1" applyAlignment="1">
      <alignment vertical="center"/>
    </xf>
    <xf numFmtId="49" fontId="38" fillId="0" borderId="17" xfId="0" applyNumberFormat="1" applyFont="1" applyFill="1" applyBorder="1" applyAlignment="1">
      <alignment vertical="center"/>
    </xf>
    <xf numFmtId="0" fontId="39" fillId="0" borderId="18" xfId="0" applyFont="1" applyFill="1" applyBorder="1" applyAlignment="1">
      <alignment horizontal="left" vertical="center"/>
    </xf>
    <xf numFmtId="0" fontId="39" fillId="0" borderId="19" xfId="0" applyFont="1" applyFill="1" applyBorder="1" applyAlignment="1">
      <alignment horizontal="center" vertical="center"/>
    </xf>
    <xf numFmtId="49" fontId="38" fillId="0" borderId="20" xfId="0" applyNumberFormat="1" applyFont="1" applyFill="1" applyBorder="1" applyAlignment="1">
      <alignment vertical="center"/>
    </xf>
    <xf numFmtId="0" fontId="0" fillId="0" borderId="13" xfId="0" applyFont="1" applyBorder="1"/>
    <xf numFmtId="0" fontId="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left" vertical="center"/>
    </xf>
    <xf numFmtId="49" fontId="38" fillId="0" borderId="0" xfId="68" applyNumberFormat="1" applyFont="1" applyFill="1" applyBorder="1" applyAlignment="1">
      <alignment vertical="center"/>
    </xf>
    <xf numFmtId="0" fontId="0" fillId="0" borderId="0" xfId="0" applyFont="1" applyBorder="1"/>
    <xf numFmtId="0" fontId="39" fillId="0" borderId="18" xfId="68" applyFont="1" applyFill="1" applyBorder="1" applyAlignment="1">
      <alignment horizontal="left" vertical="center"/>
    </xf>
    <xf numFmtId="49" fontId="38" fillId="0" borderId="20" xfId="68" applyNumberFormat="1" applyFont="1" applyFill="1" applyBorder="1" applyAlignment="1">
      <alignment vertical="center"/>
    </xf>
    <xf numFmtId="0" fontId="0" fillId="0" borderId="20" xfId="0" applyFont="1" applyBorder="1"/>
    <xf numFmtId="0" fontId="36" fillId="0" borderId="18" xfId="0" applyFont="1" applyBorder="1" applyAlignment="1">
      <alignment horizontal="center"/>
    </xf>
    <xf numFmtId="49" fontId="36" fillId="0" borderId="14" xfId="68" applyNumberFormat="1" applyFont="1" applyFill="1" applyBorder="1" applyAlignment="1">
      <alignment horizontal="center" vertical="center"/>
    </xf>
    <xf numFmtId="49" fontId="36" fillId="0" borderId="14" xfId="68" applyNumberFormat="1" applyFont="1" applyFill="1" applyBorder="1" applyAlignment="1">
      <alignment vertical="center"/>
    </xf>
    <xf numFmtId="49" fontId="36" fillId="0" borderId="14" xfId="68" applyNumberFormat="1" applyFont="1" applyFill="1" applyBorder="1" applyAlignment="1">
      <alignment horizontal="center" vertical="center" wrapText="1"/>
    </xf>
    <xf numFmtId="49" fontId="40" fillId="0" borderId="21" xfId="68" applyNumberFormat="1" applyFont="1" applyFill="1" applyBorder="1" applyAlignment="1">
      <alignment vertical="center" wrapText="1"/>
    </xf>
    <xf numFmtId="0" fontId="40" fillId="0" borderId="13" xfId="68" applyNumberFormat="1" applyFont="1" applyFill="1" applyBorder="1" applyAlignment="1">
      <alignment horizontal="center" vertical="center"/>
    </xf>
    <xf numFmtId="0" fontId="40" fillId="0" borderId="22" xfId="68" applyNumberFormat="1" applyFont="1" applyFill="1" applyBorder="1" applyAlignment="1">
      <alignment horizontal="center" vertical="center"/>
    </xf>
    <xf numFmtId="0" fontId="0" fillId="8" borderId="13" xfId="0" applyFont="1" applyFill="1" applyBorder="1"/>
    <xf numFmtId="49" fontId="0" fillId="26" borderId="19" xfId="68" applyNumberFormat="1" applyFont="1" applyFill="1" applyBorder="1" applyAlignment="1">
      <alignment vertical="center"/>
    </xf>
    <xf numFmtId="49" fontId="0" fillId="26" borderId="13" xfId="68" applyNumberFormat="1" applyFont="1" applyFill="1" applyBorder="1" applyAlignment="1">
      <alignment vertical="center"/>
    </xf>
    <xf numFmtId="0" fontId="0" fillId="26" borderId="13" xfId="68" applyNumberFormat="1" applyFont="1" applyFill="1" applyBorder="1" applyAlignment="1">
      <alignment horizontal="center" vertical="center"/>
    </xf>
    <xf numFmtId="0" fontId="0" fillId="26" borderId="13" xfId="68" applyNumberFormat="1" applyFont="1" applyFill="1" applyBorder="1" applyAlignment="1">
      <alignment horizontal="center" vertical="center" wrapText="1"/>
    </xf>
    <xf numFmtId="49" fontId="0" fillId="26" borderId="22" xfId="68" applyNumberFormat="1" applyFont="1" applyFill="1" applyBorder="1" applyAlignment="1">
      <alignment vertical="center" wrapText="1"/>
    </xf>
    <xf numFmtId="49" fontId="41" fillId="0" borderId="23" xfId="68" applyNumberFormat="1" applyFont="1" applyFill="1" applyBorder="1" applyAlignment="1">
      <alignment vertical="center"/>
    </xf>
    <xf numFmtId="49" fontId="0" fillId="0" borderId="23" xfId="68" applyNumberFormat="1" applyFont="1" applyFill="1" applyBorder="1" applyAlignment="1">
      <alignment vertical="center"/>
    </xf>
    <xf numFmtId="49" fontId="0" fillId="0" borderId="23" xfId="68" applyNumberFormat="1" applyFont="1" applyFill="1" applyBorder="1" applyAlignment="1">
      <alignment horizontal="left" vertical="center"/>
    </xf>
    <xf numFmtId="49" fontId="41" fillId="0" borderId="0" xfId="68" applyNumberFormat="1" applyFont="1" applyFill="1" applyBorder="1" applyAlignment="1">
      <alignment horizontal="left" vertical="center"/>
    </xf>
    <xf numFmtId="49" fontId="0" fillId="0" borderId="0" xfId="68" applyNumberFormat="1" applyFont="1" applyFill="1" applyBorder="1" applyAlignment="1">
      <alignment horizontal="left" vertical="center"/>
    </xf>
    <xf numFmtId="0" fontId="0" fillId="0" borderId="24" xfId="0" applyBorder="1"/>
    <xf numFmtId="0" fontId="39" fillId="0" borderId="18" xfId="68" applyFont="1" applyFill="1" applyBorder="1" applyAlignment="1">
      <alignment horizontal="center" vertical="center"/>
    </xf>
    <xf numFmtId="49" fontId="39" fillId="0" borderId="18" xfId="68" applyNumberFormat="1" applyFont="1" applyFill="1" applyBorder="1" applyAlignment="1">
      <alignment horizontal="center" vertical="center"/>
    </xf>
    <xf numFmtId="0" fontId="0" fillId="0" borderId="25" xfId="0" applyBorder="1"/>
    <xf numFmtId="49" fontId="39" fillId="8" borderId="18" xfId="68" applyNumberFormat="1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36" fillId="8" borderId="14" xfId="0" applyFont="1" applyFill="1" applyBorder="1" applyAlignment="1">
      <alignment horizontal="center" wrapText="1"/>
    </xf>
    <xf numFmtId="0" fontId="40" fillId="0" borderId="13" xfId="0" applyFont="1" applyFill="1" applyBorder="1" applyAlignment="1">
      <alignment horizontal="center"/>
    </xf>
    <xf numFmtId="0" fontId="0" fillId="0" borderId="19" xfId="0" applyFont="1" applyBorder="1"/>
    <xf numFmtId="0" fontId="0" fillId="0" borderId="13" xfId="0" applyFont="1" applyFill="1" applyBorder="1"/>
    <xf numFmtId="49" fontId="38" fillId="0" borderId="0" xfId="66" applyNumberFormat="1" applyFont="1" applyFill="1" applyBorder="1" applyAlignment="1">
      <alignment vertical="center"/>
    </xf>
    <xf numFmtId="49" fontId="38" fillId="0" borderId="20" xfId="66" applyNumberFormat="1" applyFont="1" applyFill="1" applyBorder="1" applyAlignment="1">
      <alignment vertical="center"/>
    </xf>
    <xf numFmtId="49" fontId="36" fillId="0" borderId="14" xfId="66" applyNumberFormat="1" applyFont="1" applyFill="1" applyBorder="1" applyAlignment="1">
      <alignment horizontal="center" vertical="center" wrapText="1"/>
    </xf>
    <xf numFmtId="49" fontId="36" fillId="8" borderId="14" xfId="66" applyNumberFormat="1" applyFont="1" applyFill="1" applyBorder="1" applyAlignment="1">
      <alignment horizontal="center" vertical="center" wrapText="1"/>
    </xf>
    <xf numFmtId="49" fontId="40" fillId="0" borderId="13" xfId="66" applyNumberFormat="1" applyFont="1" applyFill="1" applyBorder="1" applyAlignment="1">
      <alignment vertical="center"/>
    </xf>
    <xf numFmtId="49" fontId="40" fillId="0" borderId="13" xfId="66" applyNumberFormat="1" applyFont="1" applyFill="1" applyBorder="1" applyAlignment="1">
      <alignment horizontal="center" vertical="center"/>
    </xf>
    <xf numFmtId="49" fontId="0" fillId="0" borderId="13" xfId="66" applyNumberFormat="1" applyFont="1" applyFill="1" applyBorder="1" applyAlignment="1">
      <alignment vertical="center"/>
    </xf>
    <xf numFmtId="49" fontId="0" fillId="0" borderId="13" xfId="66" applyNumberFormat="1" applyFont="1" applyFill="1" applyBorder="1" applyAlignment="1">
      <alignment vertical="center" wrapText="1"/>
    </xf>
    <xf numFmtId="49" fontId="0" fillId="8" borderId="13" xfId="66" applyNumberFormat="1" applyFont="1" applyFill="1" applyBorder="1" applyAlignment="1">
      <alignment vertical="center" wrapText="1"/>
    </xf>
    <xf numFmtId="49" fontId="0" fillId="0" borderId="13" xfId="66" applyNumberFormat="1" applyFont="1" applyFill="1" applyBorder="1" applyAlignment="1">
      <alignment horizontal="center" vertical="center"/>
    </xf>
    <xf numFmtId="49" fontId="41" fillId="0" borderId="0" xfId="66" applyNumberFormat="1" applyFont="1" applyFill="1" applyBorder="1" applyAlignment="1">
      <alignment vertical="center"/>
    </xf>
    <xf numFmtId="0" fontId="41" fillId="0" borderId="0" xfId="0" applyFont="1" applyBorder="1" applyAlignment="1">
      <alignment wrapText="1"/>
    </xf>
    <xf numFmtId="49" fontId="0" fillId="0" borderId="23" xfId="66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43" fillId="0" borderId="24" xfId="0" applyFont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43" fillId="0" borderId="18" xfId="0" applyFont="1" applyBorder="1" applyAlignment="1">
      <alignment horizontal="center" vertical="center"/>
    </xf>
    <xf numFmtId="0" fontId="0" fillId="0" borderId="20" xfId="0" applyBorder="1"/>
    <xf numFmtId="0" fontId="0" fillId="0" borderId="18" xfId="0" applyFont="1" applyBorder="1"/>
    <xf numFmtId="0" fontId="0" fillId="0" borderId="18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37" fillId="0" borderId="0" xfId="0" applyFont="1"/>
    <xf numFmtId="0" fontId="0" fillId="0" borderId="0" xfId="0" applyFont="1" applyFill="1"/>
    <xf numFmtId="49" fontId="36" fillId="0" borderId="26" xfId="68" applyNumberFormat="1" applyFont="1" applyFill="1" applyBorder="1" applyAlignment="1">
      <alignment horizontal="center" vertical="center" wrapText="1"/>
    </xf>
    <xf numFmtId="9" fontId="0" fillId="8" borderId="13" xfId="0" applyNumberFormat="1" applyFont="1" applyFill="1" applyBorder="1"/>
    <xf numFmtId="0" fontId="38" fillId="0" borderId="0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/>
    </xf>
    <xf numFmtId="0" fontId="36" fillId="0" borderId="2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49" fontId="3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1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24" xfId="0" applyFont="1" applyBorder="1" applyAlignment="1"/>
    <xf numFmtId="0" fontId="0" fillId="0" borderId="20" xfId="0" applyFont="1" applyBorder="1" applyAlignment="1"/>
    <xf numFmtId="0" fontId="0" fillId="0" borderId="25" xfId="0" applyFont="1" applyBorder="1" applyAlignment="1"/>
    <xf numFmtId="0" fontId="36" fillId="0" borderId="28" xfId="0" applyFont="1" applyBorder="1" applyAlignment="1">
      <alignment horizontal="center" vertical="center"/>
    </xf>
    <xf numFmtId="49" fontId="36" fillId="0" borderId="29" xfId="0" applyNumberFormat="1" applyFont="1" applyFill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49" fontId="36" fillId="0" borderId="30" xfId="0" applyNumberFormat="1" applyFont="1" applyFill="1" applyBorder="1" applyAlignment="1">
      <alignment horizontal="center" vertical="center"/>
    </xf>
    <xf numFmtId="49" fontId="36" fillId="0" borderId="31" xfId="0" applyNumberFormat="1" applyFont="1" applyFill="1" applyBorder="1" applyAlignment="1">
      <alignment horizontal="center" vertical="center" wrapText="1"/>
    </xf>
    <xf numFmtId="49" fontId="36" fillId="0" borderId="28" xfId="0" applyNumberFormat="1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textRotation="90"/>
    </xf>
    <xf numFmtId="0" fontId="36" fillId="0" borderId="33" xfId="0" applyFont="1" applyFill="1" applyBorder="1" applyAlignment="1">
      <alignment horizontal="center" vertical="center" textRotation="90"/>
    </xf>
    <xf numFmtId="0" fontId="36" fillId="0" borderId="34" xfId="0" applyFont="1" applyFill="1" applyBorder="1" applyAlignment="1">
      <alignment horizontal="center" vertical="center" textRotation="90"/>
    </xf>
    <xf numFmtId="49" fontId="39" fillId="0" borderId="0" xfId="66" applyNumberFormat="1" applyFont="1" applyFill="1" applyBorder="1" applyAlignment="1">
      <alignment horizontal="right" vertical="center"/>
    </xf>
    <xf numFmtId="49" fontId="39" fillId="0" borderId="18" xfId="66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ill="1"/>
    <xf numFmtId="49" fontId="0" fillId="0" borderId="13" xfId="66" applyNumberFormat="1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wrapText="1"/>
    </xf>
    <xf numFmtId="49" fontId="38" fillId="0" borderId="0" xfId="70" applyNumberFormat="1" applyFont="1" applyFill="1" applyBorder="1" applyAlignment="1">
      <alignment vertical="center"/>
    </xf>
    <xf numFmtId="0" fontId="0" fillId="0" borderId="24" xfId="0" applyFont="1" applyBorder="1"/>
    <xf numFmtId="49" fontId="39" fillId="0" borderId="29" xfId="70" applyNumberFormat="1" applyFont="1" applyFill="1" applyBorder="1" applyAlignment="1">
      <alignment horizontal="center" vertical="center"/>
    </xf>
    <xf numFmtId="49" fontId="39" fillId="0" borderId="18" xfId="7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39" fillId="0" borderId="18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38" fillId="0" borderId="25" xfId="0" applyFont="1" applyBorder="1" applyAlignment="1">
      <alignment vertical="center"/>
    </xf>
    <xf numFmtId="0" fontId="0" fillId="0" borderId="35" xfId="0" applyBorder="1"/>
    <xf numFmtId="0" fontId="36" fillId="0" borderId="36" xfId="0" applyFont="1" applyBorder="1" applyAlignment="1"/>
    <xf numFmtId="0" fontId="36" fillId="0" borderId="37" xfId="0" applyFont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13" xfId="0" applyFont="1" applyBorder="1"/>
    <xf numFmtId="0" fontId="0" fillId="0" borderId="13" xfId="0" applyFont="1" applyFill="1" applyBorder="1" applyAlignment="1">
      <alignment horizontal="center" vertical="top" wrapText="1"/>
    </xf>
    <xf numFmtId="49" fontId="36" fillId="0" borderId="39" xfId="68" applyNumberFormat="1" applyFont="1" applyFill="1" applyBorder="1" applyAlignment="1">
      <alignment vertical="center"/>
    </xf>
    <xf numFmtId="49" fontId="36" fillId="8" borderId="14" xfId="68" applyNumberFormat="1" applyFont="1" applyFill="1" applyBorder="1" applyAlignment="1">
      <alignment horizontal="center" vertical="center" wrapText="1"/>
    </xf>
    <xf numFmtId="49" fontId="40" fillId="0" borderId="19" xfId="68" applyNumberFormat="1" applyFont="1" applyFill="1" applyBorder="1" applyAlignment="1">
      <alignment vertical="center" wrapText="1"/>
    </xf>
    <xf numFmtId="49" fontId="40" fillId="0" borderId="13" xfId="66" applyNumberFormat="1" applyFont="1" applyFill="1" applyBorder="1" applyAlignment="1">
      <alignment horizontal="center" vertical="center" wrapText="1"/>
    </xf>
    <xf numFmtId="49" fontId="40" fillId="0" borderId="22" xfId="68" applyNumberFormat="1" applyFont="1" applyFill="1" applyBorder="1" applyAlignment="1">
      <alignment horizontal="center" vertical="center" wrapText="1"/>
    </xf>
    <xf numFmtId="49" fontId="0" fillId="0" borderId="21" xfId="68" applyNumberFormat="1" applyFont="1" applyFill="1" applyBorder="1" applyAlignment="1">
      <alignment vertical="center"/>
    </xf>
    <xf numFmtId="0" fontId="0" fillId="0" borderId="22" xfId="68" applyNumberFormat="1" applyFont="1" applyFill="1" applyBorder="1" applyAlignment="1">
      <alignment horizontal="center" vertical="center"/>
    </xf>
    <xf numFmtId="0" fontId="0" fillId="0" borderId="22" xfId="68" applyNumberFormat="1" applyFont="1" applyFill="1" applyBorder="1" applyAlignment="1">
      <alignment horizontal="center" vertical="center" wrapText="1"/>
    </xf>
    <xf numFmtId="49" fontId="0" fillId="0" borderId="22" xfId="68" applyNumberFormat="1" applyFont="1" applyFill="1" applyBorder="1" applyAlignment="1">
      <alignment vertical="center" wrapText="1"/>
    </xf>
    <xf numFmtId="0" fontId="0" fillId="0" borderId="33" xfId="0" applyFont="1" applyBorder="1"/>
    <xf numFmtId="0" fontId="0" fillId="0" borderId="40" xfId="68" applyNumberFormat="1" applyFont="1" applyFill="1" applyBorder="1" applyAlignment="1">
      <alignment horizontal="center" vertical="center"/>
    </xf>
    <xf numFmtId="0" fontId="0" fillId="0" borderId="40" xfId="68" applyNumberFormat="1" applyFont="1" applyFill="1" applyBorder="1" applyAlignment="1">
      <alignment horizontal="center" vertical="center" wrapText="1"/>
    </xf>
    <xf numFmtId="49" fontId="0" fillId="0" borderId="40" xfId="68" applyNumberFormat="1" applyFont="1" applyFill="1" applyBorder="1" applyAlignment="1">
      <alignment vertical="center" wrapText="1"/>
    </xf>
    <xf numFmtId="0" fontId="0" fillId="8" borderId="33" xfId="0" applyFont="1" applyFill="1" applyBorder="1"/>
    <xf numFmtId="9" fontId="0" fillId="8" borderId="33" xfId="0" applyNumberFormat="1" applyFont="1" applyFill="1" applyBorder="1"/>
    <xf numFmtId="49" fontId="41" fillId="0" borderId="23" xfId="68" applyNumberFormat="1" applyFont="1" applyFill="1" applyBorder="1" applyAlignment="1">
      <alignment horizontal="left" vertical="center"/>
    </xf>
    <xf numFmtId="0" fontId="0" fillId="0" borderId="23" xfId="0" applyFont="1" applyBorder="1"/>
    <xf numFmtId="49" fontId="39" fillId="8" borderId="18" xfId="66" applyNumberFormat="1" applyFont="1" applyFill="1" applyBorder="1" applyAlignment="1">
      <alignment horizontal="center" vertical="center"/>
    </xf>
    <xf numFmtId="49" fontId="40" fillId="0" borderId="41" xfId="66" applyNumberFormat="1" applyFont="1" applyFill="1" applyBorder="1" applyAlignment="1">
      <alignment vertical="center"/>
    </xf>
    <xf numFmtId="49" fontId="40" fillId="0" borderId="42" xfId="66" applyNumberFormat="1" applyFont="1" applyFill="1" applyBorder="1" applyAlignment="1">
      <alignment horizontal="center" vertical="center"/>
    </xf>
    <xf numFmtId="49" fontId="40" fillId="0" borderId="42" xfId="66" applyNumberFormat="1" applyFont="1" applyFill="1" applyBorder="1" applyAlignment="1">
      <alignment horizontal="center" vertical="center" wrapText="1"/>
    </xf>
    <xf numFmtId="49" fontId="40" fillId="0" borderId="19" xfId="66" applyNumberFormat="1" applyFont="1" applyFill="1" applyBorder="1" applyAlignment="1">
      <alignment vertical="center"/>
    </xf>
    <xf numFmtId="49" fontId="0" fillId="0" borderId="19" xfId="66" applyNumberFormat="1" applyFont="1" applyFill="1" applyBorder="1" applyAlignment="1">
      <alignment vertical="center"/>
    </xf>
    <xf numFmtId="49" fontId="41" fillId="0" borderId="0" xfId="66" applyNumberFormat="1" applyFont="1" applyFill="1" applyBorder="1" applyAlignment="1">
      <alignment horizontal="left" vertical="center" wrapText="1"/>
    </xf>
    <xf numFmtId="0" fontId="0" fillId="0" borderId="25" xfId="0" applyFont="1" applyBorder="1"/>
    <xf numFmtId="49" fontId="36" fillId="0" borderId="14" xfId="0" applyNumberFormat="1" applyFont="1" applyFill="1" applyBorder="1" applyAlignment="1">
      <alignment vertical="center"/>
    </xf>
    <xf numFmtId="49" fontId="36" fillId="0" borderId="14" xfId="0" applyNumberFormat="1" applyFont="1" applyFill="1" applyBorder="1" applyAlignment="1">
      <alignment horizontal="center" vertical="center" wrapText="1"/>
    </xf>
    <xf numFmtId="49" fontId="40" fillId="0" borderId="13" xfId="68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vertical="center" wrapText="1"/>
    </xf>
    <xf numFmtId="49" fontId="0" fillId="0" borderId="33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49" fontId="0" fillId="0" borderId="33" xfId="0" applyNumberFormat="1" applyFont="1" applyFill="1" applyBorder="1" applyAlignment="1">
      <alignment vertical="center" wrapText="1"/>
    </xf>
    <xf numFmtId="0" fontId="0" fillId="0" borderId="21" xfId="0" applyFont="1" applyBorder="1"/>
    <xf numFmtId="0" fontId="0" fillId="0" borderId="21" xfId="0" applyFont="1" applyFill="1" applyBorder="1"/>
    <xf numFmtId="0" fontId="0" fillId="0" borderId="19" xfId="0" applyFont="1" applyFill="1" applyBorder="1"/>
    <xf numFmtId="49" fontId="41" fillId="0" borderId="22" xfId="68" applyNumberFormat="1" applyFont="1" applyFill="1" applyBorder="1" applyAlignment="1">
      <alignment horizontal="left" vertical="center"/>
    </xf>
    <xf numFmtId="0" fontId="0" fillId="0" borderId="43" xfId="0" applyFont="1" applyBorder="1"/>
    <xf numFmtId="49" fontId="36" fillId="0" borderId="44" xfId="66" applyNumberFormat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/>
    </xf>
    <xf numFmtId="0" fontId="0" fillId="0" borderId="2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44" fillId="0" borderId="0" xfId="0" applyNumberFormat="1" applyFont="1" applyFill="1" applyBorder="1" applyAlignment="1">
      <alignment vertical="center"/>
    </xf>
    <xf numFmtId="49" fontId="44" fillId="0" borderId="24" xfId="0" applyNumberFormat="1" applyFont="1" applyFill="1" applyBorder="1" applyAlignment="1">
      <alignment vertical="center"/>
    </xf>
    <xf numFmtId="49" fontId="44" fillId="0" borderId="20" xfId="0" applyNumberFormat="1" applyFont="1" applyFill="1" applyBorder="1" applyAlignment="1">
      <alignment vertical="center"/>
    </xf>
    <xf numFmtId="49" fontId="44" fillId="0" borderId="25" xfId="0" applyNumberFormat="1" applyFont="1" applyFill="1" applyBorder="1" applyAlignment="1">
      <alignment vertical="center"/>
    </xf>
    <xf numFmtId="49" fontId="41" fillId="0" borderId="0" xfId="66" applyNumberFormat="1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0" xfId="0" applyFont="1" applyAlignment="1"/>
    <xf numFmtId="0" fontId="0" fillId="0" borderId="0" xfId="0" applyFont="1" applyAlignment="1"/>
    <xf numFmtId="0" fontId="0" fillId="0" borderId="46" xfId="0" applyFont="1" applyBorder="1"/>
    <xf numFmtId="49" fontId="38" fillId="0" borderId="24" xfId="0" applyNumberFormat="1" applyFont="1" applyFill="1" applyBorder="1" applyAlignment="1">
      <alignment vertical="center"/>
    </xf>
    <xf numFmtId="0" fontId="36" fillId="8" borderId="47" xfId="0" applyFont="1" applyFill="1" applyBorder="1" applyAlignment="1">
      <alignment horizontal="center"/>
    </xf>
    <xf numFmtId="49" fontId="36" fillId="0" borderId="33" xfId="0" applyNumberFormat="1" applyFont="1" applyFill="1" applyBorder="1" applyAlignment="1">
      <alignment horizontal="center" vertical="center" wrapText="1"/>
    </xf>
    <xf numFmtId="49" fontId="36" fillId="0" borderId="48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49" fontId="0" fillId="0" borderId="50" xfId="0" applyNumberFormat="1" applyFont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49" fontId="36" fillId="27" borderId="50" xfId="0" applyNumberFormat="1" applyFont="1" applyFill="1" applyBorder="1" applyAlignment="1" applyProtection="1">
      <alignment horizontal="center" vertical="center" wrapText="1"/>
      <protection locked="0"/>
    </xf>
    <xf numFmtId="49" fontId="36" fillId="27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49" fontId="0" fillId="0" borderId="53" xfId="0" applyNumberFormat="1" applyFont="1" applyFill="1" applyBorder="1" applyAlignment="1">
      <alignment horizontal="center" vertical="center"/>
    </xf>
    <xf numFmtId="49" fontId="0" fillId="0" borderId="53" xfId="0" applyNumberFormat="1" applyFill="1" applyBorder="1" applyAlignment="1">
      <alignment horizontal="center" vertical="center"/>
    </xf>
    <xf numFmtId="49" fontId="36" fillId="27" borderId="53" xfId="0" applyNumberFormat="1" applyFont="1" applyFill="1" applyBorder="1" applyAlignment="1" applyProtection="1">
      <alignment horizontal="center" vertical="center" wrapText="1"/>
      <protection locked="0"/>
    </xf>
    <xf numFmtId="49" fontId="36" fillId="27" borderId="5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4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0" fillId="0" borderId="56" xfId="0" applyNumberFormat="1" applyFont="1" applyFill="1" applyBorder="1" applyAlignment="1">
      <alignment horizontal="center" vertical="center"/>
    </xf>
    <xf numFmtId="49" fontId="0" fillId="0" borderId="57" xfId="0" applyNumberFormat="1" applyFont="1" applyFill="1" applyBorder="1" applyAlignment="1">
      <alignment horizontal="center" vertical="center"/>
    </xf>
    <xf numFmtId="0" fontId="39" fillId="8" borderId="58" xfId="0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165" fontId="47" fillId="0" borderId="52" xfId="0" applyNumberFormat="1" applyFont="1" applyFill="1" applyBorder="1" applyAlignment="1">
      <alignment horizontal="left" vertical="center"/>
    </xf>
    <xf numFmtId="165" fontId="41" fillId="0" borderId="53" xfId="0" applyNumberFormat="1" applyFont="1" applyFill="1" applyBorder="1" applyAlignment="1">
      <alignment horizontal="center" vertical="center" wrapText="1"/>
    </xf>
    <xf numFmtId="2" fontId="47" fillId="0" borderId="54" xfId="0" applyNumberFormat="1" applyFont="1" applyFill="1" applyBorder="1" applyAlignment="1">
      <alignment horizontal="center" vertical="center"/>
    </xf>
    <xf numFmtId="2" fontId="41" fillId="0" borderId="54" xfId="0" applyNumberFormat="1" applyFont="1" applyFill="1" applyBorder="1" applyAlignment="1">
      <alignment horizontal="center" vertical="center"/>
    </xf>
    <xf numFmtId="165" fontId="47" fillId="0" borderId="55" xfId="0" applyNumberFormat="1" applyFont="1" applyFill="1" applyBorder="1" applyAlignment="1">
      <alignment horizontal="left" vertical="center"/>
    </xf>
    <xf numFmtId="165" fontId="41" fillId="0" borderId="56" xfId="0" applyNumberFormat="1" applyFont="1" applyFill="1" applyBorder="1" applyAlignment="1">
      <alignment horizontal="center" vertical="center" wrapText="1"/>
    </xf>
    <xf numFmtId="2" fontId="41" fillId="0" borderId="57" xfId="0" applyNumberFormat="1" applyFont="1" applyFill="1" applyBorder="1" applyAlignment="1">
      <alignment horizontal="center" vertical="center"/>
    </xf>
    <xf numFmtId="49" fontId="38" fillId="0" borderId="24" xfId="70" applyNumberFormat="1" applyFont="1" applyFill="1" applyBorder="1" applyAlignment="1">
      <alignment vertical="center" wrapText="1"/>
    </xf>
    <xf numFmtId="0" fontId="0" fillId="0" borderId="29" xfId="0" applyFont="1" applyBorder="1" applyAlignment="1">
      <alignment horizontal="center"/>
    </xf>
    <xf numFmtId="49" fontId="36" fillId="0" borderId="51" xfId="70" applyNumberFormat="1" applyFont="1" applyFill="1" applyBorder="1" applyAlignment="1">
      <alignment horizontal="center" vertical="center" wrapText="1"/>
    </xf>
    <xf numFmtId="49" fontId="36" fillId="0" borderId="36" xfId="0" applyNumberFormat="1" applyFont="1" applyFill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49" fontId="36" fillId="0" borderId="47" xfId="0" applyNumberFormat="1" applyFont="1" applyFill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49" fontId="36" fillId="0" borderId="60" xfId="0" applyNumberFormat="1" applyFont="1" applyFill="1" applyBorder="1" applyAlignment="1">
      <alignment horizontal="center" vertical="center"/>
    </xf>
    <xf numFmtId="49" fontId="36" fillId="0" borderId="59" xfId="0" applyNumberFormat="1" applyFont="1" applyFill="1" applyBorder="1" applyAlignment="1">
      <alignment horizontal="center" vertical="center" wrapText="1"/>
    </xf>
    <xf numFmtId="49" fontId="41" fillId="0" borderId="53" xfId="0" applyNumberFormat="1" applyFont="1" applyFill="1" applyBorder="1" applyAlignment="1">
      <alignment horizontal="center" vertical="center"/>
    </xf>
    <xf numFmtId="49" fontId="41" fillId="28" borderId="53" xfId="0" applyNumberFormat="1" applyFont="1" applyFill="1" applyBorder="1" applyAlignment="1">
      <alignment horizontal="center" vertical="center"/>
    </xf>
    <xf numFmtId="49" fontId="41" fillId="0" borderId="50" xfId="0" applyNumberFormat="1" applyFont="1" applyFill="1" applyBorder="1" applyAlignment="1">
      <alignment horizontal="center" vertical="center"/>
    </xf>
    <xf numFmtId="49" fontId="41" fillId="28" borderId="56" xfId="0" applyNumberFormat="1" applyFont="1" applyFill="1" applyBorder="1" applyAlignment="1" applyProtection="1">
      <alignment horizontal="center" vertical="center"/>
      <protection locked="0"/>
    </xf>
    <xf numFmtId="0" fontId="41" fillId="26" borderId="56" xfId="0" applyNumberFormat="1" applyFont="1" applyFill="1" applyBorder="1" applyAlignment="1">
      <alignment horizontal="center" vertical="center"/>
    </xf>
    <xf numFmtId="49" fontId="41" fillId="26" borderId="56" xfId="0" applyNumberFormat="1" applyFont="1" applyFill="1" applyBorder="1" applyAlignment="1">
      <alignment horizontal="center" vertical="center"/>
    </xf>
    <xf numFmtId="49" fontId="41" fillId="0" borderId="49" xfId="0" applyNumberFormat="1" applyFont="1" applyFill="1" applyBorder="1" applyAlignment="1">
      <alignment horizontal="center" vertical="center"/>
    </xf>
    <xf numFmtId="49" fontId="41" fillId="0" borderId="52" xfId="0" applyNumberFormat="1" applyFont="1" applyFill="1" applyBorder="1" applyAlignment="1">
      <alignment horizontal="center" vertical="center"/>
    </xf>
    <xf numFmtId="49" fontId="41" fillId="0" borderId="55" xfId="0" applyNumberFormat="1" applyFont="1" applyFill="1" applyBorder="1" applyAlignment="1">
      <alignment horizontal="center" vertical="center"/>
    </xf>
    <xf numFmtId="0" fontId="41" fillId="0" borderId="50" xfId="0" applyFont="1" applyFill="1" applyBorder="1" applyAlignment="1">
      <alignment horizontal="center" vertical="center"/>
    </xf>
    <xf numFmtId="0" fontId="41" fillId="0" borderId="53" xfId="0" applyFont="1" applyFill="1" applyBorder="1" applyAlignment="1">
      <alignment horizontal="center" vertical="center"/>
    </xf>
    <xf numFmtId="49" fontId="41" fillId="28" borderId="56" xfId="0" applyNumberFormat="1" applyFont="1" applyFill="1" applyBorder="1" applyAlignment="1">
      <alignment horizontal="center" vertical="center"/>
    </xf>
    <xf numFmtId="49" fontId="41" fillId="0" borderId="56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41" fillId="26" borderId="53" xfId="0" applyFont="1" applyFill="1" applyBorder="1" applyAlignment="1">
      <alignment horizontal="center" vertical="center" wrapText="1"/>
    </xf>
    <xf numFmtId="0" fontId="54" fillId="28" borderId="53" xfId="63" applyFont="1" applyFill="1" applyBorder="1" applyAlignment="1">
      <alignment horizontal="center" vertical="center"/>
    </xf>
    <xf numFmtId="0" fontId="54" fillId="28" borderId="53" xfId="65" applyFont="1" applyFill="1" applyBorder="1" applyAlignment="1">
      <alignment horizontal="center" vertical="center"/>
    </xf>
    <xf numFmtId="0" fontId="41" fillId="28" borderId="53" xfId="0" applyFont="1" applyFill="1" applyBorder="1" applyAlignment="1">
      <alignment horizontal="center"/>
    </xf>
    <xf numFmtId="0" fontId="54" fillId="28" borderId="53" xfId="64" applyFont="1" applyFill="1" applyBorder="1" applyAlignment="1">
      <alignment horizontal="center" vertical="center"/>
    </xf>
    <xf numFmtId="0" fontId="41" fillId="28" borderId="52" xfId="0" applyFont="1" applyFill="1" applyBorder="1" applyAlignment="1">
      <alignment horizontal="center" vertical="center"/>
    </xf>
    <xf numFmtId="0" fontId="54" fillId="28" borderId="56" xfId="64" applyFont="1" applyFill="1" applyBorder="1" applyAlignment="1">
      <alignment horizontal="center" vertical="center"/>
    </xf>
    <xf numFmtId="0" fontId="41" fillId="26" borderId="53" xfId="0" applyFont="1" applyFill="1" applyBorder="1" applyAlignment="1">
      <alignment horizontal="center"/>
    </xf>
    <xf numFmtId="0" fontId="41" fillId="26" borderId="53" xfId="0" applyFont="1" applyFill="1" applyBorder="1" applyAlignment="1">
      <alignment horizontal="center" vertical="center"/>
    </xf>
    <xf numFmtId="0" fontId="41" fillId="29" borderId="53" xfId="0" applyFont="1" applyFill="1" applyBorder="1" applyAlignment="1">
      <alignment horizontal="center"/>
    </xf>
    <xf numFmtId="0" fontId="41" fillId="8" borderId="53" xfId="0" applyFont="1" applyFill="1" applyBorder="1" applyAlignment="1">
      <alignment horizontal="center" vertical="center"/>
    </xf>
    <xf numFmtId="0" fontId="41" fillId="8" borderId="53" xfId="0" applyFont="1" applyFill="1" applyBorder="1" applyAlignment="1">
      <alignment horizontal="center"/>
    </xf>
    <xf numFmtId="0" fontId="54" fillId="29" borderId="53" xfId="63" applyFont="1" applyFill="1" applyBorder="1" applyAlignment="1">
      <alignment horizontal="center" vertical="center"/>
    </xf>
    <xf numFmtId="0" fontId="54" fillId="29" borderId="53" xfId="65" applyFont="1" applyFill="1" applyBorder="1" applyAlignment="1">
      <alignment horizontal="center" vertical="center"/>
    </xf>
    <xf numFmtId="0" fontId="0" fillId="28" borderId="0" xfId="0" applyFont="1" applyFill="1"/>
    <xf numFmtId="3" fontId="38" fillId="0" borderId="0" xfId="0" applyNumberFormat="1" applyFont="1" applyBorder="1" applyAlignment="1">
      <alignment vertical="center"/>
    </xf>
    <xf numFmtId="3" fontId="41" fillId="29" borderId="53" xfId="0" applyNumberFormat="1" applyFont="1" applyFill="1" applyBorder="1" applyAlignment="1">
      <alignment horizontal="center"/>
    </xf>
    <xf numFmtId="3" fontId="41" fillId="29" borderId="53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0" fontId="36" fillId="0" borderId="31" xfId="0" applyFont="1" applyBorder="1" applyAlignment="1">
      <alignment horizontal="center" vertical="center"/>
    </xf>
    <xf numFmtId="0" fontId="0" fillId="28" borderId="0" xfId="0" applyFont="1" applyFill="1" applyAlignment="1">
      <alignment horizontal="center" vertical="center"/>
    </xf>
    <xf numFmtId="0" fontId="37" fillId="28" borderId="0" xfId="0" applyFont="1" applyFill="1"/>
    <xf numFmtId="0" fontId="37" fillId="28" borderId="0" xfId="0" applyFont="1" applyFill="1" applyAlignment="1">
      <alignment horizontal="center" vertical="center" wrapText="1"/>
    </xf>
    <xf numFmtId="0" fontId="37" fillId="28" borderId="0" xfId="0" applyFont="1" applyFill="1" applyAlignment="1">
      <alignment horizontal="center" vertical="center"/>
    </xf>
    <xf numFmtId="0" fontId="36" fillId="8" borderId="36" xfId="0" applyFont="1" applyFill="1" applyBorder="1" applyAlignment="1">
      <alignment horizontal="center" vertical="center" wrapText="1"/>
    </xf>
    <xf numFmtId="0" fontId="41" fillId="8" borderId="53" xfId="0" applyNumberFormat="1" applyFont="1" applyFill="1" applyBorder="1" applyAlignment="1">
      <alignment horizontal="center" vertical="center"/>
    </xf>
    <xf numFmtId="0" fontId="41" fillId="8" borderId="53" xfId="0" applyNumberFormat="1" applyFont="1" applyFill="1" applyBorder="1" applyAlignment="1">
      <alignment horizontal="center"/>
    </xf>
    <xf numFmtId="0" fontId="41" fillId="29" borderId="53" xfId="0" applyNumberFormat="1" applyFont="1" applyFill="1" applyBorder="1" applyAlignment="1">
      <alignment horizontal="center"/>
    </xf>
    <xf numFmtId="0" fontId="41" fillId="28" borderId="53" xfId="0" applyNumberFormat="1" applyFont="1" applyFill="1" applyBorder="1" applyAlignment="1">
      <alignment horizontal="center"/>
    </xf>
    <xf numFmtId="0" fontId="43" fillId="28" borderId="18" xfId="0" applyFont="1" applyFill="1" applyBorder="1" applyAlignment="1">
      <alignment horizontal="center" vertical="center"/>
    </xf>
    <xf numFmtId="0" fontId="0" fillId="28" borderId="18" xfId="0" applyFont="1" applyFill="1" applyBorder="1" applyAlignment="1">
      <alignment horizontal="center" vertical="center"/>
    </xf>
    <xf numFmtId="0" fontId="36" fillId="28" borderId="61" xfId="0" applyFont="1" applyFill="1" applyBorder="1" applyAlignment="1">
      <alignment horizontal="center" vertical="center" wrapText="1"/>
    </xf>
    <xf numFmtId="0" fontId="0" fillId="28" borderId="54" xfId="0" applyFont="1" applyFill="1" applyBorder="1" applyAlignment="1">
      <alignment horizontal="center"/>
    </xf>
    <xf numFmtId="0" fontId="0" fillId="28" borderId="54" xfId="0" applyFont="1" applyFill="1" applyBorder="1"/>
    <xf numFmtId="0" fontId="0" fillId="28" borderId="57" xfId="0" applyFont="1" applyFill="1" applyBorder="1"/>
    <xf numFmtId="3" fontId="41" fillId="29" borderId="56" xfId="0" applyNumberFormat="1" applyFont="1" applyFill="1" applyBorder="1" applyAlignment="1">
      <alignment horizontal="center" vertical="center"/>
    </xf>
    <xf numFmtId="0" fontId="41" fillId="29" borderId="56" xfId="0" applyFont="1" applyFill="1" applyBorder="1" applyAlignment="1">
      <alignment horizontal="center"/>
    </xf>
    <xf numFmtId="0" fontId="41" fillId="29" borderId="56" xfId="0" applyNumberFormat="1" applyFont="1" applyFill="1" applyBorder="1" applyAlignment="1">
      <alignment horizontal="center"/>
    </xf>
    <xf numFmtId="0" fontId="41" fillId="28" borderId="53" xfId="0" applyNumberFormat="1" applyFont="1" applyFill="1" applyBorder="1" applyAlignment="1">
      <alignment horizontal="center" vertical="center"/>
    </xf>
    <xf numFmtId="0" fontId="41" fillId="28" borderId="56" xfId="0" applyNumberFormat="1" applyFont="1" applyFill="1" applyBorder="1" applyAlignment="1">
      <alignment horizontal="center" vertical="center"/>
    </xf>
    <xf numFmtId="49" fontId="36" fillId="0" borderId="62" xfId="68" applyNumberFormat="1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41" fillId="28" borderId="55" xfId="0" applyFont="1" applyFill="1" applyBorder="1" applyAlignment="1">
      <alignment horizontal="center" vertical="center"/>
    </xf>
    <xf numFmtId="9" fontId="41" fillId="8" borderId="53" xfId="0" applyNumberFormat="1" applyFont="1" applyFill="1" applyBorder="1" applyAlignment="1">
      <alignment horizontal="center" vertical="center"/>
    </xf>
    <xf numFmtId="9" fontId="41" fillId="8" borderId="54" xfId="0" applyNumberFormat="1" applyFont="1" applyFill="1" applyBorder="1" applyAlignment="1">
      <alignment horizontal="center" vertical="center"/>
    </xf>
    <xf numFmtId="0" fontId="39" fillId="0" borderId="63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/>
    </xf>
    <xf numFmtId="166" fontId="38" fillId="0" borderId="24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50" fillId="28" borderId="53" xfId="0" applyFont="1" applyFill="1" applyBorder="1" applyAlignment="1">
      <alignment horizontal="center" vertical="center"/>
    </xf>
    <xf numFmtId="0" fontId="41" fillId="29" borderId="49" xfId="0" applyFont="1" applyFill="1" applyBorder="1" applyAlignment="1">
      <alignment horizontal="center" vertical="center"/>
    </xf>
    <xf numFmtId="0" fontId="41" fillId="29" borderId="52" xfId="0" applyFont="1" applyFill="1" applyBorder="1" applyAlignment="1">
      <alignment horizontal="center" vertical="center"/>
    </xf>
    <xf numFmtId="0" fontId="0" fillId="8" borderId="53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49" fontId="41" fillId="29" borderId="53" xfId="0" applyNumberFormat="1" applyFont="1" applyFill="1" applyBorder="1" applyAlignment="1">
      <alignment horizontal="center" vertical="center"/>
    </xf>
    <xf numFmtId="0" fontId="41" fillId="29" borderId="55" xfId="0" applyFont="1" applyFill="1" applyBorder="1" applyAlignment="1">
      <alignment horizontal="center" vertical="center"/>
    </xf>
    <xf numFmtId="0" fontId="41" fillId="29" borderId="56" xfId="0" applyFont="1" applyFill="1" applyBorder="1" applyAlignment="1">
      <alignment horizontal="center" vertical="center"/>
    </xf>
    <xf numFmtId="0" fontId="54" fillId="29" borderId="56" xfId="65" applyFont="1" applyFill="1" applyBorder="1" applyAlignment="1">
      <alignment horizontal="center" vertical="center"/>
    </xf>
    <xf numFmtId="0" fontId="39" fillId="8" borderId="65" xfId="0" applyFont="1" applyFill="1" applyBorder="1" applyAlignment="1">
      <alignment horizontal="center" vertical="center"/>
    </xf>
    <xf numFmtId="0" fontId="0" fillId="8" borderId="66" xfId="0" applyFont="1" applyFill="1" applyBorder="1" applyAlignment="1">
      <alignment horizontal="center" vertical="center"/>
    </xf>
    <xf numFmtId="0" fontId="0" fillId="8" borderId="67" xfId="0" applyFont="1" applyFill="1" applyBorder="1" applyAlignment="1">
      <alignment horizontal="center" vertical="center"/>
    </xf>
    <xf numFmtId="49" fontId="51" fillId="0" borderId="16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 wrapText="1"/>
    </xf>
    <xf numFmtId="49" fontId="41" fillId="28" borderId="53" xfId="0" applyNumberFormat="1" applyFont="1" applyFill="1" applyBorder="1" applyAlignment="1" applyProtection="1">
      <alignment horizontal="center" vertical="center"/>
      <protection locked="0"/>
    </xf>
    <xf numFmtId="49" fontId="41" fillId="29" borderId="54" xfId="0" applyNumberFormat="1" applyFont="1" applyFill="1" applyBorder="1" applyAlignment="1">
      <alignment horizontal="center" vertical="center"/>
    </xf>
    <xf numFmtId="0" fontId="41" fillId="29" borderId="53" xfId="0" applyFont="1" applyFill="1" applyBorder="1" applyAlignment="1">
      <alignment horizontal="center" vertical="center"/>
    </xf>
    <xf numFmtId="0" fontId="0" fillId="0" borderId="53" xfId="0" applyBorder="1"/>
    <xf numFmtId="0" fontId="36" fillId="8" borderId="31" xfId="0" applyFont="1" applyFill="1" applyBorder="1" applyAlignment="1">
      <alignment horizontal="center" vertical="center" wrapText="1"/>
    </xf>
    <xf numFmtId="0" fontId="0" fillId="0" borderId="50" xfId="0" applyBorder="1"/>
    <xf numFmtId="0" fontId="0" fillId="8" borderId="57" xfId="0" applyFont="1" applyFill="1" applyBorder="1" applyAlignment="1">
      <alignment horizontal="center"/>
    </xf>
    <xf numFmtId="3" fontId="41" fillId="8" borderId="54" xfId="0" applyNumberFormat="1" applyFont="1" applyFill="1" applyBorder="1" applyAlignment="1">
      <alignment horizontal="center"/>
    </xf>
    <xf numFmtId="3" fontId="41" fillId="8" borderId="57" xfId="0" applyNumberFormat="1" applyFont="1" applyFill="1" applyBorder="1" applyAlignment="1">
      <alignment horizontal="center"/>
    </xf>
    <xf numFmtId="0" fontId="0" fillId="28" borderId="53" xfId="0" applyFill="1" applyBorder="1" applyAlignment="1">
      <alignment wrapText="1"/>
    </xf>
    <xf numFmtId="0" fontId="0" fillId="28" borderId="53" xfId="0" applyFill="1" applyBorder="1"/>
    <xf numFmtId="0" fontId="0" fillId="28" borderId="53" xfId="0" applyFill="1" applyBorder="1" applyAlignment="1">
      <alignment horizontal="center"/>
    </xf>
    <xf numFmtId="0" fontId="0" fillId="29" borderId="53" xfId="0" applyFill="1" applyBorder="1" applyAlignment="1">
      <alignment wrapText="1"/>
    </xf>
    <xf numFmtId="0" fontId="0" fillId="29" borderId="53" xfId="0" applyFill="1" applyBorder="1"/>
    <xf numFmtId="0" fontId="0" fillId="29" borderId="53" xfId="0" applyFill="1" applyBorder="1" applyAlignment="1">
      <alignment horizontal="center"/>
    </xf>
    <xf numFmtId="49" fontId="0" fillId="29" borderId="53" xfId="0" applyNumberFormat="1" applyFont="1" applyFill="1" applyBorder="1" applyAlignment="1">
      <alignment horizontal="left" vertical="center" wrapText="1"/>
    </xf>
    <xf numFmtId="49" fontId="0" fillId="29" borderId="53" xfId="0" applyNumberFormat="1" applyFont="1" applyFill="1" applyBorder="1" applyAlignment="1">
      <alignment horizontal="left" vertical="center"/>
    </xf>
    <xf numFmtId="49" fontId="0" fillId="29" borderId="53" xfId="0" applyNumberFormat="1" applyFont="1" applyFill="1" applyBorder="1" applyAlignment="1">
      <alignment horizontal="center" vertical="center" wrapText="1"/>
    </xf>
    <xf numFmtId="0" fontId="0" fillId="29" borderId="53" xfId="0" applyNumberFormat="1" applyFont="1" applyFill="1" applyBorder="1" applyAlignment="1">
      <alignment horizontal="center" vertical="center" wrapText="1"/>
    </xf>
    <xf numFmtId="49" fontId="0" fillId="28" borderId="53" xfId="0" applyNumberFormat="1" applyFont="1" applyFill="1" applyBorder="1" applyAlignment="1">
      <alignment horizontal="left" vertical="center" wrapText="1"/>
    </xf>
    <xf numFmtId="49" fontId="0" fillId="28" borderId="53" xfId="0" applyNumberFormat="1" applyFill="1" applyBorder="1" applyAlignment="1">
      <alignment horizontal="left" vertical="center"/>
    </xf>
    <xf numFmtId="49" fontId="0" fillId="28" borderId="53" xfId="0" applyNumberFormat="1" applyFill="1" applyBorder="1" applyAlignment="1">
      <alignment horizontal="center" vertical="center" wrapText="1"/>
    </xf>
    <xf numFmtId="49" fontId="0" fillId="28" borderId="53" xfId="0" applyNumberFormat="1" applyFont="1" applyFill="1" applyBorder="1" applyAlignment="1">
      <alignment horizontal="left" vertical="center"/>
    </xf>
    <xf numFmtId="49" fontId="0" fillId="28" borderId="53" xfId="0" applyNumberFormat="1" applyFont="1" applyFill="1" applyBorder="1" applyAlignment="1">
      <alignment horizontal="center" vertical="center" wrapText="1"/>
    </xf>
    <xf numFmtId="0" fontId="0" fillId="0" borderId="53" xfId="0" applyFont="1" applyBorder="1"/>
    <xf numFmtId="49" fontId="0" fillId="29" borderId="49" xfId="0" applyNumberFormat="1" applyFont="1" applyFill="1" applyBorder="1" applyAlignment="1">
      <alignment horizontal="left" vertical="center" wrapText="1"/>
    </xf>
    <xf numFmtId="49" fontId="0" fillId="29" borderId="52" xfId="0" applyNumberFormat="1" applyFont="1" applyFill="1" applyBorder="1" applyAlignment="1">
      <alignment horizontal="left" vertical="center" wrapText="1"/>
    </xf>
    <xf numFmtId="0" fontId="0" fillId="29" borderId="52" xfId="0" applyFill="1" applyBorder="1" applyAlignment="1">
      <alignment wrapText="1"/>
    </xf>
    <xf numFmtId="0" fontId="0" fillId="28" borderId="56" xfId="0" applyFill="1" applyBorder="1" applyAlignment="1">
      <alignment wrapText="1"/>
    </xf>
    <xf numFmtId="0" fontId="0" fillId="28" borderId="56" xfId="0" applyFill="1" applyBorder="1"/>
    <xf numFmtId="0" fontId="0" fillId="28" borderId="56" xfId="0" applyFill="1" applyBorder="1" applyAlignment="1">
      <alignment horizontal="center"/>
    </xf>
    <xf numFmtId="49" fontId="35" fillId="8" borderId="13" xfId="0" applyNumberFormat="1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41" fillId="28" borderId="49" xfId="0" applyFont="1" applyFill="1" applyBorder="1" applyAlignment="1">
      <alignment horizontal="center" vertical="center"/>
    </xf>
    <xf numFmtId="0" fontId="38" fillId="28" borderId="0" xfId="0" applyFont="1" applyFill="1" applyBorder="1" applyAlignment="1">
      <alignment horizontal="center" vertical="center"/>
    </xf>
    <xf numFmtId="0" fontId="38" fillId="28" borderId="20" xfId="0" applyFont="1" applyFill="1" applyBorder="1" applyAlignment="1">
      <alignment horizontal="center" vertical="center"/>
    </xf>
    <xf numFmtId="0" fontId="0" fillId="28" borderId="0" xfId="0" applyFont="1" applyFill="1" applyAlignment="1">
      <alignment horizontal="center"/>
    </xf>
    <xf numFmtId="0" fontId="36" fillId="8" borderId="14" xfId="0" applyFont="1" applyFill="1" applyBorder="1" applyAlignment="1">
      <alignment horizontal="center" vertical="center" wrapText="1"/>
    </xf>
    <xf numFmtId="49" fontId="36" fillId="8" borderId="32" xfId="0" applyNumberFormat="1" applyFont="1" applyFill="1" applyBorder="1" applyAlignment="1">
      <alignment horizontal="center" vertical="center" wrapText="1"/>
    </xf>
    <xf numFmtId="49" fontId="36" fillId="8" borderId="33" xfId="0" applyNumberFormat="1" applyFont="1" applyFill="1" applyBorder="1" applyAlignment="1">
      <alignment horizontal="center" vertical="center" wrapText="1"/>
    </xf>
    <xf numFmtId="49" fontId="36" fillId="8" borderId="40" xfId="0" applyNumberFormat="1" applyFont="1" applyFill="1" applyBorder="1" applyAlignment="1">
      <alignment horizontal="center" vertical="center" wrapText="1"/>
    </xf>
    <xf numFmtId="49" fontId="36" fillId="8" borderId="66" xfId="0" applyNumberFormat="1" applyFont="1" applyFill="1" applyBorder="1" applyAlignment="1">
      <alignment horizontal="center" vertical="center" wrapText="1"/>
    </xf>
    <xf numFmtId="0" fontId="50" fillId="29" borderId="53" xfId="0" applyFont="1" applyFill="1" applyBorder="1" applyAlignment="1">
      <alignment horizontal="center"/>
    </xf>
    <xf numFmtId="0" fontId="50" fillId="29" borderId="56" xfId="0" applyFont="1" applyFill="1" applyBorder="1" applyAlignment="1">
      <alignment horizontal="center"/>
    </xf>
    <xf numFmtId="3" fontId="41" fillId="29" borderId="56" xfId="0" applyNumberFormat="1" applyFont="1" applyFill="1" applyBorder="1" applyAlignment="1">
      <alignment horizontal="center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46" fillId="0" borderId="53" xfId="0" applyFont="1" applyBorder="1"/>
    <xf numFmtId="0" fontId="0" fillId="0" borderId="56" xfId="0" applyFont="1" applyFill="1" applyBorder="1" applyAlignment="1">
      <alignment horizontal="center" vertical="center"/>
    </xf>
    <xf numFmtId="0" fontId="0" fillId="28" borderId="68" xfId="0" applyFont="1" applyFill="1" applyBorder="1" applyAlignment="1">
      <alignment horizontal="center"/>
    </xf>
    <xf numFmtId="0" fontId="0" fillId="28" borderId="53" xfId="0" applyFont="1" applyFill="1" applyBorder="1" applyAlignment="1">
      <alignment horizontal="center"/>
    </xf>
    <xf numFmtId="0" fontId="0" fillId="28" borderId="69" xfId="0" applyFont="1" applyFill="1" applyBorder="1" applyAlignment="1">
      <alignment horizontal="center"/>
    </xf>
    <xf numFmtId="0" fontId="0" fillId="28" borderId="56" xfId="0" applyFont="1" applyFill="1" applyBorder="1" applyAlignment="1">
      <alignment horizontal="center"/>
    </xf>
    <xf numFmtId="0" fontId="0" fillId="8" borderId="45" xfId="0" applyFont="1" applyFill="1" applyBorder="1" applyAlignment="1">
      <alignment horizontal="center"/>
    </xf>
    <xf numFmtId="0" fontId="0" fillId="8" borderId="50" xfId="0" applyFont="1" applyFill="1" applyBorder="1" applyAlignment="1">
      <alignment horizontal="center"/>
    </xf>
    <xf numFmtId="0" fontId="0" fillId="8" borderId="51" xfId="0" applyFont="1" applyFill="1" applyBorder="1" applyAlignment="1">
      <alignment horizontal="center"/>
    </xf>
    <xf numFmtId="0" fontId="0" fillId="8" borderId="53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41" fillId="28" borderId="53" xfId="63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26" borderId="53" xfId="0" applyNumberFormat="1" applyFont="1" applyFill="1" applyBorder="1" applyAlignment="1">
      <alignment horizontal="center" vertical="center"/>
    </xf>
    <xf numFmtId="1" fontId="41" fillId="0" borderId="53" xfId="0" applyNumberFormat="1" applyFont="1" applyFill="1" applyBorder="1" applyAlignment="1">
      <alignment horizontal="center" vertical="center"/>
    </xf>
    <xf numFmtId="0" fontId="38" fillId="28" borderId="0" xfId="0" applyFont="1" applyFill="1" applyBorder="1" applyAlignment="1">
      <alignment vertical="center"/>
    </xf>
    <xf numFmtId="0" fontId="41" fillId="28" borderId="53" xfId="63" applyFont="1" applyFill="1" applyBorder="1" applyAlignment="1">
      <alignment horizontal="center" vertical="center" wrapText="1"/>
    </xf>
    <xf numFmtId="0" fontId="0" fillId="0" borderId="52" xfId="0" applyFont="1" applyBorder="1"/>
    <xf numFmtId="0" fontId="0" fillId="0" borderId="55" xfId="0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8" borderId="56" xfId="0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 vertical="center"/>
    </xf>
    <xf numFmtId="49" fontId="44" fillId="0" borderId="2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41" fillId="29" borderId="56" xfId="0" applyNumberFormat="1" applyFont="1" applyFill="1" applyBorder="1" applyAlignment="1">
      <alignment horizontal="center" vertical="center"/>
    </xf>
    <xf numFmtId="0" fontId="36" fillId="8" borderId="44" xfId="0" applyFont="1" applyFill="1" applyBorder="1" applyAlignment="1">
      <alignment horizontal="center" vertical="center" wrapText="1"/>
    </xf>
    <xf numFmtId="0" fontId="36" fillId="8" borderId="70" xfId="0" applyFont="1" applyFill="1" applyBorder="1" applyAlignment="1">
      <alignment horizontal="center" vertical="center" wrapText="1"/>
    </xf>
    <xf numFmtId="0" fontId="36" fillId="8" borderId="71" xfId="0" applyFont="1" applyFill="1" applyBorder="1" applyAlignment="1">
      <alignment horizontal="center" vertical="center" wrapText="1"/>
    </xf>
    <xf numFmtId="0" fontId="36" fillId="8" borderId="59" xfId="0" applyFont="1" applyFill="1" applyBorder="1" applyAlignment="1">
      <alignment horizontal="center" vertical="center" wrapText="1"/>
    </xf>
    <xf numFmtId="0" fontId="36" fillId="8" borderId="60" xfId="0" applyFont="1" applyFill="1" applyBorder="1" applyAlignment="1">
      <alignment horizontal="center" vertical="center" textRotation="90"/>
    </xf>
    <xf numFmtId="0" fontId="36" fillId="8" borderId="35" xfId="0" applyFont="1" applyFill="1" applyBorder="1" applyAlignment="1">
      <alignment horizontal="center" vertical="center" textRotation="90"/>
    </xf>
    <xf numFmtId="0" fontId="36" fillId="8" borderId="47" xfId="0" applyFont="1" applyFill="1" applyBorder="1" applyAlignment="1">
      <alignment horizontal="center" vertical="center" textRotation="90"/>
    </xf>
    <xf numFmtId="0" fontId="36" fillId="8" borderId="36" xfId="0" applyFont="1" applyFill="1" applyBorder="1" applyAlignment="1">
      <alignment horizontal="center" vertical="center" textRotation="90"/>
    </xf>
    <xf numFmtId="0" fontId="36" fillId="8" borderId="59" xfId="0" applyFont="1" applyFill="1" applyBorder="1" applyAlignment="1">
      <alignment horizontal="center" vertical="center" textRotation="90"/>
    </xf>
    <xf numFmtId="0" fontId="36" fillId="8" borderId="71" xfId="0" applyFont="1" applyFill="1" applyBorder="1" applyAlignment="1">
      <alignment horizontal="center" vertical="center" textRotation="90"/>
    </xf>
    <xf numFmtId="165" fontId="41" fillId="29" borderId="53" xfId="0" applyNumberFormat="1" applyFont="1" applyFill="1" applyBorder="1" applyAlignment="1">
      <alignment horizontal="center" vertical="center"/>
    </xf>
    <xf numFmtId="165" fontId="41" fillId="29" borderId="53" xfId="0" applyNumberFormat="1" applyFont="1" applyFill="1" applyBorder="1" applyAlignment="1">
      <alignment horizontal="center" vertical="center" wrapText="1"/>
    </xf>
    <xf numFmtId="49" fontId="0" fillId="28" borderId="0" xfId="0" applyNumberFormat="1" applyFont="1" applyFill="1" applyAlignment="1">
      <alignment horizontal="center" vertical="center"/>
    </xf>
    <xf numFmtId="49" fontId="38" fillId="0" borderId="16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49" fontId="0" fillId="28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41" fillId="28" borderId="53" xfId="0" applyFont="1" applyFill="1" applyBorder="1" applyAlignment="1">
      <alignment horizontal="center" vertical="center" wrapText="1"/>
    </xf>
    <xf numFmtId="49" fontId="41" fillId="28" borderId="53" xfId="0" applyNumberFormat="1" applyFont="1" applyFill="1" applyBorder="1" applyAlignment="1">
      <alignment horizontal="center" vertical="center" wrapText="1"/>
    </xf>
    <xf numFmtId="1" fontId="41" fillId="28" borderId="53" xfId="0" applyNumberFormat="1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49" fontId="40" fillId="0" borderId="21" xfId="68" applyNumberFormat="1" applyFont="1" applyFill="1" applyBorder="1" applyAlignment="1">
      <alignment horizontal="center" vertical="center" wrapText="1"/>
    </xf>
    <xf numFmtId="49" fontId="46" fillId="0" borderId="13" xfId="69" applyNumberFormat="1" applyFont="1" applyFill="1" applyBorder="1" applyAlignment="1">
      <alignment vertical="center" wrapText="1"/>
    </xf>
    <xf numFmtId="0" fontId="46" fillId="0" borderId="13" xfId="69" applyNumberFormat="1" applyFont="1" applyFill="1" applyBorder="1" applyAlignment="1">
      <alignment horizontal="center" vertical="center"/>
    </xf>
    <xf numFmtId="0" fontId="46" fillId="0" borderId="22" xfId="69" applyNumberFormat="1" applyFont="1" applyFill="1" applyBorder="1" applyAlignment="1">
      <alignment horizontal="center" vertical="center"/>
    </xf>
    <xf numFmtId="9" fontId="46" fillId="0" borderId="22" xfId="69" applyNumberFormat="1" applyFont="1" applyFill="1" applyBorder="1" applyAlignment="1">
      <alignment horizontal="center" vertical="center"/>
    </xf>
    <xf numFmtId="49" fontId="46" fillId="0" borderId="72" xfId="69" applyNumberFormat="1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/>
    </xf>
    <xf numFmtId="9" fontId="0" fillId="8" borderId="13" xfId="0" applyNumberFormat="1" applyFont="1" applyFill="1" applyBorder="1" applyAlignment="1">
      <alignment horizontal="center" vertical="center"/>
    </xf>
    <xf numFmtId="10" fontId="0" fillId="8" borderId="13" xfId="0" applyNumberFormat="1" applyFont="1" applyFill="1" applyBorder="1" applyAlignment="1">
      <alignment horizontal="center" vertical="center"/>
    </xf>
    <xf numFmtId="49" fontId="0" fillId="0" borderId="13" xfId="69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3" xfId="0" applyFont="1" applyFill="1" applyBorder="1"/>
    <xf numFmtId="0" fontId="0" fillId="0" borderId="19" xfId="0" applyFont="1" applyBorder="1" applyAlignment="1">
      <alignment horizontal="center" vertical="center"/>
    </xf>
    <xf numFmtId="0" fontId="0" fillId="8" borderId="58" xfId="0" applyFont="1" applyFill="1" applyBorder="1" applyAlignment="1">
      <alignment horizontal="center" vertical="center"/>
    </xf>
    <xf numFmtId="164" fontId="0" fillId="8" borderId="13" xfId="66" applyNumberFormat="1" applyFont="1" applyFill="1" applyBorder="1" applyAlignment="1">
      <alignment horizontal="center" vertical="center" wrapText="1"/>
    </xf>
    <xf numFmtId="49" fontId="40" fillId="0" borderId="13" xfId="66" applyNumberFormat="1" applyFont="1" applyFill="1" applyBorder="1" applyAlignment="1">
      <alignment vertical="center" wrapText="1"/>
    </xf>
    <xf numFmtId="9" fontId="0" fillId="8" borderId="13" xfId="66" applyNumberFormat="1" applyFont="1" applyFill="1" applyBorder="1" applyAlignment="1">
      <alignment horizontal="center" vertical="center" wrapText="1"/>
    </xf>
    <xf numFmtId="49" fontId="46" fillId="0" borderId="0" xfId="66" applyNumberFormat="1" applyFont="1" applyFill="1" applyBorder="1" applyAlignment="1">
      <alignment vertical="center"/>
    </xf>
    <xf numFmtId="0" fontId="46" fillId="0" borderId="0" xfId="0" applyFont="1"/>
    <xf numFmtId="0" fontId="46" fillId="0" borderId="0" xfId="0" applyFont="1" applyAlignment="1"/>
    <xf numFmtId="0" fontId="0" fillId="8" borderId="1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justify" vertical="top" wrapText="1"/>
    </xf>
    <xf numFmtId="9" fontId="40" fillId="0" borderId="13" xfId="68" applyNumberFormat="1" applyFont="1" applyFill="1" applyBorder="1" applyAlignment="1">
      <alignment horizontal="center" vertical="center" wrapText="1"/>
    </xf>
    <xf numFmtId="49" fontId="40" fillId="0" borderId="21" xfId="66" applyNumberFormat="1" applyFont="1" applyFill="1" applyBorder="1" applyAlignment="1">
      <alignment horizontal="center" vertical="center" wrapText="1"/>
    </xf>
    <xf numFmtId="9" fontId="40" fillId="0" borderId="22" xfId="68" applyNumberFormat="1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9" fontId="40" fillId="8" borderId="13" xfId="66" applyNumberFormat="1" applyFont="1" applyFill="1" applyBorder="1" applyAlignment="1">
      <alignment horizontal="center" vertical="center" wrapText="1"/>
    </xf>
    <xf numFmtId="0" fontId="46" fillId="0" borderId="74" xfId="0" applyFont="1" applyBorder="1" applyAlignment="1">
      <alignment vertical="center" wrapText="1"/>
    </xf>
    <xf numFmtId="49" fontId="40" fillId="0" borderId="75" xfId="66" applyNumberFormat="1" applyFont="1" applyFill="1" applyBorder="1" applyAlignment="1">
      <alignment horizontal="center" vertical="center"/>
    </xf>
    <xf numFmtId="9" fontId="40" fillId="0" borderId="13" xfId="0" applyNumberFormat="1" applyFont="1" applyFill="1" applyBorder="1" applyAlignment="1">
      <alignment horizontal="center" vertical="center" wrapText="1"/>
    </xf>
    <xf numFmtId="0" fontId="46" fillId="0" borderId="76" xfId="0" applyFont="1" applyBorder="1" applyAlignment="1">
      <alignment vertical="center" wrapText="1"/>
    </xf>
    <xf numFmtId="49" fontId="0" fillId="0" borderId="42" xfId="0" applyNumberFormat="1" applyFont="1" applyFill="1" applyBorder="1" applyAlignment="1">
      <alignment vertical="center"/>
    </xf>
    <xf numFmtId="49" fontId="40" fillId="0" borderId="19" xfId="66" applyNumberFormat="1" applyFont="1" applyFill="1" applyBorder="1" applyAlignment="1">
      <alignment vertical="center" wrapText="1"/>
    </xf>
    <xf numFmtId="49" fontId="0" fillId="28" borderId="0" xfId="0" applyNumberFormat="1" applyFill="1" applyBorder="1" applyAlignment="1">
      <alignment horizontal="center" vertical="center" wrapText="1"/>
    </xf>
    <xf numFmtId="49" fontId="41" fillId="28" borderId="56" xfId="0" applyNumberFormat="1" applyFont="1" applyFill="1" applyBorder="1" applyAlignment="1">
      <alignment horizontal="center" vertical="center" wrapText="1"/>
    </xf>
    <xf numFmtId="0" fontId="41" fillId="28" borderId="56" xfId="0" applyFont="1" applyFill="1" applyBorder="1" applyAlignment="1">
      <alignment horizontal="center" vertical="center" wrapText="1"/>
    </xf>
    <xf numFmtId="1" fontId="41" fillId="28" borderId="56" xfId="0" applyNumberFormat="1" applyFont="1" applyFill="1" applyBorder="1" applyAlignment="1">
      <alignment horizontal="center" vertical="center" wrapText="1"/>
    </xf>
    <xf numFmtId="49" fontId="0" fillId="28" borderId="0" xfId="0" applyNumberFormat="1" applyFill="1" applyBorder="1" applyAlignment="1">
      <alignment horizontal="center" vertical="center"/>
    </xf>
    <xf numFmtId="49" fontId="0" fillId="8" borderId="53" xfId="0" applyNumberFormat="1" applyFill="1" applyBorder="1" applyAlignment="1">
      <alignment horizontal="center" vertical="center" wrapText="1"/>
    </xf>
    <xf numFmtId="9" fontId="0" fillId="8" borderId="53" xfId="0" applyNumberFormat="1" applyFont="1" applyFill="1" applyBorder="1" applyAlignment="1">
      <alignment horizontal="center" vertical="center" wrapText="1"/>
    </xf>
    <xf numFmtId="9" fontId="0" fillId="8" borderId="54" xfId="0" applyNumberFormat="1" applyFont="1" applyFill="1" applyBorder="1" applyAlignment="1">
      <alignment horizontal="center" vertical="center" wrapText="1"/>
    </xf>
    <xf numFmtId="49" fontId="0" fillId="8" borderId="56" xfId="0" applyNumberFormat="1" applyFill="1" applyBorder="1" applyAlignment="1">
      <alignment horizontal="center" vertical="center"/>
    </xf>
    <xf numFmtId="9" fontId="0" fillId="8" borderId="56" xfId="0" applyNumberFormat="1" applyFont="1" applyFill="1" applyBorder="1" applyAlignment="1">
      <alignment horizontal="center" vertical="center" wrapText="1"/>
    </xf>
    <xf numFmtId="9" fontId="0" fillId="8" borderId="57" xfId="0" applyNumberFormat="1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"/>
    </xf>
    <xf numFmtId="49" fontId="39" fillId="30" borderId="29" xfId="0" applyNumberFormat="1" applyFont="1" applyFill="1" applyBorder="1" applyAlignment="1">
      <alignment horizontal="center" vertical="center"/>
    </xf>
    <xf numFmtId="49" fontId="36" fillId="0" borderId="53" xfId="0" applyNumberFormat="1" applyFont="1" applyFill="1" applyBorder="1" applyAlignment="1">
      <alignment horizontal="center" vertical="center"/>
    </xf>
    <xf numFmtId="49" fontId="36" fillId="0" borderId="53" xfId="0" applyNumberFormat="1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/>
    </xf>
    <xf numFmtId="49" fontId="36" fillId="8" borderId="53" xfId="0" applyNumberFormat="1" applyFont="1" applyFill="1" applyBorder="1" applyAlignment="1">
      <alignment horizontal="center" vertical="center" wrapText="1"/>
    </xf>
    <xf numFmtId="0" fontId="0" fillId="0" borderId="49" xfId="0" applyFont="1" applyBorder="1"/>
    <xf numFmtId="49" fontId="0" fillId="8" borderId="50" xfId="0" applyNumberFormat="1" applyFont="1" applyFill="1" applyBorder="1" applyAlignment="1">
      <alignment vertical="center"/>
    </xf>
    <xf numFmtId="49" fontId="0" fillId="8" borderId="51" xfId="0" applyNumberFormat="1" applyFont="1" applyFill="1" applyBorder="1" applyAlignment="1">
      <alignment vertical="center"/>
    </xf>
    <xf numFmtId="49" fontId="36" fillId="0" borderId="52" xfId="0" applyNumberFormat="1" applyFont="1" applyFill="1" applyBorder="1" applyAlignment="1">
      <alignment horizontal="center" vertical="center"/>
    </xf>
    <xf numFmtId="49" fontId="36" fillId="8" borderId="54" xfId="0" applyNumberFormat="1" applyFont="1" applyFill="1" applyBorder="1" applyAlignment="1">
      <alignment horizontal="center" vertical="center" wrapText="1"/>
    </xf>
    <xf numFmtId="0" fontId="0" fillId="8" borderId="54" xfId="0" applyNumberFormat="1" applyFont="1" applyFill="1" applyBorder="1" applyAlignment="1">
      <alignment horizontal="center" vertical="center" wrapText="1"/>
    </xf>
    <xf numFmtId="49" fontId="41" fillId="0" borderId="53" xfId="0" applyNumberFormat="1" applyFont="1" applyFill="1" applyBorder="1" applyAlignment="1">
      <alignment horizontal="center" vertical="center" wrapText="1"/>
    </xf>
    <xf numFmtId="49" fontId="41" fillId="0" borderId="56" xfId="0" applyNumberFormat="1" applyFont="1" applyFill="1" applyBorder="1" applyAlignment="1">
      <alignment horizontal="center" vertical="center" wrapText="1"/>
    </xf>
    <xf numFmtId="1" fontId="41" fillId="0" borderId="53" xfId="0" applyNumberFormat="1" applyFont="1" applyFill="1" applyBorder="1" applyAlignment="1">
      <alignment horizontal="center" vertical="center" wrapText="1"/>
    </xf>
    <xf numFmtId="1" fontId="41" fillId="0" borderId="56" xfId="0" applyNumberFormat="1" applyFont="1" applyFill="1" applyBorder="1" applyAlignment="1">
      <alignment horizontal="center" vertical="center" wrapText="1"/>
    </xf>
    <xf numFmtId="49" fontId="46" fillId="8" borderId="53" xfId="66" applyNumberFormat="1" applyFont="1" applyFill="1" applyBorder="1" applyAlignment="1">
      <alignment horizontal="center" vertical="center" wrapText="1"/>
    </xf>
    <xf numFmtId="49" fontId="46" fillId="0" borderId="53" xfId="66" applyNumberFormat="1" applyFont="1" applyFill="1" applyBorder="1" applyAlignment="1">
      <alignment horizontal="center" vertical="center" wrapText="1"/>
    </xf>
    <xf numFmtId="49" fontId="46" fillId="0" borderId="53" xfId="66" applyNumberFormat="1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/>
    </xf>
    <xf numFmtId="49" fontId="46" fillId="0" borderId="13" xfId="66" applyNumberFormat="1" applyFont="1" applyFill="1" applyBorder="1" applyAlignment="1">
      <alignment horizontal="center" vertical="center"/>
    </xf>
    <xf numFmtId="49" fontId="46" fillId="8" borderId="13" xfId="66" applyNumberFormat="1" applyFont="1" applyFill="1" applyBorder="1" applyAlignment="1">
      <alignment horizontal="center" vertical="center" wrapText="1"/>
    </xf>
    <xf numFmtId="49" fontId="46" fillId="0" borderId="13" xfId="66" applyNumberFormat="1" applyFont="1" applyFill="1" applyBorder="1" applyAlignment="1">
      <alignment horizontal="center" vertical="center" wrapText="1"/>
    </xf>
    <xf numFmtId="0" fontId="46" fillId="8" borderId="0" xfId="0" applyFont="1" applyFill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13" xfId="0" applyFont="1" applyBorder="1"/>
    <xf numFmtId="49" fontId="46" fillId="0" borderId="13" xfId="66" applyNumberFormat="1" applyFont="1" applyFill="1" applyBorder="1" applyAlignment="1">
      <alignment vertical="center"/>
    </xf>
    <xf numFmtId="49" fontId="46" fillId="0" borderId="13" xfId="66" applyNumberFormat="1" applyFont="1" applyFill="1" applyBorder="1" applyAlignment="1">
      <alignment vertical="center" wrapText="1"/>
    </xf>
    <xf numFmtId="49" fontId="46" fillId="8" borderId="13" xfId="66" applyNumberFormat="1" applyFont="1" applyFill="1" applyBorder="1" applyAlignment="1">
      <alignment vertical="center" wrapText="1"/>
    </xf>
    <xf numFmtId="9" fontId="0" fillId="28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8" borderId="18" xfId="0" applyNumberFormat="1" applyFont="1" applyFill="1" applyBorder="1" applyAlignment="1">
      <alignment horizontal="center" vertical="center"/>
    </xf>
    <xf numFmtId="49" fontId="0" fillId="29" borderId="53" xfId="0" applyNumberFormat="1" applyFill="1" applyBorder="1" applyAlignment="1">
      <alignment horizontal="center" vertical="center" wrapText="1"/>
    </xf>
    <xf numFmtId="0" fontId="0" fillId="28" borderId="53" xfId="0" applyNumberFormat="1" applyFill="1" applyBorder="1" applyAlignment="1">
      <alignment horizontal="center" vertical="center" wrapText="1"/>
    </xf>
    <xf numFmtId="0" fontId="0" fillId="29" borderId="54" xfId="0" applyFill="1" applyBorder="1" applyAlignment="1">
      <alignment horizontal="center" vertical="center"/>
    </xf>
    <xf numFmtId="0" fontId="0" fillId="8" borderId="54" xfId="0" applyFont="1" applyFill="1" applyBorder="1" applyAlignment="1">
      <alignment horizontal="center" vertical="center"/>
    </xf>
    <xf numFmtId="0" fontId="37" fillId="8" borderId="54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29" borderId="54" xfId="0" applyFont="1" applyFill="1" applyBorder="1" applyAlignment="1">
      <alignment horizontal="center" vertical="center"/>
    </xf>
    <xf numFmtId="0" fontId="0" fillId="29" borderId="57" xfId="0" applyFont="1" applyFill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41" fillId="8" borderId="54" xfId="0" applyNumberFormat="1" applyFont="1" applyFill="1" applyBorder="1" applyAlignment="1">
      <alignment horizontal="center" vertical="center"/>
    </xf>
    <xf numFmtId="0" fontId="41" fillId="29" borderId="54" xfId="0" applyNumberFormat="1" applyFont="1" applyFill="1" applyBorder="1" applyAlignment="1">
      <alignment horizontal="center"/>
    </xf>
    <xf numFmtId="0" fontId="41" fillId="29" borderId="57" xfId="0" applyNumberFormat="1" applyFont="1" applyFill="1" applyBorder="1" applyAlignment="1">
      <alignment horizontal="center"/>
    </xf>
    <xf numFmtId="49" fontId="38" fillId="0" borderId="15" xfId="0" applyNumberFormat="1" applyFont="1" applyFill="1" applyBorder="1" applyAlignment="1">
      <alignment horizontal="left" vertical="center"/>
    </xf>
    <xf numFmtId="0" fontId="0" fillId="28" borderId="0" xfId="0" applyFont="1" applyFill="1" applyBorder="1" applyAlignment="1">
      <alignment horizontal="left" vertical="center"/>
    </xf>
    <xf numFmtId="0" fontId="37" fillId="28" borderId="54" xfId="0" applyFont="1" applyFill="1" applyBorder="1" applyAlignment="1">
      <alignment horizontal="center" vertical="center"/>
    </xf>
    <xf numFmtId="0" fontId="41" fillId="28" borderId="53" xfId="0" applyFont="1" applyFill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165" fontId="59" fillId="0" borderId="53" xfId="0" applyNumberFormat="1" applyFont="1" applyFill="1" applyBorder="1" applyAlignment="1">
      <alignment horizontal="left" vertical="center"/>
    </xf>
    <xf numFmtId="165" fontId="50" fillId="0" borderId="53" xfId="0" applyNumberFormat="1" applyFont="1" applyFill="1" applyBorder="1" applyAlignment="1">
      <alignment horizontal="left" vertical="center"/>
    </xf>
    <xf numFmtId="165" fontId="50" fillId="0" borderId="56" xfId="0" applyNumberFormat="1" applyFont="1" applyFill="1" applyBorder="1" applyAlignment="1">
      <alignment horizontal="left" vertical="center"/>
    </xf>
    <xf numFmtId="49" fontId="36" fillId="0" borderId="50" xfId="70" applyNumberFormat="1" applyFont="1" applyFill="1" applyBorder="1" applyAlignment="1">
      <alignment horizontal="center" vertical="center"/>
    </xf>
    <xf numFmtId="49" fontId="36" fillId="0" borderId="50" xfId="7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/>
    </xf>
    <xf numFmtId="0" fontId="46" fillId="0" borderId="56" xfId="0" applyFont="1" applyBorder="1"/>
    <xf numFmtId="0" fontId="0" fillId="0" borderId="56" xfId="0" applyFont="1" applyBorder="1" applyAlignment="1">
      <alignment horizontal="center"/>
    </xf>
    <xf numFmtId="49" fontId="0" fillId="0" borderId="52" xfId="0" applyNumberFormat="1" applyFont="1" applyFill="1" applyBorder="1" applyAlignment="1">
      <alignment horizontal="center" vertical="center" wrapText="1"/>
    </xf>
    <xf numFmtId="49" fontId="0" fillId="28" borderId="52" xfId="0" applyNumberFormat="1" applyFont="1" applyFill="1" applyBorder="1" applyAlignment="1">
      <alignment horizontal="center" vertical="center" wrapText="1"/>
    </xf>
    <xf numFmtId="49" fontId="0" fillId="28" borderId="55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4" fillId="0" borderId="53" xfId="64" applyFont="1" applyFill="1" applyBorder="1" applyAlignment="1">
      <alignment horizontal="center" vertical="center"/>
    </xf>
    <xf numFmtId="0" fontId="54" fillId="0" borderId="56" xfId="64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36" fillId="0" borderId="77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8" xfId="0" applyFont="1" applyBorder="1" applyAlignment="1">
      <alignment horizontal="left" vertical="center"/>
    </xf>
    <xf numFmtId="0" fontId="36" fillId="0" borderId="78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/>
    </xf>
    <xf numFmtId="0" fontId="54" fillId="0" borderId="0" xfId="65" applyFont="1" applyFill="1" applyBorder="1" applyAlignment="1">
      <alignment horizontal="center" vertical="center"/>
    </xf>
    <xf numFmtId="3" fontId="54" fillId="0" borderId="0" xfId="65" applyNumberFormat="1" applyFont="1" applyFill="1" applyBorder="1" applyAlignment="1">
      <alignment horizontal="right" vertical="center"/>
    </xf>
    <xf numFmtId="0" fontId="54" fillId="0" borderId="0" xfId="65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/>
    </xf>
    <xf numFmtId="0" fontId="54" fillId="0" borderId="0" xfId="64" applyFont="1" applyFill="1" applyBorder="1" applyAlignment="1">
      <alignment horizontal="center" vertical="center"/>
    </xf>
    <xf numFmtId="3" fontId="54" fillId="0" borderId="0" xfId="64" applyNumberFormat="1" applyFont="1" applyFill="1" applyBorder="1" applyAlignment="1">
      <alignment vertical="center"/>
    </xf>
    <xf numFmtId="0" fontId="54" fillId="0" borderId="0" xfId="64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60" fillId="28" borderId="52" xfId="0" applyFont="1" applyFill="1" applyBorder="1" applyAlignment="1">
      <alignment horizontal="center"/>
    </xf>
    <xf numFmtId="0" fontId="60" fillId="28" borderId="53" xfId="0" applyFont="1" applyFill="1" applyBorder="1" applyAlignment="1">
      <alignment horizontal="center"/>
    </xf>
    <xf numFmtId="3" fontId="60" fillId="28" borderId="53" xfId="0" applyNumberFormat="1" applyFont="1" applyFill="1" applyBorder="1"/>
    <xf numFmtId="0" fontId="60" fillId="28" borderId="54" xfId="0" applyFont="1" applyFill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3" fontId="60" fillId="0" borderId="53" xfId="0" applyNumberFormat="1" applyFont="1" applyBorder="1" applyAlignment="1">
      <alignment horizontal="right"/>
    </xf>
    <xf numFmtId="0" fontId="60" fillId="0" borderId="54" xfId="0" applyFont="1" applyBorder="1" applyAlignment="1">
      <alignment horizontal="center"/>
    </xf>
    <xf numFmtId="0" fontId="60" fillId="29" borderId="49" xfId="0" applyFont="1" applyFill="1" applyBorder="1" applyAlignment="1">
      <alignment horizontal="center"/>
    </xf>
    <xf numFmtId="0" fontId="60" fillId="29" borderId="50" xfId="0" applyFont="1" applyFill="1" applyBorder="1" applyAlignment="1">
      <alignment horizontal="center"/>
    </xf>
    <xf numFmtId="3" fontId="60" fillId="29" borderId="50" xfId="0" applyNumberFormat="1" applyFont="1" applyFill="1" applyBorder="1"/>
    <xf numFmtId="0" fontId="60" fillId="29" borderId="51" xfId="0" applyFont="1" applyFill="1" applyBorder="1" applyAlignment="1">
      <alignment horizontal="center"/>
    </xf>
    <xf numFmtId="0" fontId="60" fillId="29" borderId="52" xfId="0" applyFont="1" applyFill="1" applyBorder="1" applyAlignment="1">
      <alignment horizontal="center"/>
    </xf>
    <xf numFmtId="0" fontId="60" fillId="29" borderId="53" xfId="0" applyFont="1" applyFill="1" applyBorder="1" applyAlignment="1">
      <alignment horizontal="center"/>
    </xf>
    <xf numFmtId="3" fontId="60" fillId="29" borderId="53" xfId="0" applyNumberFormat="1" applyFont="1" applyFill="1" applyBorder="1"/>
    <xf numFmtId="0" fontId="60" fillId="29" borderId="54" xfId="0" applyFont="1" applyFill="1" applyBorder="1" applyAlignment="1">
      <alignment horizontal="center"/>
    </xf>
    <xf numFmtId="3" fontId="60" fillId="29" borderId="53" xfId="0" applyNumberFormat="1" applyFont="1" applyFill="1" applyBorder="1" applyAlignment="1">
      <alignment horizontal="right"/>
    </xf>
    <xf numFmtId="0" fontId="60" fillId="29" borderId="54" xfId="0" applyFont="1" applyFill="1" applyBorder="1" applyAlignment="1">
      <alignment horizontal="center" vertical="center"/>
    </xf>
    <xf numFmtId="0" fontId="60" fillId="29" borderId="55" xfId="0" applyFont="1" applyFill="1" applyBorder="1" applyAlignment="1">
      <alignment horizontal="center"/>
    </xf>
    <xf numFmtId="0" fontId="60" fillId="29" borderId="56" xfId="0" applyFont="1" applyFill="1" applyBorder="1" applyAlignment="1">
      <alignment horizontal="center"/>
    </xf>
    <xf numFmtId="3" fontId="60" fillId="29" borderId="56" xfId="0" applyNumberFormat="1" applyFont="1" applyFill="1" applyBorder="1"/>
    <xf numFmtId="0" fontId="60" fillId="29" borderId="57" xfId="0" applyFont="1" applyFill="1" applyBorder="1" applyAlignment="1">
      <alignment horizontal="center" vertical="center"/>
    </xf>
    <xf numFmtId="0" fontId="54" fillId="28" borderId="53" xfId="63" applyNumberFormat="1" applyFont="1" applyFill="1" applyBorder="1" applyAlignment="1">
      <alignment horizontal="center" vertical="center" wrapText="1"/>
    </xf>
    <xf numFmtId="0" fontId="54" fillId="28" borderId="53" xfId="63" applyNumberFormat="1" applyFont="1" applyFill="1" applyBorder="1" applyAlignment="1">
      <alignment horizontal="center" vertical="center"/>
    </xf>
    <xf numFmtId="0" fontId="54" fillId="28" borderId="53" xfId="65" applyNumberFormat="1" applyFont="1" applyFill="1" applyBorder="1" applyAlignment="1">
      <alignment horizontal="center" vertical="center" wrapText="1"/>
    </xf>
    <xf numFmtId="0" fontId="54" fillId="28" borderId="53" xfId="65" applyNumberFormat="1" applyFont="1" applyFill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26" borderId="50" xfId="0" applyFont="1" applyFill="1" applyBorder="1" applyAlignment="1">
      <alignment horizontal="center" vertical="center" wrapText="1"/>
    </xf>
    <xf numFmtId="0" fontId="54" fillId="28" borderId="50" xfId="63" applyNumberFormat="1" applyFont="1" applyFill="1" applyBorder="1" applyAlignment="1">
      <alignment horizontal="center" vertical="center" wrapText="1"/>
    </xf>
    <xf numFmtId="0" fontId="54" fillId="28" borderId="50" xfId="63" applyNumberFormat="1" applyFont="1" applyFill="1" applyBorder="1" applyAlignment="1">
      <alignment horizontal="center" vertical="center"/>
    </xf>
    <xf numFmtId="0" fontId="37" fillId="28" borderId="51" xfId="0" applyFont="1" applyFill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54" fillId="28" borderId="56" xfId="65" applyNumberFormat="1" applyFont="1" applyFill="1" applyBorder="1" applyAlignment="1">
      <alignment horizontal="center" vertical="center" wrapText="1"/>
    </xf>
    <xf numFmtId="0" fontId="54" fillId="28" borderId="56" xfId="65" applyNumberFormat="1" applyFont="1" applyFill="1" applyBorder="1" applyAlignment="1">
      <alignment horizontal="center" vertical="center"/>
    </xf>
    <xf numFmtId="0" fontId="41" fillId="28" borderId="53" xfId="65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/>
    </xf>
    <xf numFmtId="0" fontId="36" fillId="0" borderId="81" xfId="0" applyFont="1" applyFill="1" applyBorder="1" applyAlignment="1">
      <alignment horizontal="center" vertical="center" wrapText="1"/>
    </xf>
    <xf numFmtId="3" fontId="36" fillId="8" borderId="81" xfId="0" applyNumberFormat="1" applyFont="1" applyFill="1" applyBorder="1" applyAlignment="1">
      <alignment horizontal="center" vertical="center" wrapText="1"/>
    </xf>
    <xf numFmtId="0" fontId="36" fillId="8" borderId="81" xfId="0" applyFont="1" applyFill="1" applyBorder="1" applyAlignment="1">
      <alignment horizontal="center" vertical="center" wrapText="1"/>
    </xf>
    <xf numFmtId="0" fontId="36" fillId="8" borderId="82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/>
    </xf>
    <xf numFmtId="0" fontId="41" fillId="28" borderId="50" xfId="0" applyFont="1" applyFill="1" applyBorder="1" applyAlignment="1">
      <alignment horizontal="center" vertical="center"/>
    </xf>
    <xf numFmtId="3" fontId="41" fillId="29" borderId="50" xfId="0" applyNumberFormat="1" applyFont="1" applyFill="1" applyBorder="1" applyAlignment="1">
      <alignment horizontal="center"/>
    </xf>
    <xf numFmtId="0" fontId="41" fillId="28" borderId="50" xfId="0" applyNumberFormat="1" applyFont="1" applyFill="1" applyBorder="1" applyAlignment="1">
      <alignment horizontal="center"/>
    </xf>
    <xf numFmtId="0" fontId="41" fillId="8" borderId="50" xfId="0" applyFont="1" applyFill="1" applyBorder="1" applyAlignment="1">
      <alignment horizontal="center" vertical="center"/>
    </xf>
    <xf numFmtId="0" fontId="41" fillId="8" borderId="50" xfId="0" applyNumberFormat="1" applyFont="1" applyFill="1" applyBorder="1" applyAlignment="1">
      <alignment horizontal="center" vertical="center"/>
    </xf>
    <xf numFmtId="0" fontId="41" fillId="28" borderId="56" xfId="0" applyNumberFormat="1" applyFont="1" applyFill="1" applyBorder="1" applyAlignment="1">
      <alignment horizontal="center"/>
    </xf>
    <xf numFmtId="3" fontId="41" fillId="0" borderId="53" xfId="0" applyNumberFormat="1" applyFont="1" applyFill="1" applyBorder="1" applyAlignment="1">
      <alignment horizontal="center" vertical="center"/>
    </xf>
    <xf numFmtId="0" fontId="41" fillId="0" borderId="53" xfId="0" applyFont="1" applyFill="1" applyBorder="1" applyAlignment="1">
      <alignment horizontal="left" vertical="center"/>
    </xf>
    <xf numFmtId="0" fontId="41" fillId="26" borderId="50" xfId="0" applyFont="1" applyFill="1" applyBorder="1" applyAlignment="1">
      <alignment horizontal="center"/>
    </xf>
    <xf numFmtId="3" fontId="41" fillId="0" borderId="50" xfId="0" applyNumberFormat="1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left" vertical="center"/>
    </xf>
    <xf numFmtId="0" fontId="41" fillId="0" borderId="56" xfId="0" applyFont="1" applyFill="1" applyBorder="1" applyAlignment="1">
      <alignment horizontal="center" vertical="center"/>
    </xf>
    <xf numFmtId="0" fontId="41" fillId="28" borderId="53" xfId="0" applyFont="1" applyFill="1" applyBorder="1" applyAlignment="1">
      <alignment horizontal="left" vertical="center"/>
    </xf>
    <xf numFmtId="1" fontId="41" fillId="28" borderId="53" xfId="0" applyNumberFormat="1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41" fillId="28" borderId="56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top" wrapText="1"/>
    </xf>
    <xf numFmtId="49" fontId="41" fillId="0" borderId="0" xfId="0" applyNumberFormat="1" applyFont="1" applyFill="1" applyAlignment="1">
      <alignment vertical="center"/>
    </xf>
    <xf numFmtId="49" fontId="4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Alignment="1" applyProtection="1">
      <alignment vertical="center"/>
      <protection locked="0"/>
    </xf>
    <xf numFmtId="0" fontId="41" fillId="29" borderId="53" xfId="65" applyFont="1" applyFill="1" applyBorder="1" applyAlignment="1">
      <alignment horizontal="center" vertical="center"/>
    </xf>
    <xf numFmtId="0" fontId="54" fillId="29" borderId="53" xfId="64" applyFont="1" applyFill="1" applyBorder="1" applyAlignment="1">
      <alignment horizontal="center" vertical="center"/>
    </xf>
    <xf numFmtId="49" fontId="36" fillId="0" borderId="81" xfId="0" applyNumberFormat="1" applyFont="1" applyFill="1" applyBorder="1" applyAlignment="1">
      <alignment horizontal="center" vertical="center"/>
    </xf>
    <xf numFmtId="49" fontId="36" fillId="0" borderId="81" xfId="0" applyNumberFormat="1" applyFont="1" applyFill="1" applyBorder="1" applyAlignment="1">
      <alignment horizontal="center" vertical="center" wrapText="1"/>
    </xf>
    <xf numFmtId="0" fontId="36" fillId="28" borderId="81" xfId="0" applyFont="1" applyFill="1" applyBorder="1" applyAlignment="1">
      <alignment horizontal="center" vertical="center" wrapText="1"/>
    </xf>
    <xf numFmtId="49" fontId="41" fillId="0" borderId="53" xfId="0" applyNumberFormat="1" applyFont="1" applyFill="1" applyBorder="1" applyAlignment="1">
      <alignment horizontal="left" vertical="center"/>
    </xf>
    <xf numFmtId="49" fontId="41" fillId="29" borderId="53" xfId="0" applyNumberFormat="1" applyFont="1" applyFill="1" applyBorder="1" applyAlignment="1">
      <alignment horizontal="left" vertical="center"/>
    </xf>
    <xf numFmtId="49" fontId="41" fillId="28" borderId="53" xfId="0" applyNumberFormat="1" applyFont="1" applyFill="1" applyBorder="1" applyAlignment="1">
      <alignment horizontal="left" vertical="center"/>
    </xf>
    <xf numFmtId="0" fontId="41" fillId="29" borderId="53" xfId="0" applyNumberFormat="1" applyFont="1" applyFill="1" applyBorder="1" applyAlignment="1">
      <alignment horizontal="center" vertical="center"/>
    </xf>
    <xf numFmtId="0" fontId="41" fillId="0" borderId="53" xfId="0" applyNumberFormat="1" applyFont="1" applyFill="1" applyBorder="1" applyAlignment="1">
      <alignment horizontal="center" vertical="center"/>
    </xf>
    <xf numFmtId="16" fontId="41" fillId="29" borderId="53" xfId="0" applyNumberFormat="1" applyFont="1" applyFill="1" applyBorder="1" applyAlignment="1">
      <alignment horizontal="center" vertical="center"/>
    </xf>
    <xf numFmtId="1" fontId="41" fillId="29" borderId="53" xfId="0" applyNumberFormat="1" applyFont="1" applyFill="1" applyBorder="1" applyAlignment="1">
      <alignment horizontal="center" vertical="center"/>
    </xf>
    <xf numFmtId="49" fontId="41" fillId="0" borderId="50" xfId="0" applyNumberFormat="1" applyFont="1" applyFill="1" applyBorder="1" applyAlignment="1">
      <alignment horizontal="left" vertical="center"/>
    </xf>
    <xf numFmtId="49" fontId="41" fillId="0" borderId="51" xfId="0" applyNumberFormat="1" applyFont="1" applyFill="1" applyBorder="1" applyAlignment="1">
      <alignment horizontal="center"/>
    </xf>
    <xf numFmtId="49" fontId="41" fillId="0" borderId="54" xfId="0" applyNumberFormat="1" applyFont="1" applyFill="1" applyBorder="1" applyAlignment="1">
      <alignment horizontal="center"/>
    </xf>
    <xf numFmtId="49" fontId="41" fillId="29" borderId="52" xfId="0" applyNumberFormat="1" applyFont="1" applyFill="1" applyBorder="1" applyAlignment="1">
      <alignment horizontal="center" vertical="center"/>
    </xf>
    <xf numFmtId="49" fontId="41" fillId="29" borderId="54" xfId="0" applyNumberFormat="1" applyFont="1" applyFill="1" applyBorder="1" applyAlignment="1">
      <alignment horizontal="center"/>
    </xf>
    <xf numFmtId="49" fontId="41" fillId="29" borderId="55" xfId="0" applyNumberFormat="1" applyFont="1" applyFill="1" applyBorder="1" applyAlignment="1">
      <alignment horizontal="center" vertical="center"/>
    </xf>
    <xf numFmtId="49" fontId="41" fillId="29" borderId="56" xfId="0" applyNumberFormat="1" applyFont="1" applyFill="1" applyBorder="1" applyAlignment="1">
      <alignment horizontal="left" vertical="center"/>
    </xf>
    <xf numFmtId="0" fontId="54" fillId="29" borderId="56" xfId="64" applyFont="1" applyFill="1" applyBorder="1" applyAlignment="1">
      <alignment horizontal="center" vertical="center"/>
    </xf>
    <xf numFmtId="0" fontId="41" fillId="29" borderId="56" xfId="0" applyNumberFormat="1" applyFont="1" applyFill="1" applyBorder="1" applyAlignment="1">
      <alignment horizontal="center" vertical="center"/>
    </xf>
    <xf numFmtId="49" fontId="41" fillId="29" borderId="57" xfId="0" applyNumberFormat="1" applyFont="1" applyFill="1" applyBorder="1" applyAlignment="1">
      <alignment horizontal="center"/>
    </xf>
    <xf numFmtId="0" fontId="36" fillId="28" borderId="84" xfId="0" applyFont="1" applyFill="1" applyBorder="1" applyAlignment="1">
      <alignment horizontal="center" wrapText="1"/>
    </xf>
    <xf numFmtId="49" fontId="36" fillId="0" borderId="67" xfId="0" applyNumberFormat="1" applyFont="1" applyFill="1" applyBorder="1" applyAlignment="1">
      <alignment horizontal="center" vertical="center" wrapText="1"/>
    </xf>
    <xf numFmtId="49" fontId="39" fillId="28" borderId="65" xfId="0" applyNumberFormat="1" applyFont="1" applyFill="1" applyBorder="1" applyAlignment="1">
      <alignment horizontal="center" vertical="center"/>
    </xf>
    <xf numFmtId="0" fontId="0" fillId="28" borderId="15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1" fillId="8" borderId="50" xfId="0" applyFont="1" applyFill="1" applyBorder="1" applyAlignment="1">
      <alignment horizontal="center"/>
    </xf>
    <xf numFmtId="0" fontId="41" fillId="8" borderId="50" xfId="0" applyNumberFormat="1" applyFont="1" applyFill="1" applyBorder="1" applyAlignment="1">
      <alignment horizontal="center"/>
    </xf>
    <xf numFmtId="0" fontId="41" fillId="8" borderId="51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28" borderId="50" xfId="0" applyNumberFormat="1" applyFont="1" applyFill="1" applyBorder="1" applyAlignment="1">
      <alignment horizontal="center" vertical="center"/>
    </xf>
    <xf numFmtId="3" fontId="41" fillId="28" borderId="5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1" fillId="0" borderId="0" xfId="0" applyFont="1" applyFill="1" applyBorder="1" applyAlignment="1">
      <alignment horizontal="center"/>
    </xf>
    <xf numFmtId="3" fontId="41" fillId="0" borderId="0" xfId="0" applyNumberFormat="1" applyFont="1" applyFill="1" applyBorder="1" applyAlignment="1">
      <alignment horizontal="center"/>
    </xf>
    <xf numFmtId="0" fontId="41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/>
    </xf>
    <xf numFmtId="9" fontId="41" fillId="0" borderId="0" xfId="0" applyNumberFormat="1" applyFont="1" applyFill="1" applyBorder="1" applyAlignment="1">
      <alignment horizontal="center" vertical="center"/>
    </xf>
    <xf numFmtId="3" fontId="41" fillId="0" borderId="0" xfId="0" applyNumberFormat="1" applyFont="1" applyFill="1" applyBorder="1" applyAlignment="1">
      <alignment horizontal="center" vertical="center"/>
    </xf>
    <xf numFmtId="0" fontId="41" fillId="28" borderId="50" xfId="63" applyFont="1" applyFill="1" applyBorder="1" applyAlignment="1">
      <alignment horizontal="center" vertical="center"/>
    </xf>
    <xf numFmtId="3" fontId="41" fillId="28" borderId="50" xfId="0" applyNumberFormat="1" applyFont="1" applyFill="1" applyBorder="1" applyAlignment="1">
      <alignment horizontal="center" vertical="center"/>
    </xf>
    <xf numFmtId="3" fontId="41" fillId="29" borderId="50" xfId="0" applyNumberFormat="1" applyFont="1" applyFill="1" applyBorder="1" applyAlignment="1">
      <alignment horizontal="center" vertical="center"/>
    </xf>
    <xf numFmtId="9" fontId="41" fillId="8" borderId="50" xfId="0" applyNumberFormat="1" applyFont="1" applyFill="1" applyBorder="1" applyAlignment="1">
      <alignment horizontal="center" vertical="center"/>
    </xf>
    <xf numFmtId="9" fontId="41" fillId="8" borderId="51" xfId="0" applyNumberFormat="1" applyFont="1" applyFill="1" applyBorder="1" applyAlignment="1">
      <alignment horizontal="center" vertical="center"/>
    </xf>
    <xf numFmtId="0" fontId="41" fillId="28" borderId="56" xfId="65" applyFont="1" applyFill="1" applyBorder="1" applyAlignment="1">
      <alignment horizontal="center" vertical="center"/>
    </xf>
    <xf numFmtId="0" fontId="36" fillId="8" borderId="35" xfId="0" applyFont="1" applyFill="1" applyBorder="1" applyAlignment="1">
      <alignment horizontal="center" vertical="center" wrapText="1"/>
    </xf>
    <xf numFmtId="0" fontId="54" fillId="28" borderId="50" xfId="63" applyFont="1" applyFill="1" applyBorder="1" applyAlignment="1">
      <alignment horizontal="center" vertical="center"/>
    </xf>
    <xf numFmtId="10" fontId="41" fillId="28" borderId="50" xfId="0" applyNumberFormat="1" applyFont="1" applyFill="1" applyBorder="1" applyAlignment="1">
      <alignment horizontal="center" vertical="center"/>
    </xf>
    <xf numFmtId="0" fontId="50" fillId="28" borderId="50" xfId="0" applyFont="1" applyFill="1" applyBorder="1" applyAlignment="1">
      <alignment horizontal="center" vertical="center"/>
    </xf>
    <xf numFmtId="49" fontId="36" fillId="8" borderId="86" xfId="0" applyNumberFormat="1" applyFont="1" applyFill="1" applyBorder="1" applyAlignment="1">
      <alignment horizontal="center" vertical="center"/>
    </xf>
    <xf numFmtId="166" fontId="0" fillId="8" borderId="87" xfId="0" applyNumberFormat="1" applyFont="1" applyFill="1" applyBorder="1" applyAlignment="1">
      <alignment horizontal="center"/>
    </xf>
    <xf numFmtId="166" fontId="36" fillId="8" borderId="40" xfId="0" applyNumberFormat="1" applyFont="1" applyFill="1" applyBorder="1" applyAlignment="1">
      <alignment horizontal="center" vertical="center" wrapText="1"/>
    </xf>
    <xf numFmtId="166" fontId="36" fillId="8" borderId="33" xfId="0" applyNumberFormat="1" applyFont="1" applyFill="1" applyBorder="1" applyAlignment="1">
      <alignment horizontal="center" vertical="center" wrapText="1"/>
    </xf>
    <xf numFmtId="0" fontId="41" fillId="29" borderId="50" xfId="0" applyFont="1" applyFill="1" applyBorder="1" applyAlignment="1">
      <alignment horizontal="center" vertical="center"/>
    </xf>
    <xf numFmtId="0" fontId="41" fillId="29" borderId="51" xfId="0" applyFont="1" applyFill="1" applyBorder="1" applyAlignment="1">
      <alignment horizontal="center" vertical="center"/>
    </xf>
    <xf numFmtId="0" fontId="36" fillId="28" borderId="69" xfId="0" applyFont="1" applyFill="1" applyBorder="1" applyAlignment="1">
      <alignment horizontal="center" vertical="center"/>
    </xf>
    <xf numFmtId="49" fontId="41" fillId="28" borderId="50" xfId="0" applyNumberFormat="1" applyFont="1" applyFill="1" applyBorder="1" applyAlignment="1">
      <alignment horizontal="center" vertical="center"/>
    </xf>
    <xf numFmtId="0" fontId="41" fillId="28" borderId="50" xfId="63" applyFont="1" applyFill="1" applyBorder="1" applyAlignment="1">
      <alignment horizontal="center" vertical="center" wrapText="1"/>
    </xf>
    <xf numFmtId="0" fontId="41" fillId="28" borderId="50" xfId="0" applyFont="1" applyFill="1" applyBorder="1" applyAlignment="1">
      <alignment horizontal="center" vertical="center" wrapText="1"/>
    </xf>
    <xf numFmtId="1" fontId="41" fillId="28" borderId="50" xfId="0" applyNumberFormat="1" applyFont="1" applyFill="1" applyBorder="1" applyAlignment="1">
      <alignment horizontal="center" vertical="center"/>
    </xf>
    <xf numFmtId="0" fontId="41" fillId="28" borderId="51" xfId="0" applyFont="1" applyFill="1" applyBorder="1" applyAlignment="1">
      <alignment horizontal="center" vertical="center"/>
    </xf>
    <xf numFmtId="0" fontId="41" fillId="28" borderId="54" xfId="0" applyFont="1" applyFill="1" applyBorder="1" applyAlignment="1">
      <alignment horizontal="center" vertical="center"/>
    </xf>
    <xf numFmtId="0" fontId="41" fillId="28" borderId="56" xfId="63" applyFont="1" applyFill="1" applyBorder="1" applyAlignment="1">
      <alignment horizontal="center" vertical="center"/>
    </xf>
    <xf numFmtId="10" fontId="41" fillId="28" borderId="56" xfId="0" applyNumberFormat="1" applyFont="1" applyFill="1" applyBorder="1" applyAlignment="1">
      <alignment horizontal="center" vertical="center"/>
    </xf>
    <xf numFmtId="1" fontId="41" fillId="28" borderId="56" xfId="0" applyNumberFormat="1" applyFont="1" applyFill="1" applyBorder="1" applyAlignment="1">
      <alignment horizontal="center" vertical="center"/>
    </xf>
    <xf numFmtId="0" fontId="41" fillId="28" borderId="57" xfId="0" applyFont="1" applyFill="1" applyBorder="1" applyAlignment="1">
      <alignment horizontal="center" vertical="center"/>
    </xf>
    <xf numFmtId="0" fontId="0" fillId="28" borderId="53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0" fillId="8" borderId="13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/>
    </xf>
    <xf numFmtId="10" fontId="41" fillId="28" borderId="5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28" borderId="53" xfId="65" applyFont="1" applyFill="1" applyBorder="1" applyAlignment="1">
      <alignment horizontal="center" vertical="center" wrapText="1"/>
    </xf>
    <xf numFmtId="0" fontId="41" fillId="28" borderId="53" xfId="64" applyFont="1" applyFill="1" applyBorder="1" applyAlignment="1">
      <alignment horizontal="center" vertical="center"/>
    </xf>
    <xf numFmtId="0" fontId="41" fillId="28" borderId="56" xfId="64" applyFont="1" applyFill="1" applyBorder="1" applyAlignment="1">
      <alignment horizontal="center" vertical="center"/>
    </xf>
    <xf numFmtId="0" fontId="41" fillId="28" borderId="56" xfId="65" applyFont="1" applyFill="1" applyBorder="1" applyAlignment="1">
      <alignment horizontal="center" vertical="center" wrapText="1"/>
    </xf>
    <xf numFmtId="0" fontId="61" fillId="28" borderId="0" xfId="0" applyFont="1" applyFill="1" applyBorder="1" applyAlignment="1">
      <alignment vertical="center"/>
    </xf>
    <xf numFmtId="0" fontId="38" fillId="28" borderId="0" xfId="0" applyFont="1" applyFill="1" applyBorder="1" applyAlignment="1">
      <alignment vertical="center" wrapText="1"/>
    </xf>
    <xf numFmtId="1" fontId="38" fillId="28" borderId="53" xfId="0" applyNumberFormat="1" applyFont="1" applyFill="1" applyBorder="1" applyAlignment="1">
      <alignment vertical="center"/>
    </xf>
    <xf numFmtId="0" fontId="38" fillId="28" borderId="53" xfId="0" applyFont="1" applyFill="1" applyBorder="1" applyAlignment="1">
      <alignment vertical="center"/>
    </xf>
    <xf numFmtId="0" fontId="0" fillId="28" borderId="0" xfId="0" applyFont="1" applyFill="1" applyBorder="1"/>
    <xf numFmtId="1" fontId="38" fillId="28" borderId="69" xfId="0" applyNumberFormat="1" applyFont="1" applyFill="1" applyBorder="1" applyAlignment="1">
      <alignment vertical="center"/>
    </xf>
    <xf numFmtId="0" fontId="38" fillId="28" borderId="69" xfId="0" applyFont="1" applyFill="1" applyBorder="1" applyAlignment="1">
      <alignment vertical="center"/>
    </xf>
    <xf numFmtId="0" fontId="36" fillId="28" borderId="69" xfId="0" applyFont="1" applyFill="1" applyBorder="1" applyAlignment="1">
      <alignment horizontal="center" vertical="center" wrapText="1"/>
    </xf>
    <xf numFmtId="1" fontId="36" fillId="28" borderId="69" xfId="0" applyNumberFormat="1" applyFont="1" applyFill="1" applyBorder="1" applyAlignment="1">
      <alignment horizontal="center" vertical="center" wrapText="1"/>
    </xf>
    <xf numFmtId="0" fontId="36" fillId="28" borderId="0" xfId="0" applyFont="1" applyFill="1" applyBorder="1" applyAlignment="1">
      <alignment horizontal="center" vertical="center"/>
    </xf>
    <xf numFmtId="0" fontId="36" fillId="28" borderId="0" xfId="0" applyFont="1" applyFill="1" applyAlignment="1">
      <alignment horizontal="center" vertical="center"/>
    </xf>
    <xf numFmtId="0" fontId="41" fillId="28" borderId="0" xfId="0" applyFont="1" applyFill="1" applyBorder="1" applyAlignment="1">
      <alignment horizontal="center" vertical="center"/>
    </xf>
    <xf numFmtId="49" fontId="41" fillId="28" borderId="0" xfId="0" applyNumberFormat="1" applyFont="1" applyFill="1" applyBorder="1" applyAlignment="1">
      <alignment horizontal="left" vertical="center"/>
    </xf>
    <xf numFmtId="0" fontId="41" fillId="28" borderId="0" xfId="0" applyNumberFormat="1" applyFont="1" applyFill="1" applyBorder="1" applyAlignment="1">
      <alignment horizontal="center" vertical="center"/>
    </xf>
    <xf numFmtId="0" fontId="54" fillId="28" borderId="0" xfId="64" applyFont="1" applyFill="1" applyBorder="1" applyAlignment="1">
      <alignment horizontal="center" vertical="center"/>
    </xf>
    <xf numFmtId="0" fontId="41" fillId="28" borderId="0" xfId="63" applyFont="1" applyFill="1" applyBorder="1" applyAlignment="1">
      <alignment horizontal="center" vertical="center"/>
    </xf>
    <xf numFmtId="0" fontId="54" fillId="28" borderId="0" xfId="65" applyFont="1" applyFill="1" applyBorder="1" applyAlignment="1">
      <alignment horizontal="center" vertical="center" wrapText="1"/>
    </xf>
    <xf numFmtId="49" fontId="41" fillId="28" borderId="0" xfId="0" applyNumberFormat="1" applyFont="1" applyFill="1" applyBorder="1" applyAlignment="1" applyProtection="1">
      <alignment horizontal="center" vertical="center"/>
      <protection locked="0"/>
    </xf>
    <xf numFmtId="49" fontId="41" fillId="28" borderId="0" xfId="0" applyNumberFormat="1" applyFont="1" applyFill="1" applyBorder="1" applyAlignment="1">
      <alignment horizontal="center" vertical="center"/>
    </xf>
    <xf numFmtId="10" fontId="41" fillId="28" borderId="0" xfId="0" applyNumberFormat="1" applyFont="1" applyFill="1" applyBorder="1" applyAlignment="1">
      <alignment horizontal="center" vertical="center"/>
    </xf>
    <xf numFmtId="1" fontId="41" fillId="28" borderId="0" xfId="0" applyNumberFormat="1" applyFont="1" applyFill="1" applyBorder="1" applyAlignment="1">
      <alignment horizontal="center" vertical="center"/>
    </xf>
    <xf numFmtId="49" fontId="41" fillId="28" borderId="0" xfId="0" applyNumberFormat="1" applyFont="1" applyFill="1" applyAlignment="1">
      <alignment vertical="center"/>
    </xf>
    <xf numFmtId="0" fontId="56" fillId="28" borderId="0" xfId="0" applyFont="1" applyFill="1" applyBorder="1" applyAlignment="1">
      <alignment horizontal="center" vertical="center" wrapText="1"/>
    </xf>
    <xf numFmtId="0" fontId="41" fillId="28" borderId="0" xfId="0" applyFont="1" applyFill="1" applyBorder="1" applyAlignment="1">
      <alignment horizontal="left" vertical="center"/>
    </xf>
    <xf numFmtId="0" fontId="54" fillId="28" borderId="0" xfId="65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 wrapText="1"/>
    </xf>
    <xf numFmtId="0" fontId="54" fillId="28" borderId="0" xfId="63" applyFont="1" applyFill="1" applyBorder="1" applyAlignment="1">
      <alignment horizontal="center" vertical="center"/>
    </xf>
    <xf numFmtId="49" fontId="50" fillId="28" borderId="0" xfId="0" applyNumberFormat="1" applyFont="1" applyFill="1" applyBorder="1" applyAlignment="1">
      <alignment horizontal="center" vertical="center"/>
    </xf>
    <xf numFmtId="0" fontId="41" fillId="28" borderId="0" xfId="63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0" fontId="0" fillId="28" borderId="0" xfId="0" applyFont="1" applyFill="1" applyBorder="1" applyAlignment="1">
      <alignment wrapText="1"/>
    </xf>
    <xf numFmtId="1" fontId="0" fillId="28" borderId="0" xfId="0" applyNumberFormat="1" applyFont="1" applyFill="1" applyBorder="1"/>
    <xf numFmtId="0" fontId="0" fillId="28" borderId="0" xfId="0" applyFont="1" applyFill="1" applyAlignment="1">
      <alignment wrapText="1"/>
    </xf>
    <xf numFmtId="1" fontId="0" fillId="28" borderId="0" xfId="0" applyNumberFormat="1" applyFont="1" applyFill="1"/>
    <xf numFmtId="0" fontId="0" fillId="0" borderId="18" xfId="0" applyBorder="1" applyAlignment="1">
      <alignment horizontal="center" vertical="center"/>
    </xf>
    <xf numFmtId="0" fontId="46" fillId="0" borderId="36" xfId="0" applyFont="1" applyBorder="1" applyAlignment="1">
      <alignment vertical="center" wrapText="1"/>
    </xf>
    <xf numFmtId="9" fontId="0" fillId="8" borderId="13" xfId="0" applyNumberFormat="1" applyFill="1" applyBorder="1" applyAlignment="1">
      <alignment horizontal="center" vertical="center"/>
    </xf>
    <xf numFmtId="1" fontId="0" fillId="0" borderId="0" xfId="0" applyNumberFormat="1" applyFill="1" applyBorder="1"/>
    <xf numFmtId="49" fontId="36" fillId="0" borderId="0" xfId="0" applyNumberFormat="1" applyFont="1" applyFill="1" applyBorder="1" applyAlignment="1">
      <alignment vertical="center"/>
    </xf>
    <xf numFmtId="49" fontId="36" fillId="0" borderId="0" xfId="68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49" fontId="55" fillId="0" borderId="0" xfId="0" applyNumberFormat="1" applyFont="1" applyFill="1" applyBorder="1" applyAlignment="1">
      <alignment vertical="center"/>
    </xf>
    <xf numFmtId="49" fontId="55" fillId="0" borderId="0" xfId="66" applyNumberFormat="1" applyFont="1" applyFill="1" applyBorder="1" applyAlignment="1">
      <alignment horizontal="center" vertical="center"/>
    </xf>
    <xf numFmtId="0" fontId="55" fillId="0" borderId="0" xfId="68" applyNumberFormat="1" applyFont="1" applyFill="1" applyBorder="1" applyAlignment="1">
      <alignment horizontal="center" vertical="center"/>
    </xf>
    <xf numFmtId="0" fontId="55" fillId="0" borderId="0" xfId="0" applyNumberFormat="1" applyFont="1" applyFill="1" applyBorder="1" applyAlignment="1">
      <alignment horizontal="center" vertical="center"/>
    </xf>
    <xf numFmtId="49" fontId="55" fillId="0" borderId="0" xfId="68" applyNumberFormat="1" applyFont="1" applyFill="1" applyBorder="1" applyAlignment="1">
      <alignment horizontal="center" vertical="center" wrapText="1"/>
    </xf>
    <xf numFmtId="49" fontId="62" fillId="0" borderId="0" xfId="68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1" fontId="55" fillId="0" borderId="0" xfId="0" applyNumberFormat="1" applyFont="1" applyFill="1" applyBorder="1" applyAlignment="1">
      <alignment horizontal="center" vertical="center"/>
    </xf>
    <xf numFmtId="1" fontId="55" fillId="0" borderId="0" xfId="68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justify" vertical="top" wrapText="1"/>
    </xf>
    <xf numFmtId="0" fontId="63" fillId="0" borderId="0" xfId="0" applyFont="1" applyFill="1" applyBorder="1" applyAlignment="1">
      <alignment horizontal="right" wrapText="1"/>
    </xf>
    <xf numFmtId="0" fontId="64" fillId="0" borderId="0" xfId="0" applyFont="1" applyFill="1" applyBorder="1" applyAlignment="1">
      <alignment horizontal="right" wrapText="1"/>
    </xf>
    <xf numFmtId="17" fontId="63" fillId="0" borderId="0" xfId="0" applyNumberFormat="1" applyFont="1" applyFill="1" applyBorder="1" applyAlignment="1">
      <alignment horizontal="justify" vertical="top" wrapText="1"/>
    </xf>
    <xf numFmtId="49" fontId="46" fillId="0" borderId="21" xfId="68" applyNumberFormat="1" applyFont="1" applyFill="1" applyBorder="1" applyAlignment="1">
      <alignment horizontal="center" vertical="center" wrapText="1"/>
    </xf>
    <xf numFmtId="0" fontId="46" fillId="0" borderId="13" xfId="68" applyNumberFormat="1" applyFont="1" applyFill="1" applyBorder="1" applyAlignment="1">
      <alignment horizontal="center" vertical="center"/>
    </xf>
    <xf numFmtId="9" fontId="46" fillId="8" borderId="13" xfId="0" applyNumberFormat="1" applyFont="1" applyFill="1" applyBorder="1" applyAlignment="1">
      <alignment horizontal="center" vertical="center"/>
    </xf>
    <xf numFmtId="10" fontId="46" fillId="8" borderId="13" xfId="0" applyNumberFormat="1" applyFont="1" applyFill="1" applyBorder="1" applyAlignment="1">
      <alignment horizontal="center" vertical="center"/>
    </xf>
    <xf numFmtId="49" fontId="46" fillId="0" borderId="42" xfId="66" applyNumberFormat="1" applyFont="1" applyFill="1" applyBorder="1" applyAlignment="1">
      <alignment horizontal="center" vertical="center" wrapText="1"/>
    </xf>
    <xf numFmtId="49" fontId="0" fillId="8" borderId="53" xfId="0" applyNumberFormat="1" applyFont="1" applyFill="1" applyBorder="1" applyAlignment="1">
      <alignment horizontal="center" vertical="center" wrapText="1"/>
    </xf>
    <xf numFmtId="10" fontId="41" fillId="29" borderId="54" xfId="0" applyNumberFormat="1" applyFont="1" applyFill="1" applyBorder="1" applyAlignment="1">
      <alignment horizontal="center" vertical="center"/>
    </xf>
    <xf numFmtId="10" fontId="41" fillId="29" borderId="53" xfId="0" applyNumberFormat="1" applyFont="1" applyFill="1" applyBorder="1" applyAlignment="1">
      <alignment horizontal="center" vertical="center"/>
    </xf>
    <xf numFmtId="0" fontId="41" fillId="29" borderId="54" xfId="0" applyFont="1" applyFill="1" applyBorder="1" applyAlignment="1">
      <alignment horizontal="center" vertical="center"/>
    </xf>
    <xf numFmtId="10" fontId="38" fillId="28" borderId="0" xfId="0" applyNumberFormat="1" applyFont="1" applyFill="1" applyBorder="1" applyAlignment="1">
      <alignment vertical="center"/>
    </xf>
    <xf numFmtId="10" fontId="36" fillId="28" borderId="69" xfId="0" applyNumberFormat="1" applyFont="1" applyFill="1" applyBorder="1" applyAlignment="1">
      <alignment horizontal="center" vertical="center" wrapText="1"/>
    </xf>
    <xf numFmtId="10" fontId="56" fillId="28" borderId="0" xfId="0" applyNumberFormat="1" applyFont="1" applyFill="1" applyBorder="1" applyAlignment="1">
      <alignment horizontal="center" vertical="center"/>
    </xf>
    <xf numFmtId="10" fontId="0" fillId="28" borderId="0" xfId="0" applyNumberFormat="1" applyFont="1" applyFill="1" applyBorder="1"/>
    <xf numFmtId="10" fontId="0" fillId="28" borderId="0" xfId="0" applyNumberFormat="1" applyFont="1" applyFill="1"/>
    <xf numFmtId="9" fontId="41" fillId="29" borderId="53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65" fillId="0" borderId="0" xfId="0" applyFont="1" applyFill="1" applyAlignment="1">
      <alignment vertical="center"/>
    </xf>
    <xf numFmtId="165" fontId="41" fillId="29" borderId="50" xfId="0" applyNumberFormat="1" applyFont="1" applyFill="1" applyBorder="1" applyAlignment="1">
      <alignment horizontal="center" vertical="center"/>
    </xf>
    <xf numFmtId="165" fontId="41" fillId="29" borderId="50" xfId="0" applyNumberFormat="1" applyFont="1" applyFill="1" applyBorder="1" applyAlignment="1">
      <alignment horizontal="center" vertical="center" wrapText="1"/>
    </xf>
    <xf numFmtId="49" fontId="41" fillId="29" borderId="50" xfId="0" applyNumberFormat="1" applyFont="1" applyFill="1" applyBorder="1" applyAlignment="1">
      <alignment horizontal="center" vertical="center"/>
    </xf>
    <xf numFmtId="49" fontId="41" fillId="29" borderId="51" xfId="0" applyNumberFormat="1" applyFont="1" applyFill="1" applyBorder="1" applyAlignment="1">
      <alignment horizontal="center" vertical="center"/>
    </xf>
    <xf numFmtId="0" fontId="54" fillId="29" borderId="50" xfId="63" applyFont="1" applyFill="1" applyBorder="1" applyAlignment="1">
      <alignment horizontal="center" vertical="center"/>
    </xf>
    <xf numFmtId="0" fontId="50" fillId="29" borderId="50" xfId="0" applyFont="1" applyFill="1" applyBorder="1" applyAlignment="1">
      <alignment horizontal="center"/>
    </xf>
    <xf numFmtId="0" fontId="41" fillId="29" borderId="50" xfId="0" applyFont="1" applyFill="1" applyBorder="1" applyAlignment="1">
      <alignment horizontal="center"/>
    </xf>
    <xf numFmtId="3" fontId="41" fillId="8" borderId="51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vertical="center"/>
    </xf>
    <xf numFmtId="0" fontId="41" fillId="29" borderId="53" xfId="0" quotePrefix="1" applyFont="1" applyFill="1" applyBorder="1" applyAlignment="1">
      <alignment horizontal="center" vertical="center"/>
    </xf>
    <xf numFmtId="0" fontId="36" fillId="8" borderId="15" xfId="0" applyFont="1" applyFill="1" applyBorder="1" applyAlignment="1">
      <alignment vertical="center" textRotation="90"/>
    </xf>
    <xf numFmtId="0" fontId="36" fillId="8" borderId="17" xfId="0" applyFont="1" applyFill="1" applyBorder="1" applyAlignment="1">
      <alignment vertical="center" textRotation="90"/>
    </xf>
    <xf numFmtId="49" fontId="0" fillId="29" borderId="50" xfId="0" applyNumberFormat="1" applyFont="1" applyFill="1" applyBorder="1" applyAlignment="1">
      <alignment horizontal="left" vertical="center" wrapText="1"/>
    </xf>
    <xf numFmtId="49" fontId="0" fillId="29" borderId="50" xfId="0" applyNumberFormat="1" applyFont="1" applyFill="1" applyBorder="1" applyAlignment="1">
      <alignment horizontal="left" vertical="center"/>
    </xf>
    <xf numFmtId="49" fontId="0" fillId="29" borderId="50" xfId="0" applyNumberFormat="1" applyFont="1" applyFill="1" applyBorder="1" applyAlignment="1">
      <alignment horizontal="center" vertical="center" wrapText="1"/>
    </xf>
    <xf numFmtId="0" fontId="0" fillId="29" borderId="50" xfId="0" applyNumberFormat="1" applyFont="1" applyFill="1" applyBorder="1" applyAlignment="1">
      <alignment horizontal="center" vertical="center" wrapText="1"/>
    </xf>
    <xf numFmtId="0" fontId="37" fillId="8" borderId="51" xfId="0" applyFont="1" applyFill="1" applyBorder="1" applyAlignment="1">
      <alignment horizontal="center"/>
    </xf>
    <xf numFmtId="49" fontId="0" fillId="0" borderId="53" xfId="0" applyNumberFormat="1" applyFill="1" applyBorder="1" applyAlignment="1">
      <alignment horizontal="center" vertical="center" wrapText="1"/>
    </xf>
    <xf numFmtId="49" fontId="0" fillId="0" borderId="53" xfId="0" applyNumberFormat="1" applyFill="1" applyBorder="1" applyAlignment="1">
      <alignment horizontal="left" vertical="center" wrapText="1"/>
    </xf>
    <xf numFmtId="0" fontId="0" fillId="0" borderId="53" xfId="0" applyNumberFormat="1" applyFill="1" applyBorder="1" applyAlignment="1">
      <alignment horizontal="center" vertical="center" wrapText="1"/>
    </xf>
    <xf numFmtId="49" fontId="0" fillId="0" borderId="53" xfId="0" applyNumberFormat="1" applyFont="1" applyFill="1" applyBorder="1" applyAlignment="1">
      <alignment horizontal="center" vertical="center" wrapText="1"/>
    </xf>
    <xf numFmtId="49" fontId="0" fillId="0" borderId="53" xfId="0" applyNumberFormat="1" applyFill="1" applyBorder="1" applyAlignment="1">
      <alignment horizontal="left" vertical="center"/>
    </xf>
    <xf numFmtId="0" fontId="0" fillId="0" borderId="53" xfId="0" applyNumberFormat="1" applyFont="1" applyFill="1" applyBorder="1" applyAlignment="1">
      <alignment horizontal="center" vertical="center" wrapText="1"/>
    </xf>
    <xf numFmtId="49" fontId="0" fillId="0" borderId="53" xfId="0" applyNumberFormat="1" applyFont="1" applyFill="1" applyBorder="1" applyAlignment="1">
      <alignment horizontal="left" vertical="center" wrapText="1"/>
    </xf>
    <xf numFmtId="49" fontId="0" fillId="0" borderId="53" xfId="0" applyNumberFormat="1" applyFont="1" applyFill="1" applyBorder="1" applyAlignment="1">
      <alignment horizontal="left" vertical="center"/>
    </xf>
    <xf numFmtId="0" fontId="0" fillId="29" borderId="53" xfId="0" applyNumberFormat="1" applyFill="1" applyBorder="1" applyAlignment="1">
      <alignment horizontal="center" vertical="center" wrapText="1"/>
    </xf>
    <xf numFmtId="0" fontId="0" fillId="29" borderId="90" xfId="0" applyNumberFormat="1" applyFill="1" applyBorder="1" applyAlignment="1">
      <alignment horizontal="center" vertical="center" wrapText="1"/>
    </xf>
    <xf numFmtId="0" fontId="0" fillId="0" borderId="53" xfId="0" applyFill="1" applyBorder="1" applyAlignment="1">
      <alignment wrapText="1"/>
    </xf>
    <xf numFmtId="0" fontId="0" fillId="0" borderId="53" xfId="0" applyFill="1" applyBorder="1" applyAlignment="1">
      <alignment horizontal="center"/>
    </xf>
    <xf numFmtId="0" fontId="0" fillId="0" borderId="53" xfId="0" quotePrefix="1" applyNumberFormat="1" applyFill="1" applyBorder="1" applyAlignment="1">
      <alignment horizontal="center"/>
    </xf>
    <xf numFmtId="0" fontId="0" fillId="0" borderId="53" xfId="0" applyNumberFormat="1" applyFill="1" applyBorder="1" applyAlignment="1">
      <alignment horizontal="center"/>
    </xf>
    <xf numFmtId="0" fontId="0" fillId="0" borderId="53" xfId="0" applyFill="1" applyBorder="1" applyAlignment="1">
      <alignment horizontal="center" vertical="center"/>
    </xf>
    <xf numFmtId="49" fontId="55" fillId="8" borderId="53" xfId="0" applyNumberFormat="1" applyFont="1" applyFill="1" applyBorder="1" applyAlignment="1">
      <alignment horizontal="center" vertical="center" wrapText="1"/>
    </xf>
    <xf numFmtId="49" fontId="66" fillId="8" borderId="53" xfId="0" applyNumberFormat="1" applyFont="1" applyFill="1" applyBorder="1" applyAlignment="1">
      <alignment horizontal="center" vertical="center" wrapText="1"/>
    </xf>
    <xf numFmtId="49" fontId="66" fillId="8" borderId="56" xfId="0" applyNumberFormat="1" applyFont="1" applyFill="1" applyBorder="1" applyAlignment="1">
      <alignment horizontal="center" vertical="center"/>
    </xf>
    <xf numFmtId="0" fontId="46" fillId="28" borderId="0" xfId="0" applyFont="1" applyFill="1" applyAlignment="1">
      <alignment horizontal="center"/>
    </xf>
    <xf numFmtId="49" fontId="36" fillId="0" borderId="98" xfId="0" applyNumberFormat="1" applyFont="1" applyFill="1" applyBorder="1" applyAlignment="1">
      <alignment horizontal="center" vertical="center"/>
    </xf>
    <xf numFmtId="49" fontId="36" fillId="0" borderId="99" xfId="0" applyNumberFormat="1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36" fillId="0" borderId="100" xfId="0" applyFont="1" applyFill="1" applyBorder="1" applyAlignment="1">
      <alignment horizontal="center" vertical="center"/>
    </xf>
    <xf numFmtId="0" fontId="36" fillId="0" borderId="101" xfId="0" applyFont="1" applyFill="1" applyBorder="1" applyAlignment="1">
      <alignment horizontal="center" vertical="center"/>
    </xf>
    <xf numFmtId="0" fontId="36" fillId="0" borderId="102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49" fontId="36" fillId="0" borderId="102" xfId="0" applyNumberFormat="1" applyFont="1" applyFill="1" applyBorder="1" applyAlignment="1">
      <alignment horizontal="center" vertical="center"/>
    </xf>
    <xf numFmtId="49" fontId="36" fillId="0" borderId="31" xfId="0" applyNumberFormat="1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0" fillId="8" borderId="13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8" borderId="36" xfId="0" applyFont="1" applyFill="1" applyBorder="1" applyAlignment="1">
      <alignment horizontal="center" vertical="center"/>
    </xf>
    <xf numFmtId="0" fontId="1" fillId="0" borderId="0" xfId="0" applyFont="1" applyBorder="1"/>
    <xf numFmtId="0" fontId="43" fillId="0" borderId="95" xfId="0" applyFont="1" applyBorder="1" applyAlignment="1">
      <alignment horizontal="center" vertical="center"/>
    </xf>
    <xf numFmtId="0" fontId="43" fillId="0" borderId="96" xfId="0" applyFont="1" applyBorder="1" applyAlignment="1">
      <alignment horizontal="center" vertical="center"/>
    </xf>
    <xf numFmtId="0" fontId="36" fillId="8" borderId="97" xfId="0" applyFont="1" applyFill="1" applyBorder="1" applyAlignment="1">
      <alignment horizontal="center" vertical="center"/>
    </xf>
    <xf numFmtId="0" fontId="36" fillId="8" borderId="91" xfId="0" applyFont="1" applyFill="1" applyBorder="1" applyAlignment="1">
      <alignment horizontal="center" vertical="center"/>
    </xf>
    <xf numFmtId="0" fontId="41" fillId="29" borderId="54" xfId="0" applyFont="1" applyFill="1" applyBorder="1" applyAlignment="1">
      <alignment horizontal="center" vertical="center"/>
    </xf>
    <xf numFmtId="0" fontId="41" fillId="29" borderId="57" xfId="0" applyFont="1" applyFill="1" applyBorder="1" applyAlignment="1">
      <alignment horizontal="center" vertical="center"/>
    </xf>
    <xf numFmtId="0" fontId="41" fillId="29" borderId="53" xfId="0" applyFont="1" applyFill="1" applyBorder="1" applyAlignment="1">
      <alignment horizontal="center" vertical="center"/>
    </xf>
    <xf numFmtId="0" fontId="41" fillId="29" borderId="56" xfId="0" applyFont="1" applyFill="1" applyBorder="1" applyAlignment="1">
      <alignment horizontal="center" vertical="center"/>
    </xf>
    <xf numFmtId="10" fontId="41" fillId="29" borderId="53" xfId="0" applyNumberFormat="1" applyFont="1" applyFill="1" applyBorder="1" applyAlignment="1">
      <alignment horizontal="center" vertical="center"/>
    </xf>
    <xf numFmtId="0" fontId="41" fillId="28" borderId="53" xfId="0" applyFont="1" applyFill="1" applyBorder="1" applyAlignment="1">
      <alignment horizontal="center" vertical="center"/>
    </xf>
    <xf numFmtId="0" fontId="41" fillId="28" borderId="56" xfId="0" applyFont="1" applyFill="1" applyBorder="1" applyAlignment="1">
      <alignment horizontal="center" vertical="center"/>
    </xf>
    <xf numFmtId="0" fontId="41" fillId="0" borderId="53" xfId="0" applyFont="1" applyFill="1" applyBorder="1" applyAlignment="1">
      <alignment horizontal="center" vertical="center"/>
    </xf>
    <xf numFmtId="49" fontId="41" fillId="28" borderId="53" xfId="0" applyNumberFormat="1" applyFont="1" applyFill="1" applyBorder="1" applyAlignment="1">
      <alignment horizontal="center" vertical="center"/>
    </xf>
    <xf numFmtId="10" fontId="41" fillId="29" borderId="69" xfId="0" applyNumberFormat="1" applyFont="1" applyFill="1" applyBorder="1" applyAlignment="1">
      <alignment horizontal="center" vertical="center"/>
    </xf>
    <xf numFmtId="10" fontId="41" fillId="29" borderId="68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49" fontId="36" fillId="8" borderId="86" xfId="0" applyNumberFormat="1" applyFont="1" applyFill="1" applyBorder="1" applyAlignment="1">
      <alignment horizontal="center" vertical="center"/>
    </xf>
    <xf numFmtId="0" fontId="36" fillId="8" borderId="14" xfId="0" applyFont="1" applyFill="1" applyBorder="1" applyAlignment="1">
      <alignment horizontal="center" vertical="center" wrapText="1"/>
    </xf>
    <xf numFmtId="0" fontId="36" fillId="8" borderId="31" xfId="0" applyFont="1" applyFill="1" applyBorder="1" applyAlignment="1">
      <alignment horizontal="center" vertical="center" wrapText="1"/>
    </xf>
    <xf numFmtId="49" fontId="36" fillId="8" borderId="45" xfId="0" applyNumberFormat="1" applyFont="1" applyFill="1" applyBorder="1" applyAlignment="1">
      <alignment horizontal="center" vertical="center"/>
    </xf>
    <xf numFmtId="49" fontId="36" fillId="8" borderId="60" xfId="0" applyNumberFormat="1" applyFont="1" applyFill="1" applyBorder="1" applyAlignment="1">
      <alignment horizontal="center" vertical="center"/>
    </xf>
    <xf numFmtId="49" fontId="39" fillId="0" borderId="94" xfId="0" applyNumberFormat="1" applyFont="1" applyFill="1" applyBorder="1" applyAlignment="1">
      <alignment horizontal="center"/>
    </xf>
    <xf numFmtId="49" fontId="39" fillId="0" borderId="91" xfId="0" applyNumberFormat="1" applyFont="1" applyFill="1" applyBorder="1" applyAlignment="1">
      <alignment horizontal="center"/>
    </xf>
    <xf numFmtId="49" fontId="39" fillId="0" borderId="92" xfId="0" applyNumberFormat="1" applyFont="1" applyFill="1" applyBorder="1" applyAlignment="1">
      <alignment horizontal="center"/>
    </xf>
    <xf numFmtId="49" fontId="39" fillId="0" borderId="93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 vertical="center"/>
    </xf>
    <xf numFmtId="0" fontId="41" fillId="28" borderId="53" xfId="0" applyNumberFormat="1" applyFont="1" applyFill="1" applyBorder="1" applyAlignment="1">
      <alignment horizontal="center" vertical="center"/>
    </xf>
    <xf numFmtId="49" fontId="41" fillId="0" borderId="54" xfId="0" applyNumberFormat="1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49" fontId="36" fillId="0" borderId="18" xfId="0" applyNumberFormat="1" applyFont="1" applyFill="1" applyBorder="1" applyAlignment="1">
      <alignment horizontal="center" vertical="center"/>
    </xf>
    <xf numFmtId="0" fontId="0" fillId="0" borderId="18" xfId="0" applyFont="1" applyBorder="1"/>
    <xf numFmtId="49" fontId="36" fillId="0" borderId="88" xfId="0" applyNumberFormat="1" applyFont="1" applyFill="1" applyBorder="1" applyAlignment="1">
      <alignment horizontal="center" vertical="center" wrapText="1"/>
    </xf>
    <xf numFmtId="0" fontId="36" fillId="0" borderId="88" xfId="0" applyFont="1" applyFill="1" applyBorder="1" applyAlignment="1">
      <alignment horizontal="center" vertical="center"/>
    </xf>
    <xf numFmtId="0" fontId="36" fillId="0" borderId="89" xfId="0" applyFont="1" applyFill="1" applyBorder="1" applyAlignment="1">
      <alignment horizontal="center" vertical="center"/>
    </xf>
    <xf numFmtId="49" fontId="41" fillId="0" borderId="50" xfId="0" applyNumberFormat="1" applyFont="1" applyFill="1" applyBorder="1" applyAlignment="1">
      <alignment horizontal="center" vertical="center"/>
    </xf>
    <xf numFmtId="49" fontId="41" fillId="0" borderId="51" xfId="0" applyNumberFormat="1" applyFont="1" applyFill="1" applyBorder="1" applyAlignment="1">
      <alignment horizontal="center" vertical="center"/>
    </xf>
    <xf numFmtId="49" fontId="41" fillId="0" borderId="53" xfId="0" applyNumberFormat="1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49" fontId="41" fillId="26" borderId="56" xfId="0" applyNumberFormat="1" applyFont="1" applyFill="1" applyBorder="1" applyAlignment="1">
      <alignment horizontal="center" vertical="center"/>
    </xf>
    <xf numFmtId="49" fontId="41" fillId="26" borderId="57" xfId="0" applyNumberFormat="1" applyFont="1" applyFill="1" applyBorder="1" applyAlignment="1">
      <alignment horizontal="center" vertical="center"/>
    </xf>
    <xf numFmtId="10" fontId="41" fillId="28" borderId="53" xfId="0" applyNumberFormat="1" applyFont="1" applyFill="1" applyBorder="1" applyAlignment="1">
      <alignment horizontal="center" vertical="center"/>
    </xf>
    <xf numFmtId="0" fontId="41" fillId="28" borderId="53" xfId="0" applyFont="1" applyFill="1" applyBorder="1" applyAlignment="1">
      <alignment horizontal="center" vertical="center" wrapText="1"/>
    </xf>
    <xf numFmtId="10" fontId="41" fillId="28" borderId="69" xfId="0" applyNumberFormat="1" applyFont="1" applyFill="1" applyBorder="1" applyAlignment="1">
      <alignment horizontal="center" vertical="center"/>
    </xf>
    <xf numFmtId="10" fontId="41" fillId="28" borderId="68" xfId="0" applyNumberFormat="1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/>
    </xf>
    <xf numFmtId="0" fontId="41" fillId="28" borderId="54" xfId="0" applyFont="1" applyFill="1" applyBorder="1" applyAlignment="1">
      <alignment horizontal="center" vertical="center"/>
    </xf>
    <xf numFmtId="1" fontId="41" fillId="28" borderId="0" xfId="0" applyNumberFormat="1" applyFont="1" applyFill="1" applyBorder="1" applyAlignment="1">
      <alignment horizontal="center" vertical="center"/>
    </xf>
    <xf numFmtId="10" fontId="41" fillId="28" borderId="0" xfId="0" applyNumberFormat="1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/>
    </xf>
    <xf numFmtId="49" fontId="41" fillId="28" borderId="53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>
      <alignment vertical="center"/>
    </xf>
    <xf numFmtId="49" fontId="0" fillId="28" borderId="85" xfId="0" applyNumberFormat="1" applyFont="1" applyFill="1" applyBorder="1" applyAlignment="1">
      <alignment horizontal="center" vertical="center" wrapText="1"/>
    </xf>
    <xf numFmtId="49" fontId="0" fillId="28" borderId="83" xfId="0" applyNumberFormat="1" applyFont="1" applyFill="1" applyBorder="1" applyAlignment="1">
      <alignment horizontal="center" vertical="center" wrapText="1"/>
    </xf>
    <xf numFmtId="1" fontId="41" fillId="28" borderId="53" xfId="0" applyNumberFormat="1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top" wrapText="1"/>
    </xf>
    <xf numFmtId="0" fontId="36" fillId="0" borderId="13" xfId="0" applyFont="1" applyFill="1" applyBorder="1" applyAlignment="1">
      <alignment horizontal="center" vertical="top" wrapText="1"/>
    </xf>
    <xf numFmtId="49" fontId="41" fillId="0" borderId="22" xfId="0" applyNumberFormat="1" applyFont="1" applyFill="1" applyBorder="1" applyAlignment="1">
      <alignment horizontal="left" vertical="center" wrapText="1"/>
    </xf>
    <xf numFmtId="49" fontId="53" fillId="0" borderId="0" xfId="67" applyNumberFormat="1" applyFont="1" applyFill="1" applyBorder="1" applyAlignment="1">
      <alignment horizontal="left" vertical="center" wrapText="1"/>
    </xf>
    <xf numFmtId="49" fontId="41" fillId="29" borderId="53" xfId="0" applyNumberFormat="1" applyFont="1" applyFill="1" applyBorder="1" applyAlignment="1">
      <alignment horizontal="center" vertical="center" wrapText="1"/>
    </xf>
    <xf numFmtId="0" fontId="45" fillId="8" borderId="18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49" fontId="1" fillId="8" borderId="18" xfId="0" applyNumberFormat="1" applyFont="1" applyFill="1" applyBorder="1" applyAlignment="1">
      <alignment horizontal="center" vertical="center"/>
    </xf>
    <xf numFmtId="49" fontId="41" fillId="29" borderId="90" xfId="0" applyNumberFormat="1" applyFont="1" applyFill="1" applyBorder="1" applyAlignment="1">
      <alignment horizontal="center" vertical="center" wrapText="1"/>
    </xf>
    <xf numFmtId="49" fontId="41" fillId="29" borderId="105" xfId="0" applyNumberFormat="1" applyFont="1" applyFill="1" applyBorder="1" applyAlignment="1">
      <alignment horizontal="center" vertical="center" wrapText="1"/>
    </xf>
    <xf numFmtId="0" fontId="36" fillId="8" borderId="18" xfId="0" applyFont="1" applyFill="1" applyBorder="1" applyAlignment="1">
      <alignment horizontal="center" vertical="center"/>
    </xf>
    <xf numFmtId="0" fontId="36" fillId="8" borderId="103" xfId="0" applyFont="1" applyFill="1" applyBorder="1" applyAlignment="1">
      <alignment horizontal="center" vertical="center" textRotation="90"/>
    </xf>
    <xf numFmtId="0" fontId="36" fillId="8" borderId="104" xfId="0" applyFont="1" applyFill="1" applyBorder="1" applyAlignment="1">
      <alignment horizontal="center" vertical="center" textRotation="90"/>
    </xf>
    <xf numFmtId="49" fontId="41" fillId="29" borderId="50" xfId="0" applyNumberFormat="1" applyFont="1" applyFill="1" applyBorder="1" applyAlignment="1">
      <alignment horizontal="center" vertical="center" wrapText="1"/>
    </xf>
  </cellXfs>
  <cellStyles count="90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20% - Énfasis1" xfId="7"/>
    <cellStyle name="20% - Énfasis2" xfId="8"/>
    <cellStyle name="20% - Énfasis3" xfId="9"/>
    <cellStyle name="20% - Énfasis4" xfId="10"/>
    <cellStyle name="20% - Énfasis5" xfId="11"/>
    <cellStyle name="20% - Énfasis6" xfId="12"/>
    <cellStyle name="40% - Akzent1" xfId="13"/>
    <cellStyle name="40% - Akzent2" xfId="14"/>
    <cellStyle name="40% - Akzent3" xfId="15"/>
    <cellStyle name="40% - Akzent4" xfId="16"/>
    <cellStyle name="40% - Akzent5" xfId="17"/>
    <cellStyle name="40% - Akzent6" xfId="18"/>
    <cellStyle name="40% - Énfasis1" xfId="19"/>
    <cellStyle name="40% - Énfasis2" xfId="20"/>
    <cellStyle name="40% - Énfasis3" xfId="21"/>
    <cellStyle name="40% - Énfasis4" xfId="22"/>
    <cellStyle name="40% - Énfasis5" xfId="23"/>
    <cellStyle name="40% - Énfasis6" xfId="24"/>
    <cellStyle name="60% - Akzent1" xfId="25"/>
    <cellStyle name="60% - Akzent2" xfId="26"/>
    <cellStyle name="60% - Akzent3" xfId="27"/>
    <cellStyle name="60% - Akzent4" xfId="28"/>
    <cellStyle name="60% - Akzent5" xfId="29"/>
    <cellStyle name="60% - Akzent6" xfId="30"/>
    <cellStyle name="60% - Énfasis1" xfId="31"/>
    <cellStyle name="60% - Énfasis2" xfId="32"/>
    <cellStyle name="60% - Énfasis3" xfId="33"/>
    <cellStyle name="60% - Énfasis4" xfId="34"/>
    <cellStyle name="60% - Énfasis5" xfId="35"/>
    <cellStyle name="60% - Énfasis6" xfId="36"/>
    <cellStyle name="Akzent1" xfId="37"/>
    <cellStyle name="Akzent2" xfId="38"/>
    <cellStyle name="Akzent3" xfId="39"/>
    <cellStyle name="Akzent4" xfId="40"/>
    <cellStyle name="Akzent5" xfId="41"/>
    <cellStyle name="Akzent6" xfId="42"/>
    <cellStyle name="Ausgabe" xfId="43"/>
    <cellStyle name="Berechnung" xfId="44"/>
    <cellStyle name="Buena" xfId="45"/>
    <cellStyle name="Cálculo" xfId="46"/>
    <cellStyle name="Celda de comprobación" xfId="47"/>
    <cellStyle name="Celda vinculada" xfId="48"/>
    <cellStyle name="Eingabe" xfId="49"/>
    <cellStyle name="Encabezado 4" xfId="50"/>
    <cellStyle name="Énfasis1" xfId="51"/>
    <cellStyle name="Énfasis2" xfId="52"/>
    <cellStyle name="Énfasis3" xfId="53"/>
    <cellStyle name="Énfasis4" xfId="54"/>
    <cellStyle name="Énfasis5" xfId="55"/>
    <cellStyle name="Énfasis6" xfId="56"/>
    <cellStyle name="Entrada" xfId="57"/>
    <cellStyle name="Ergebnis" xfId="58"/>
    <cellStyle name="Erklärender Text" xfId="59"/>
    <cellStyle name="Gut" xfId="60"/>
    <cellStyle name="Incorrecto" xfId="61"/>
    <cellStyle name="Neutral" xfId="62" builtinId="28" customBuiltin="1"/>
    <cellStyle name="Normal" xfId="0" builtinId="0"/>
    <cellStyle name="Normal 2" xfId="63"/>
    <cellStyle name="Normal 3" xfId="64"/>
    <cellStyle name="Normal 5" xfId="65"/>
    <cellStyle name="Normale 2" xfId="66"/>
    <cellStyle name="Normale 2 9" xfId="67"/>
    <cellStyle name="Normale 3" xfId="68"/>
    <cellStyle name="Normale 3 2" xfId="69"/>
    <cellStyle name="Normale_Guidelines_NP-Proposals_Standard-Tables_Version-2006_Final" xfId="70"/>
    <cellStyle name="Notas" xfId="71"/>
    <cellStyle name="Notiz" xfId="72"/>
    <cellStyle name="Salida" xfId="73"/>
    <cellStyle name="Schlecht" xfId="74"/>
    <cellStyle name="Texto de advertencia" xfId="75"/>
    <cellStyle name="Texto explicativo" xfId="76"/>
    <cellStyle name="Título" xfId="77"/>
    <cellStyle name="Título 1" xfId="78"/>
    <cellStyle name="Título 2" xfId="79"/>
    <cellStyle name="Título 3" xfId="80"/>
    <cellStyle name="Total" xfId="81" builtinId="25" customBuiltin="1"/>
    <cellStyle name="Verknüpfte Zelle" xfId="87"/>
    <cellStyle name="Warnender Text" xfId="88"/>
    <cellStyle name="Überschrift" xfId="82"/>
    <cellStyle name="Überschrift 1" xfId="83"/>
    <cellStyle name="Überschrift 2" xfId="84"/>
    <cellStyle name="Überschrift 3" xfId="85"/>
    <cellStyle name="Überschrift 4" xfId="86"/>
    <cellStyle name="Zelle überprüfen" xfId="89"/>
  </cellStyles>
  <dxfs count="2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9" defaultPivotStyle="PivotStyleLight16">
    <tableStyle name="Tabeltypografi 1" pivot="0" count="0"/>
    <tableStyle name="Table Style 3" pivot="0" count="1">
      <tableStyleElement type="wholeTable" dxfId="1"/>
    </tableStyle>
    <tableStyle name="Table Style 3 2" pivot="0" count="1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66666"/>
      <rgbColor rgb="00800080"/>
      <rgbColor rgb="0000808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0"/>
  <sheetViews>
    <sheetView topLeftCell="A79" zoomScaleNormal="100" zoomScaleSheetLayoutView="100" workbookViewId="0">
      <selection activeCell="C25" sqref="C25"/>
    </sheetView>
  </sheetViews>
  <sheetFormatPr defaultColWidth="11.42578125" defaultRowHeight="12.75"/>
  <cols>
    <col min="1" max="1" width="7.7109375" style="1" customWidth="1"/>
    <col min="2" max="2" width="55.42578125" style="1" customWidth="1"/>
    <col min="3" max="4" width="18.7109375" style="1" customWidth="1"/>
    <col min="5" max="5" width="16.7109375" style="1" customWidth="1"/>
    <col min="6" max="6" width="18.28515625" style="1" customWidth="1"/>
    <col min="7" max="7" width="12.7109375" style="1" customWidth="1"/>
    <col min="8" max="8" width="13.140625" style="1" customWidth="1"/>
    <col min="9" max="9" width="13.28515625" style="1" customWidth="1"/>
    <col min="10" max="16384" width="11.42578125" style="1"/>
  </cols>
  <sheetData>
    <row r="1" spans="1:9" ht="19.149999999999999" customHeight="1">
      <c r="A1" s="2" t="s">
        <v>188</v>
      </c>
      <c r="B1" s="2"/>
      <c r="C1" s="2"/>
      <c r="D1" s="2"/>
      <c r="E1"/>
      <c r="F1"/>
      <c r="G1" s="3"/>
      <c r="H1" s="4" t="s">
        <v>189</v>
      </c>
      <c r="I1" s="214" t="s">
        <v>1257</v>
      </c>
    </row>
    <row r="2" spans="1:9" ht="23.1" customHeight="1" thickBot="1">
      <c r="A2" s="2"/>
      <c r="B2" s="2"/>
      <c r="C2" s="2"/>
      <c r="D2" s="2"/>
      <c r="E2"/>
      <c r="F2"/>
      <c r="G2" s="3"/>
      <c r="H2" s="4" t="s">
        <v>190</v>
      </c>
      <c r="I2" s="345" t="s">
        <v>1257</v>
      </c>
    </row>
    <row r="3" spans="1:9" ht="47.1" customHeight="1" thickBot="1">
      <c r="A3" s="286" t="s">
        <v>191</v>
      </c>
      <c r="B3" s="286" t="s">
        <v>192</v>
      </c>
      <c r="C3" s="286" t="s">
        <v>193</v>
      </c>
      <c r="D3" s="286" t="s">
        <v>194</v>
      </c>
      <c r="E3" s="286" t="s">
        <v>195</v>
      </c>
      <c r="F3" s="286" t="s">
        <v>196</v>
      </c>
      <c r="G3" s="286" t="s">
        <v>197</v>
      </c>
      <c r="H3" s="286" t="s">
        <v>198</v>
      </c>
      <c r="I3" s="318" t="s">
        <v>199</v>
      </c>
    </row>
    <row r="4" spans="1:9">
      <c r="A4" s="339"/>
      <c r="B4" s="776" t="s">
        <v>1018</v>
      </c>
      <c r="C4" s="777"/>
      <c r="D4" s="778"/>
      <c r="E4" s="778"/>
      <c r="F4" s="778"/>
      <c r="G4" s="779"/>
      <c r="H4" s="778"/>
      <c r="I4" s="780"/>
    </row>
    <row r="5" spans="1:9" ht="13.15" customHeight="1">
      <c r="A5" s="335" t="s">
        <v>549</v>
      </c>
      <c r="B5" s="333" t="s">
        <v>1019</v>
      </c>
      <c r="C5" s="334"/>
      <c r="D5" s="335" t="s">
        <v>1257</v>
      </c>
      <c r="E5" s="499"/>
      <c r="F5" s="335"/>
      <c r="G5" s="500" t="s">
        <v>301</v>
      </c>
      <c r="H5" s="335" t="s">
        <v>301</v>
      </c>
      <c r="I5" s="504" t="s">
        <v>301</v>
      </c>
    </row>
    <row r="6" spans="1:9">
      <c r="A6" s="340"/>
      <c r="B6" s="329" t="s">
        <v>1020</v>
      </c>
      <c r="C6" s="330"/>
      <c r="D6" s="331"/>
      <c r="E6" s="331"/>
      <c r="F6" s="331"/>
      <c r="G6" s="332"/>
      <c r="H6" s="331"/>
      <c r="I6" s="503"/>
    </row>
    <row r="7" spans="1:9">
      <c r="A7" s="335" t="s">
        <v>549</v>
      </c>
      <c r="B7" s="333" t="s">
        <v>1021</v>
      </c>
      <c r="C7" s="334"/>
      <c r="D7" s="335" t="s">
        <v>1257</v>
      </c>
      <c r="E7" s="499"/>
      <c r="F7" s="335"/>
      <c r="G7" s="500" t="s">
        <v>301</v>
      </c>
      <c r="H7" s="335" t="s">
        <v>301</v>
      </c>
      <c r="I7" s="504" t="s">
        <v>301</v>
      </c>
    </row>
    <row r="8" spans="1:9">
      <c r="A8" s="335" t="s">
        <v>549</v>
      </c>
      <c r="B8" s="333" t="s">
        <v>1022</v>
      </c>
      <c r="C8" s="334"/>
      <c r="D8" s="335" t="s">
        <v>1257</v>
      </c>
      <c r="E8" s="499"/>
      <c r="F8" s="335"/>
      <c r="G8" s="500" t="s">
        <v>301</v>
      </c>
      <c r="H8" s="335" t="s">
        <v>301</v>
      </c>
      <c r="I8" s="504" t="s">
        <v>301</v>
      </c>
    </row>
    <row r="9" spans="1:9">
      <c r="A9" s="335" t="s">
        <v>549</v>
      </c>
      <c r="B9" s="333" t="s">
        <v>217</v>
      </c>
      <c r="C9" s="336"/>
      <c r="D9" s="335" t="s">
        <v>1257</v>
      </c>
      <c r="E9" s="331"/>
      <c r="F9" s="337"/>
      <c r="G9" s="500" t="s">
        <v>301</v>
      </c>
      <c r="H9" s="335" t="s">
        <v>301</v>
      </c>
      <c r="I9" s="504" t="s">
        <v>298</v>
      </c>
    </row>
    <row r="10" spans="1:9">
      <c r="A10" s="335" t="s">
        <v>549</v>
      </c>
      <c r="B10" s="333" t="s">
        <v>1023</v>
      </c>
      <c r="C10" s="336"/>
      <c r="D10" s="335" t="s">
        <v>1257</v>
      </c>
      <c r="E10" s="331"/>
      <c r="F10" s="337"/>
      <c r="G10" s="500" t="s">
        <v>298</v>
      </c>
      <c r="H10" s="335" t="s">
        <v>301</v>
      </c>
      <c r="I10" s="504" t="s">
        <v>298</v>
      </c>
    </row>
    <row r="11" spans="1:9">
      <c r="A11" s="335" t="s">
        <v>549</v>
      </c>
      <c r="B11" s="333" t="s">
        <v>1024</v>
      </c>
      <c r="C11" s="336"/>
      <c r="D11" s="335" t="s">
        <v>1257</v>
      </c>
      <c r="E11" s="331"/>
      <c r="F11" s="337"/>
      <c r="G11" s="500" t="s">
        <v>298</v>
      </c>
      <c r="H11" s="335" t="s">
        <v>301</v>
      </c>
      <c r="I11" s="504" t="s">
        <v>298</v>
      </c>
    </row>
    <row r="12" spans="1:9">
      <c r="A12" s="340"/>
      <c r="B12" s="329" t="s">
        <v>1025</v>
      </c>
      <c r="C12" s="330"/>
      <c r="D12" s="331"/>
      <c r="E12" s="331"/>
      <c r="F12" s="331"/>
      <c r="G12" s="332"/>
      <c r="H12" s="331"/>
      <c r="I12" s="502"/>
    </row>
    <row r="13" spans="1:9" s="86" customFormat="1">
      <c r="A13" s="781" t="s">
        <v>549</v>
      </c>
      <c r="B13" s="782" t="s">
        <v>1026</v>
      </c>
      <c r="C13" s="206" t="s">
        <v>201</v>
      </c>
      <c r="D13" s="781" t="s">
        <v>106</v>
      </c>
      <c r="E13" s="781"/>
      <c r="F13" s="781"/>
      <c r="G13" s="783" t="s">
        <v>301</v>
      </c>
      <c r="H13" s="781" t="s">
        <v>301</v>
      </c>
      <c r="I13" s="501" t="s">
        <v>301</v>
      </c>
    </row>
    <row r="14" spans="1:9" s="86" customFormat="1" ht="25.5">
      <c r="A14" s="781" t="s">
        <v>549</v>
      </c>
      <c r="B14" s="782" t="s">
        <v>107</v>
      </c>
      <c r="C14" s="206" t="s">
        <v>201</v>
      </c>
      <c r="D14" s="781" t="s">
        <v>108</v>
      </c>
      <c r="E14" s="781"/>
      <c r="F14" s="781"/>
      <c r="G14" s="783" t="s">
        <v>301</v>
      </c>
      <c r="H14" s="781" t="s">
        <v>298</v>
      </c>
      <c r="I14" s="501" t="s">
        <v>301</v>
      </c>
    </row>
    <row r="15" spans="1:9" s="86" customFormat="1">
      <c r="A15" s="781" t="s">
        <v>549</v>
      </c>
      <c r="B15" s="782" t="s">
        <v>109</v>
      </c>
      <c r="C15" s="206" t="s">
        <v>201</v>
      </c>
      <c r="D15" s="781" t="s">
        <v>110</v>
      </c>
      <c r="E15" s="781"/>
      <c r="F15" s="781"/>
      <c r="G15" s="783" t="s">
        <v>301</v>
      </c>
      <c r="H15" s="781" t="s">
        <v>301</v>
      </c>
      <c r="I15" s="501" t="s">
        <v>301</v>
      </c>
    </row>
    <row r="16" spans="1:9" s="86" customFormat="1">
      <c r="A16" s="781" t="s">
        <v>549</v>
      </c>
      <c r="B16" s="782" t="s">
        <v>111</v>
      </c>
      <c r="C16" s="206" t="s">
        <v>201</v>
      </c>
      <c r="D16" s="781" t="s">
        <v>112</v>
      </c>
      <c r="E16" s="784"/>
      <c r="F16" s="781"/>
      <c r="G16" s="783" t="s">
        <v>301</v>
      </c>
      <c r="H16" s="781" t="s">
        <v>298</v>
      </c>
      <c r="I16" s="501" t="s">
        <v>301</v>
      </c>
    </row>
    <row r="17" spans="1:9" s="86" customFormat="1">
      <c r="A17" s="781" t="s">
        <v>549</v>
      </c>
      <c r="B17" s="782" t="s">
        <v>113</v>
      </c>
      <c r="C17" s="206" t="s">
        <v>201</v>
      </c>
      <c r="D17" s="781" t="s">
        <v>110</v>
      </c>
      <c r="E17" s="781"/>
      <c r="F17" s="781"/>
      <c r="G17" s="783" t="s">
        <v>301</v>
      </c>
      <c r="H17" s="781" t="s">
        <v>301</v>
      </c>
      <c r="I17" s="501" t="s">
        <v>301</v>
      </c>
    </row>
    <row r="18" spans="1:9" s="86" customFormat="1" ht="25.5">
      <c r="A18" s="781" t="s">
        <v>549</v>
      </c>
      <c r="B18" s="782" t="s">
        <v>114</v>
      </c>
      <c r="C18" s="206" t="s">
        <v>201</v>
      </c>
      <c r="D18" s="781" t="s">
        <v>110</v>
      </c>
      <c r="E18" s="781"/>
      <c r="F18" s="781"/>
      <c r="G18" s="783" t="s">
        <v>301</v>
      </c>
      <c r="H18" s="781" t="s">
        <v>301</v>
      </c>
      <c r="I18" s="501" t="s">
        <v>301</v>
      </c>
    </row>
    <row r="19" spans="1:9" s="86" customFormat="1" ht="25.5">
      <c r="A19" s="781" t="s">
        <v>549</v>
      </c>
      <c r="B19" s="782" t="s">
        <v>1027</v>
      </c>
      <c r="C19" s="206" t="s">
        <v>201</v>
      </c>
      <c r="D19" s="781" t="s">
        <v>115</v>
      </c>
      <c r="E19" s="781"/>
      <c r="F19" s="781"/>
      <c r="G19" s="783" t="s">
        <v>301</v>
      </c>
      <c r="H19" s="781" t="s">
        <v>301</v>
      </c>
      <c r="I19" s="501" t="s">
        <v>301</v>
      </c>
    </row>
    <row r="20" spans="1:9" s="86" customFormat="1" ht="25.5">
      <c r="A20" s="781" t="s">
        <v>549</v>
      </c>
      <c r="B20" s="782" t="s">
        <v>116</v>
      </c>
      <c r="C20" s="206" t="s">
        <v>201</v>
      </c>
      <c r="D20" s="781" t="s">
        <v>106</v>
      </c>
      <c r="E20" s="781"/>
      <c r="F20" s="781"/>
      <c r="G20" s="783" t="s">
        <v>301</v>
      </c>
      <c r="H20" s="781" t="s">
        <v>298</v>
      </c>
      <c r="I20" s="501" t="s">
        <v>301</v>
      </c>
    </row>
    <row r="21" spans="1:9" s="86" customFormat="1">
      <c r="A21" s="781" t="s">
        <v>549</v>
      </c>
      <c r="B21" s="782" t="s">
        <v>1028</v>
      </c>
      <c r="C21" s="785"/>
      <c r="D21" s="781"/>
      <c r="E21" s="781"/>
      <c r="F21" s="781"/>
      <c r="G21" s="786"/>
      <c r="H21" s="781"/>
      <c r="I21" s="505"/>
    </row>
    <row r="22" spans="1:9" s="86" customFormat="1">
      <c r="A22" s="781" t="s">
        <v>549</v>
      </c>
      <c r="B22" s="782" t="s">
        <v>117</v>
      </c>
      <c r="C22" s="206" t="s">
        <v>201</v>
      </c>
      <c r="D22" s="781" t="s">
        <v>118</v>
      </c>
      <c r="E22" s="781"/>
      <c r="F22" s="781"/>
      <c r="G22" s="783" t="s">
        <v>301</v>
      </c>
      <c r="H22" s="781" t="s">
        <v>298</v>
      </c>
      <c r="I22" s="501" t="s">
        <v>301</v>
      </c>
    </row>
    <row r="23" spans="1:9" s="86" customFormat="1" ht="25.5">
      <c r="A23" s="781" t="s">
        <v>549</v>
      </c>
      <c r="B23" s="782" t="s">
        <v>119</v>
      </c>
      <c r="C23" s="206" t="s">
        <v>201</v>
      </c>
      <c r="D23" s="781"/>
      <c r="E23" s="781"/>
      <c r="F23" s="781"/>
      <c r="G23" s="783" t="s">
        <v>301</v>
      </c>
      <c r="H23" s="781" t="s">
        <v>298</v>
      </c>
      <c r="I23" s="501" t="s">
        <v>301</v>
      </c>
    </row>
    <row r="24" spans="1:9" s="86" customFormat="1">
      <c r="A24" s="340"/>
      <c r="B24" s="329" t="s">
        <v>1029</v>
      </c>
      <c r="C24" s="330"/>
      <c r="D24" s="331"/>
      <c r="E24" s="331"/>
      <c r="F24" s="331"/>
      <c r="G24" s="332"/>
      <c r="H24" s="331"/>
      <c r="I24" s="505"/>
    </row>
    <row r="25" spans="1:9" s="86" customFormat="1" ht="25.5">
      <c r="A25" s="781" t="s">
        <v>549</v>
      </c>
      <c r="B25" s="782" t="s">
        <v>1030</v>
      </c>
      <c r="C25" s="206" t="s">
        <v>201</v>
      </c>
      <c r="D25" s="781" t="s">
        <v>106</v>
      </c>
      <c r="E25" s="784"/>
      <c r="F25" s="781"/>
      <c r="G25" s="783" t="s">
        <v>301</v>
      </c>
      <c r="H25" s="781" t="s">
        <v>301</v>
      </c>
      <c r="I25" s="501" t="s">
        <v>301</v>
      </c>
    </row>
    <row r="26" spans="1:9" s="86" customFormat="1">
      <c r="A26" s="781" t="s">
        <v>549</v>
      </c>
      <c r="B26" s="782" t="s">
        <v>120</v>
      </c>
      <c r="C26" s="206" t="s">
        <v>201</v>
      </c>
      <c r="D26" s="781"/>
      <c r="E26" s="784"/>
      <c r="F26" s="781" t="s">
        <v>1244</v>
      </c>
      <c r="G26" s="783" t="s">
        <v>301</v>
      </c>
      <c r="H26" s="781" t="s">
        <v>301</v>
      </c>
      <c r="I26" s="501" t="s">
        <v>301</v>
      </c>
    </row>
    <row r="27" spans="1:9" s="86" customFormat="1" ht="25.5">
      <c r="A27" s="781" t="s">
        <v>549</v>
      </c>
      <c r="B27" s="782" t="s">
        <v>121</v>
      </c>
      <c r="C27" s="206" t="s">
        <v>201</v>
      </c>
      <c r="D27" s="781" t="s">
        <v>122</v>
      </c>
      <c r="E27" s="784"/>
      <c r="F27" s="781"/>
      <c r="G27" s="783" t="s">
        <v>301</v>
      </c>
      <c r="H27" s="781" t="s">
        <v>298</v>
      </c>
      <c r="I27" s="501"/>
    </row>
    <row r="28" spans="1:9" s="86" customFormat="1" ht="25.5">
      <c r="A28" s="781" t="s">
        <v>549</v>
      </c>
      <c r="B28" s="782" t="s">
        <v>123</v>
      </c>
      <c r="C28" s="206" t="s">
        <v>201</v>
      </c>
      <c r="D28" s="781" t="s">
        <v>110</v>
      </c>
      <c r="E28" s="784"/>
      <c r="F28" s="781"/>
      <c r="G28" s="783" t="s">
        <v>301</v>
      </c>
      <c r="H28" s="781" t="s">
        <v>301</v>
      </c>
      <c r="I28" s="501" t="s">
        <v>301</v>
      </c>
    </row>
    <row r="29" spans="1:9" s="86" customFormat="1" ht="25.5">
      <c r="A29" s="781" t="s">
        <v>549</v>
      </c>
      <c r="B29" s="782" t="s">
        <v>1031</v>
      </c>
      <c r="C29" s="206" t="s">
        <v>201</v>
      </c>
      <c r="D29" s="781" t="s">
        <v>124</v>
      </c>
      <c r="E29" s="784"/>
      <c r="F29" s="781"/>
      <c r="G29" s="783" t="s">
        <v>301</v>
      </c>
      <c r="H29" s="781" t="s">
        <v>301</v>
      </c>
      <c r="I29" s="501" t="s">
        <v>301</v>
      </c>
    </row>
    <row r="30" spans="1:9" s="86" customFormat="1">
      <c r="A30" s="781" t="s">
        <v>549</v>
      </c>
      <c r="B30" s="782" t="s">
        <v>1032</v>
      </c>
      <c r="C30" s="206" t="s">
        <v>201</v>
      </c>
      <c r="D30" s="781"/>
      <c r="E30" s="784"/>
      <c r="F30" s="781"/>
      <c r="G30" s="783" t="s">
        <v>298</v>
      </c>
      <c r="H30" s="781" t="s">
        <v>301</v>
      </c>
      <c r="I30" s="501" t="s">
        <v>298</v>
      </c>
    </row>
    <row r="31" spans="1:9" s="86" customFormat="1">
      <c r="A31" s="781" t="s">
        <v>549</v>
      </c>
      <c r="B31" s="782" t="s">
        <v>1033</v>
      </c>
      <c r="C31" s="206" t="s">
        <v>201</v>
      </c>
      <c r="D31" s="781" t="s">
        <v>106</v>
      </c>
      <c r="E31" s="784"/>
      <c r="F31" s="781"/>
      <c r="G31" s="783" t="s">
        <v>301</v>
      </c>
      <c r="H31" s="781" t="s">
        <v>301</v>
      </c>
      <c r="I31" s="501" t="s">
        <v>301</v>
      </c>
    </row>
    <row r="32" spans="1:9" s="86" customFormat="1" ht="26.25" customHeight="1">
      <c r="A32" s="781" t="s">
        <v>549</v>
      </c>
      <c r="B32" s="782" t="s">
        <v>125</v>
      </c>
      <c r="C32" s="206" t="s">
        <v>201</v>
      </c>
      <c r="D32" s="781" t="s">
        <v>110</v>
      </c>
      <c r="E32" s="784"/>
      <c r="F32" s="781"/>
      <c r="G32" s="783" t="s">
        <v>301</v>
      </c>
      <c r="H32" s="781" t="s">
        <v>298</v>
      </c>
      <c r="I32" s="505"/>
    </row>
    <row r="33" spans="1:9" s="86" customFormat="1" ht="25.5">
      <c r="A33" s="781" t="s">
        <v>549</v>
      </c>
      <c r="B33" s="782" t="s">
        <v>1034</v>
      </c>
      <c r="C33" s="206" t="s">
        <v>201</v>
      </c>
      <c r="D33" s="781"/>
      <c r="E33" s="784"/>
      <c r="F33" s="781"/>
      <c r="G33" s="783" t="s">
        <v>298</v>
      </c>
      <c r="H33" s="781" t="s">
        <v>298</v>
      </c>
      <c r="I33" s="501" t="s">
        <v>298</v>
      </c>
    </row>
    <row r="34" spans="1:9" s="86" customFormat="1" ht="25.5">
      <c r="A34" s="781" t="s">
        <v>549</v>
      </c>
      <c r="B34" s="782" t="s">
        <v>1035</v>
      </c>
      <c r="C34" s="206" t="s">
        <v>201</v>
      </c>
      <c r="D34" s="781"/>
      <c r="E34" s="784"/>
      <c r="F34" s="781"/>
      <c r="G34" s="783" t="s">
        <v>298</v>
      </c>
      <c r="H34" s="781" t="s">
        <v>301</v>
      </c>
      <c r="I34" s="501" t="s">
        <v>298</v>
      </c>
    </row>
    <row r="35" spans="1:9" s="86" customFormat="1">
      <c r="A35" s="781" t="s">
        <v>549</v>
      </c>
      <c r="B35" s="787" t="s">
        <v>1036</v>
      </c>
      <c r="C35" s="788"/>
      <c r="D35" s="784"/>
      <c r="E35" s="784"/>
      <c r="F35" s="784"/>
      <c r="G35" s="786"/>
      <c r="H35" s="781"/>
      <c r="I35" s="505"/>
    </row>
    <row r="36" spans="1:9" s="86" customFormat="1">
      <c r="A36" s="340"/>
      <c r="B36" s="329" t="s">
        <v>1037</v>
      </c>
      <c r="C36" s="330"/>
      <c r="D36" s="331"/>
      <c r="E36" s="331"/>
      <c r="F36" s="331"/>
      <c r="G36" s="332"/>
      <c r="H36" s="331"/>
      <c r="I36" s="505"/>
    </row>
    <row r="37" spans="1:9" s="86" customFormat="1" ht="25.5">
      <c r="A37" s="781" t="s">
        <v>549</v>
      </c>
      <c r="B37" s="782" t="s">
        <v>1038</v>
      </c>
      <c r="C37" s="206" t="s">
        <v>201</v>
      </c>
      <c r="D37" s="781" t="s">
        <v>126</v>
      </c>
      <c r="E37" s="781"/>
      <c r="F37" s="781"/>
      <c r="G37" s="783" t="s">
        <v>301</v>
      </c>
      <c r="H37" s="783" t="s">
        <v>301</v>
      </c>
      <c r="I37" s="789" t="s">
        <v>301</v>
      </c>
    </row>
    <row r="38" spans="1:9" s="86" customFormat="1" ht="25.5">
      <c r="A38" s="781" t="s">
        <v>549</v>
      </c>
      <c r="B38" s="782" t="s">
        <v>127</v>
      </c>
      <c r="C38" s="206" t="s">
        <v>201</v>
      </c>
      <c r="D38" s="781" t="s">
        <v>112</v>
      </c>
      <c r="E38" s="781"/>
      <c r="F38" s="781"/>
      <c r="G38" s="783" t="s">
        <v>301</v>
      </c>
      <c r="H38" s="783" t="s">
        <v>298</v>
      </c>
      <c r="I38" s="790" t="s">
        <v>301</v>
      </c>
    </row>
    <row r="39" spans="1:9" s="86" customFormat="1" ht="38.25">
      <c r="A39" s="781" t="s">
        <v>549</v>
      </c>
      <c r="B39" s="782" t="s">
        <v>128</v>
      </c>
      <c r="C39" s="206" t="s">
        <v>201</v>
      </c>
      <c r="D39" s="781" t="s">
        <v>108</v>
      </c>
      <c r="E39" s="781"/>
      <c r="F39" s="781"/>
      <c r="G39" s="783" t="s">
        <v>301</v>
      </c>
      <c r="H39" s="783" t="s">
        <v>298</v>
      </c>
      <c r="I39" s="790" t="s">
        <v>301</v>
      </c>
    </row>
    <row r="40" spans="1:9" s="86" customFormat="1" ht="25.5">
      <c r="A40" s="781" t="s">
        <v>549</v>
      </c>
      <c r="B40" s="782" t="s">
        <v>129</v>
      </c>
      <c r="C40" s="206" t="s">
        <v>201</v>
      </c>
      <c r="D40" s="781" t="s">
        <v>108</v>
      </c>
      <c r="E40" s="781"/>
      <c r="F40" s="781"/>
      <c r="G40" s="783" t="s">
        <v>301</v>
      </c>
      <c r="H40" s="783" t="s">
        <v>301</v>
      </c>
      <c r="I40" s="790" t="s">
        <v>301</v>
      </c>
    </row>
    <row r="41" spans="1:9" s="86" customFormat="1" ht="38.25">
      <c r="A41" s="781" t="s">
        <v>549</v>
      </c>
      <c r="B41" s="782" t="s">
        <v>130</v>
      </c>
      <c r="C41" s="206" t="s">
        <v>201</v>
      </c>
      <c r="D41" s="781" t="s">
        <v>108</v>
      </c>
      <c r="E41" s="781"/>
      <c r="F41" s="781"/>
      <c r="G41" s="783" t="s">
        <v>301</v>
      </c>
      <c r="H41" s="783" t="s">
        <v>298</v>
      </c>
      <c r="I41" s="790" t="s">
        <v>301</v>
      </c>
    </row>
    <row r="42" spans="1:9" s="86" customFormat="1" ht="25.5">
      <c r="A42" s="781" t="s">
        <v>549</v>
      </c>
      <c r="B42" s="782" t="s">
        <v>131</v>
      </c>
      <c r="C42" s="206" t="s">
        <v>201</v>
      </c>
      <c r="D42" s="781" t="s">
        <v>122</v>
      </c>
      <c r="E42" s="781"/>
      <c r="F42" s="781"/>
      <c r="G42" s="783" t="s">
        <v>301</v>
      </c>
      <c r="H42" s="783" t="s">
        <v>298</v>
      </c>
      <c r="I42" s="790" t="s">
        <v>301</v>
      </c>
    </row>
    <row r="43" spans="1:9" s="86" customFormat="1">
      <c r="A43" s="781" t="s">
        <v>549</v>
      </c>
      <c r="B43" s="782" t="s">
        <v>132</v>
      </c>
      <c r="C43" s="206" t="s">
        <v>201</v>
      </c>
      <c r="D43" s="781" t="s">
        <v>110</v>
      </c>
      <c r="E43" s="781"/>
      <c r="F43" s="781"/>
      <c r="G43" s="783" t="s">
        <v>301</v>
      </c>
      <c r="H43" s="783" t="s">
        <v>298</v>
      </c>
      <c r="I43" s="790"/>
    </row>
    <row r="44" spans="1:9" s="86" customFormat="1">
      <c r="A44" s="781" t="s">
        <v>549</v>
      </c>
      <c r="B44" s="782" t="s">
        <v>1039</v>
      </c>
      <c r="C44" s="206" t="s">
        <v>201</v>
      </c>
      <c r="D44" s="781"/>
      <c r="E44" s="781"/>
      <c r="F44" s="781"/>
      <c r="G44" s="783" t="s">
        <v>298</v>
      </c>
      <c r="H44" s="781" t="s">
        <v>298</v>
      </c>
      <c r="I44" s="501" t="s">
        <v>298</v>
      </c>
    </row>
    <row r="45" spans="1:9" s="86" customFormat="1">
      <c r="A45" s="781" t="s">
        <v>549</v>
      </c>
      <c r="B45" s="782" t="s">
        <v>1040</v>
      </c>
      <c r="C45" s="206" t="s">
        <v>201</v>
      </c>
      <c r="D45" s="781" t="s">
        <v>106</v>
      </c>
      <c r="E45" s="781"/>
      <c r="F45" s="781"/>
      <c r="G45" s="783" t="s">
        <v>301</v>
      </c>
      <c r="H45" s="783" t="s">
        <v>301</v>
      </c>
      <c r="I45" s="789" t="s">
        <v>301</v>
      </c>
    </row>
    <row r="46" spans="1:9" s="86" customFormat="1">
      <c r="A46" s="781" t="s">
        <v>549</v>
      </c>
      <c r="B46" s="782" t="s">
        <v>1041</v>
      </c>
      <c r="C46" s="206" t="s">
        <v>201</v>
      </c>
      <c r="D46" s="781" t="s">
        <v>106</v>
      </c>
      <c r="E46" s="781"/>
      <c r="F46" s="781"/>
      <c r="G46" s="783" t="s">
        <v>301</v>
      </c>
      <c r="H46" s="783" t="s">
        <v>301</v>
      </c>
      <c r="I46" s="789" t="s">
        <v>301</v>
      </c>
    </row>
    <row r="47" spans="1:9" s="86" customFormat="1">
      <c r="A47" s="781" t="s">
        <v>549</v>
      </c>
      <c r="B47" s="782" t="s">
        <v>1042</v>
      </c>
      <c r="C47" s="206" t="s">
        <v>201</v>
      </c>
      <c r="D47" s="781" t="s">
        <v>106</v>
      </c>
      <c r="E47" s="781" t="s">
        <v>133</v>
      </c>
      <c r="F47" s="781"/>
      <c r="G47" s="783" t="s">
        <v>301</v>
      </c>
      <c r="H47" s="781" t="s">
        <v>301</v>
      </c>
      <c r="I47" s="501" t="s">
        <v>301</v>
      </c>
    </row>
    <row r="48" spans="1:9" s="86" customFormat="1">
      <c r="A48" s="781" t="s">
        <v>549</v>
      </c>
      <c r="B48" s="782" t="s">
        <v>1043</v>
      </c>
      <c r="C48" s="206" t="s">
        <v>201</v>
      </c>
      <c r="D48" s="781" t="s">
        <v>126</v>
      </c>
      <c r="E48" s="781" t="s">
        <v>1242</v>
      </c>
      <c r="F48" s="781"/>
      <c r="G48" s="783" t="s">
        <v>301</v>
      </c>
      <c r="H48" s="781" t="s">
        <v>301</v>
      </c>
      <c r="I48" s="501" t="s">
        <v>301</v>
      </c>
    </row>
    <row r="49" spans="1:9" s="86" customFormat="1" ht="25.5">
      <c r="A49" s="781" t="s">
        <v>549</v>
      </c>
      <c r="B49" s="782" t="s">
        <v>1044</v>
      </c>
      <c r="C49" s="206" t="s">
        <v>201</v>
      </c>
      <c r="D49" s="781" t="s">
        <v>126</v>
      </c>
      <c r="E49" s="781"/>
      <c r="F49" s="781"/>
      <c r="G49" s="783" t="s">
        <v>301</v>
      </c>
      <c r="H49" s="781" t="s">
        <v>298</v>
      </c>
      <c r="I49" s="501" t="s">
        <v>301</v>
      </c>
    </row>
    <row r="50" spans="1:9" s="86" customFormat="1" ht="25.5">
      <c r="A50" s="781" t="s">
        <v>549</v>
      </c>
      <c r="B50" s="782" t="s">
        <v>134</v>
      </c>
      <c r="C50" s="206" t="s">
        <v>201</v>
      </c>
      <c r="D50" s="781" t="s">
        <v>110</v>
      </c>
      <c r="E50" s="781"/>
      <c r="F50" s="781"/>
      <c r="G50" s="783" t="s">
        <v>301</v>
      </c>
      <c r="H50" s="781" t="s">
        <v>298</v>
      </c>
      <c r="I50" s="501" t="s">
        <v>301</v>
      </c>
    </row>
    <row r="51" spans="1:9" s="86" customFormat="1">
      <c r="A51" s="781" t="s">
        <v>549</v>
      </c>
      <c r="B51" s="782" t="s">
        <v>1045</v>
      </c>
      <c r="C51" s="206" t="s">
        <v>201</v>
      </c>
      <c r="D51" s="781"/>
      <c r="E51" s="781"/>
      <c r="F51" s="781"/>
      <c r="G51" s="783" t="s">
        <v>298</v>
      </c>
      <c r="H51" s="781" t="s">
        <v>301</v>
      </c>
      <c r="I51" s="501" t="s">
        <v>298</v>
      </c>
    </row>
    <row r="52" spans="1:9" s="86" customFormat="1">
      <c r="A52" s="781" t="s">
        <v>549</v>
      </c>
      <c r="B52" s="782" t="s">
        <v>1046</v>
      </c>
      <c r="C52" s="206" t="s">
        <v>201</v>
      </c>
      <c r="D52" s="781" t="s">
        <v>126</v>
      </c>
      <c r="E52" s="781"/>
      <c r="F52" s="781"/>
      <c r="G52" s="783" t="s">
        <v>301</v>
      </c>
      <c r="H52" s="781" t="s">
        <v>301</v>
      </c>
      <c r="I52" s="501" t="s">
        <v>301</v>
      </c>
    </row>
    <row r="53" spans="1:9" s="86" customFormat="1" ht="25.5">
      <c r="A53" s="781" t="s">
        <v>549</v>
      </c>
      <c r="B53" s="782" t="s">
        <v>1047</v>
      </c>
      <c r="C53" s="206" t="s">
        <v>201</v>
      </c>
      <c r="D53" s="781" t="s">
        <v>118</v>
      </c>
      <c r="E53" s="781" t="s">
        <v>1242</v>
      </c>
      <c r="F53" s="781" t="s">
        <v>1244</v>
      </c>
      <c r="G53" s="783" t="s">
        <v>301</v>
      </c>
      <c r="H53" s="781" t="s">
        <v>301</v>
      </c>
      <c r="I53" s="501" t="s">
        <v>301</v>
      </c>
    </row>
    <row r="54" spans="1:9" s="86" customFormat="1" ht="25.5">
      <c r="A54" s="781" t="s">
        <v>549</v>
      </c>
      <c r="B54" s="782" t="s">
        <v>135</v>
      </c>
      <c r="C54" s="206" t="s">
        <v>201</v>
      </c>
      <c r="D54" s="781" t="s">
        <v>124</v>
      </c>
      <c r="E54" s="781"/>
      <c r="F54" s="781"/>
      <c r="G54" s="783" t="s">
        <v>301</v>
      </c>
      <c r="H54" s="781" t="s">
        <v>298</v>
      </c>
      <c r="I54" s="501" t="s">
        <v>301</v>
      </c>
    </row>
    <row r="55" spans="1:9" s="86" customFormat="1" ht="25.5">
      <c r="A55" s="781" t="s">
        <v>549</v>
      </c>
      <c r="B55" s="782" t="s">
        <v>1048</v>
      </c>
      <c r="C55" s="206" t="s">
        <v>201</v>
      </c>
      <c r="D55" s="781"/>
      <c r="E55" s="781"/>
      <c r="F55" s="781"/>
      <c r="G55" s="783" t="s">
        <v>298</v>
      </c>
      <c r="H55" s="781" t="s">
        <v>301</v>
      </c>
      <c r="I55" s="501" t="s">
        <v>298</v>
      </c>
    </row>
    <row r="56" spans="1:9" s="86" customFormat="1">
      <c r="A56" s="781" t="s">
        <v>549</v>
      </c>
      <c r="B56" s="782" t="s">
        <v>1049</v>
      </c>
      <c r="C56" s="206" t="s">
        <v>201</v>
      </c>
      <c r="D56" s="781" t="s">
        <v>118</v>
      </c>
      <c r="E56" s="781"/>
      <c r="F56" s="781"/>
      <c r="G56" s="783" t="s">
        <v>301</v>
      </c>
      <c r="H56" s="781" t="s">
        <v>301</v>
      </c>
      <c r="I56" s="501" t="s">
        <v>301</v>
      </c>
    </row>
    <row r="57" spans="1:9" s="86" customFormat="1">
      <c r="A57" s="781" t="s">
        <v>549</v>
      </c>
      <c r="B57" s="782" t="s">
        <v>1050</v>
      </c>
      <c r="C57" s="206" t="s">
        <v>201</v>
      </c>
      <c r="D57" s="781" t="s">
        <v>112</v>
      </c>
      <c r="E57" s="781"/>
      <c r="F57" s="781"/>
      <c r="G57" s="783" t="s">
        <v>301</v>
      </c>
      <c r="H57" s="781" t="s">
        <v>298</v>
      </c>
      <c r="I57" s="501" t="s">
        <v>298</v>
      </c>
    </row>
    <row r="58" spans="1:9" s="86" customFormat="1">
      <c r="A58" s="781" t="s">
        <v>549</v>
      </c>
      <c r="B58" s="782" t="s">
        <v>1051</v>
      </c>
      <c r="C58" s="206" t="s">
        <v>201</v>
      </c>
      <c r="D58" s="781"/>
      <c r="E58" s="781"/>
      <c r="F58" s="781"/>
      <c r="G58" s="783" t="s">
        <v>298</v>
      </c>
      <c r="H58" s="781" t="s">
        <v>301</v>
      </c>
      <c r="I58" s="501" t="s">
        <v>298</v>
      </c>
    </row>
    <row r="59" spans="1:9" s="86" customFormat="1">
      <c r="A59" s="781" t="s">
        <v>549</v>
      </c>
      <c r="B59" s="782" t="s">
        <v>136</v>
      </c>
      <c r="C59" s="206" t="s">
        <v>201</v>
      </c>
      <c r="D59" s="781" t="s">
        <v>112</v>
      </c>
      <c r="E59" s="781"/>
      <c r="F59" s="781"/>
      <c r="G59" s="783" t="s">
        <v>301</v>
      </c>
      <c r="H59" s="781" t="s">
        <v>298</v>
      </c>
      <c r="I59" s="501" t="s">
        <v>301</v>
      </c>
    </row>
    <row r="60" spans="1:9" s="86" customFormat="1">
      <c r="A60" s="781" t="s">
        <v>549</v>
      </c>
      <c r="B60" s="782" t="s">
        <v>1052</v>
      </c>
      <c r="C60" s="206" t="s">
        <v>201</v>
      </c>
      <c r="D60" s="781" t="s">
        <v>124</v>
      </c>
      <c r="E60" s="781" t="s">
        <v>1243</v>
      </c>
      <c r="F60" s="781"/>
      <c r="G60" s="783" t="s">
        <v>301</v>
      </c>
      <c r="H60" s="781" t="s">
        <v>301</v>
      </c>
      <c r="I60" s="501" t="s">
        <v>301</v>
      </c>
    </row>
    <row r="61" spans="1:9" s="86" customFormat="1" ht="38.25">
      <c r="A61" s="781" t="s">
        <v>549</v>
      </c>
      <c r="B61" s="782" t="s">
        <v>137</v>
      </c>
      <c r="C61" s="206" t="s">
        <v>201</v>
      </c>
      <c r="D61" s="781" t="s">
        <v>112</v>
      </c>
      <c r="E61" s="781"/>
      <c r="F61" s="781"/>
      <c r="G61" s="783" t="s">
        <v>301</v>
      </c>
      <c r="H61" s="781" t="s">
        <v>298</v>
      </c>
      <c r="I61" s="501"/>
    </row>
    <row r="62" spans="1:9" s="86" customFormat="1">
      <c r="A62" s="781" t="s">
        <v>549</v>
      </c>
      <c r="B62" s="791" t="s">
        <v>1053</v>
      </c>
      <c r="C62" s="206" t="s">
        <v>201</v>
      </c>
      <c r="D62" s="792" t="s">
        <v>122</v>
      </c>
      <c r="E62" s="792"/>
      <c r="F62" s="792"/>
      <c r="G62" s="783" t="s">
        <v>301</v>
      </c>
      <c r="H62" s="781" t="s">
        <v>301</v>
      </c>
      <c r="I62" s="501" t="s">
        <v>301</v>
      </c>
    </row>
    <row r="63" spans="1:9" s="86" customFormat="1">
      <c r="A63" s="781" t="s">
        <v>549</v>
      </c>
      <c r="B63" s="791" t="s">
        <v>1054</v>
      </c>
      <c r="C63" s="206" t="s">
        <v>201</v>
      </c>
      <c r="D63" s="781" t="s">
        <v>108</v>
      </c>
      <c r="E63" s="793"/>
      <c r="F63" s="793"/>
      <c r="G63" s="783" t="s">
        <v>301</v>
      </c>
      <c r="H63" s="781" t="s">
        <v>301</v>
      </c>
      <c r="I63" s="501" t="s">
        <v>301</v>
      </c>
    </row>
    <row r="64" spans="1:9" s="86" customFormat="1">
      <c r="A64" s="781" t="s">
        <v>549</v>
      </c>
      <c r="B64" s="791" t="s">
        <v>1055</v>
      </c>
      <c r="C64" s="206" t="s">
        <v>201</v>
      </c>
      <c r="D64" s="792"/>
      <c r="E64" s="792"/>
      <c r="F64" s="792"/>
      <c r="G64" s="792" t="s">
        <v>298</v>
      </c>
      <c r="H64" s="781" t="s">
        <v>301</v>
      </c>
      <c r="I64" s="501" t="s">
        <v>298</v>
      </c>
    </row>
    <row r="65" spans="1:9" s="86" customFormat="1">
      <c r="A65" s="781" t="s">
        <v>549</v>
      </c>
      <c r="B65" s="791" t="s">
        <v>1056</v>
      </c>
      <c r="C65" s="206" t="s">
        <v>201</v>
      </c>
      <c r="D65" s="792" t="s">
        <v>115</v>
      </c>
      <c r="E65" s="792"/>
      <c r="F65" s="792"/>
      <c r="G65" s="792" t="s">
        <v>301</v>
      </c>
      <c r="H65" s="781" t="s">
        <v>301</v>
      </c>
      <c r="I65" s="501" t="s">
        <v>301</v>
      </c>
    </row>
    <row r="66" spans="1:9" s="86" customFormat="1">
      <c r="A66" s="781" t="s">
        <v>549</v>
      </c>
      <c r="B66" s="791" t="s">
        <v>138</v>
      </c>
      <c r="C66" s="206" t="s">
        <v>201</v>
      </c>
      <c r="D66" s="781" t="s">
        <v>108</v>
      </c>
      <c r="E66" s="792"/>
      <c r="F66" s="792"/>
      <c r="G66" s="792" t="s">
        <v>301</v>
      </c>
      <c r="H66" s="781" t="s">
        <v>298</v>
      </c>
      <c r="I66" s="501" t="s">
        <v>301</v>
      </c>
    </row>
    <row r="67" spans="1:9" s="86" customFormat="1">
      <c r="A67" s="781" t="s">
        <v>549</v>
      </c>
      <c r="B67" s="791" t="s">
        <v>1057</v>
      </c>
      <c r="C67" s="206" t="s">
        <v>201</v>
      </c>
      <c r="D67" s="792"/>
      <c r="E67" s="792"/>
      <c r="F67" s="792"/>
      <c r="G67" s="792" t="s">
        <v>301</v>
      </c>
      <c r="H67" s="781" t="s">
        <v>298</v>
      </c>
      <c r="I67" s="501" t="s">
        <v>301</v>
      </c>
    </row>
    <row r="68" spans="1:9" s="86" customFormat="1" ht="25.5">
      <c r="A68" s="781" t="s">
        <v>549</v>
      </c>
      <c r="B68" s="791" t="s">
        <v>1058</v>
      </c>
      <c r="C68" s="206" t="s">
        <v>201</v>
      </c>
      <c r="D68" s="781" t="s">
        <v>124</v>
      </c>
      <c r="E68" s="793"/>
      <c r="F68" s="793"/>
      <c r="G68" s="792" t="s">
        <v>301</v>
      </c>
      <c r="H68" s="781" t="s">
        <v>301</v>
      </c>
      <c r="I68" s="501" t="s">
        <v>301</v>
      </c>
    </row>
    <row r="69" spans="1:9" s="86" customFormat="1" ht="25.5">
      <c r="A69" s="781" t="s">
        <v>549</v>
      </c>
      <c r="B69" s="791" t="s">
        <v>139</v>
      </c>
      <c r="C69" s="206" t="s">
        <v>201</v>
      </c>
      <c r="D69" s="794" t="s">
        <v>118</v>
      </c>
      <c r="E69" s="793"/>
      <c r="F69" s="793"/>
      <c r="G69" s="792" t="s">
        <v>301</v>
      </c>
      <c r="H69" s="781" t="s">
        <v>298</v>
      </c>
      <c r="I69" s="501"/>
    </row>
    <row r="70" spans="1:9" s="86" customFormat="1">
      <c r="A70" s="781" t="s">
        <v>549</v>
      </c>
      <c r="B70" s="791" t="s">
        <v>1059</v>
      </c>
      <c r="C70" s="206" t="s">
        <v>201</v>
      </c>
      <c r="D70" s="792"/>
      <c r="E70" s="792"/>
      <c r="F70" s="792"/>
      <c r="G70" s="792" t="s">
        <v>298</v>
      </c>
      <c r="H70" s="781" t="s">
        <v>298</v>
      </c>
      <c r="I70" s="501" t="s">
        <v>298</v>
      </c>
    </row>
    <row r="71" spans="1:9" s="86" customFormat="1">
      <c r="A71" s="781" t="s">
        <v>549</v>
      </c>
      <c r="B71" s="791" t="s">
        <v>1060</v>
      </c>
      <c r="C71" s="206" t="s">
        <v>201</v>
      </c>
      <c r="D71" s="792" t="s">
        <v>115</v>
      </c>
      <c r="E71" s="792"/>
      <c r="F71" s="792"/>
      <c r="G71" s="792" t="s">
        <v>301</v>
      </c>
      <c r="H71" s="781" t="s">
        <v>301</v>
      </c>
      <c r="I71" s="501" t="s">
        <v>301</v>
      </c>
    </row>
    <row r="72" spans="1:9" s="86" customFormat="1">
      <c r="A72" s="781" t="s">
        <v>549</v>
      </c>
      <c r="B72" s="791" t="s">
        <v>1061</v>
      </c>
      <c r="C72" s="206" t="s">
        <v>201</v>
      </c>
      <c r="D72" s="781"/>
      <c r="E72" s="781"/>
      <c r="F72" s="781"/>
      <c r="G72" s="792" t="s">
        <v>301</v>
      </c>
      <c r="H72" s="781" t="s">
        <v>301</v>
      </c>
      <c r="I72" s="501" t="s">
        <v>301</v>
      </c>
    </row>
    <row r="73" spans="1:9" s="86" customFormat="1">
      <c r="A73" s="781" t="s">
        <v>549</v>
      </c>
      <c r="B73" s="791" t="s">
        <v>1062</v>
      </c>
      <c r="C73" s="206" t="s">
        <v>201</v>
      </c>
      <c r="D73" s="792" t="s">
        <v>140</v>
      </c>
      <c r="E73" s="792"/>
      <c r="F73" s="792"/>
      <c r="G73" s="795" t="s">
        <v>301</v>
      </c>
      <c r="H73" s="781" t="s">
        <v>301</v>
      </c>
      <c r="I73" s="501" t="s">
        <v>301</v>
      </c>
    </row>
    <row r="74" spans="1:9" s="86" customFormat="1" ht="25.5">
      <c r="A74" s="781" t="s">
        <v>549</v>
      </c>
      <c r="B74" s="791" t="s">
        <v>141</v>
      </c>
      <c r="C74" s="206" t="s">
        <v>201</v>
      </c>
      <c r="D74" s="792" t="s">
        <v>140</v>
      </c>
      <c r="E74" s="792"/>
      <c r="F74" s="792"/>
      <c r="G74" s="795" t="s">
        <v>301</v>
      </c>
      <c r="H74" s="781" t="s">
        <v>301</v>
      </c>
      <c r="I74" s="501" t="s">
        <v>301</v>
      </c>
    </row>
    <row r="75" spans="1:9" s="86" customFormat="1" ht="25.5">
      <c r="A75" s="781" t="s">
        <v>549</v>
      </c>
      <c r="B75" s="791" t="s">
        <v>142</v>
      </c>
      <c r="C75" s="206" t="s">
        <v>201</v>
      </c>
      <c r="D75" s="792" t="s">
        <v>115</v>
      </c>
      <c r="E75" s="792"/>
      <c r="F75" s="792"/>
      <c r="G75" s="795" t="s">
        <v>301</v>
      </c>
      <c r="H75" s="781" t="s">
        <v>298</v>
      </c>
      <c r="I75" s="501" t="s">
        <v>301</v>
      </c>
    </row>
    <row r="76" spans="1:9" s="86" customFormat="1" ht="25.5">
      <c r="A76" s="781" t="s">
        <v>549</v>
      </c>
      <c r="B76" s="791" t="s">
        <v>143</v>
      </c>
      <c r="C76" s="206" t="s">
        <v>201</v>
      </c>
      <c r="D76" s="792" t="s">
        <v>115</v>
      </c>
      <c r="E76" s="792"/>
      <c r="F76" s="792"/>
      <c r="G76" s="795" t="s">
        <v>301</v>
      </c>
      <c r="H76" s="781" t="s">
        <v>298</v>
      </c>
      <c r="I76" s="501" t="s">
        <v>301</v>
      </c>
    </row>
    <row r="77" spans="1:9" s="86" customFormat="1" ht="25.5">
      <c r="A77" s="781" t="s">
        <v>549</v>
      </c>
      <c r="B77" s="791" t="s">
        <v>144</v>
      </c>
      <c r="C77" s="206" t="s">
        <v>201</v>
      </c>
      <c r="D77" s="792" t="s">
        <v>106</v>
      </c>
      <c r="E77" s="792"/>
      <c r="F77" s="792"/>
      <c r="G77" s="795" t="s">
        <v>301</v>
      </c>
      <c r="H77" s="781" t="s">
        <v>301</v>
      </c>
      <c r="I77" s="501" t="s">
        <v>301</v>
      </c>
    </row>
    <row r="78" spans="1:9" s="86" customFormat="1" ht="38.25">
      <c r="A78" s="781" t="s">
        <v>549</v>
      </c>
      <c r="B78" s="791" t="s">
        <v>145</v>
      </c>
      <c r="C78" s="206" t="s">
        <v>201</v>
      </c>
      <c r="D78" s="792" t="s">
        <v>106</v>
      </c>
      <c r="E78" s="792"/>
      <c r="F78" s="792"/>
      <c r="G78" s="795" t="s">
        <v>301</v>
      </c>
      <c r="H78" s="781" t="s">
        <v>298</v>
      </c>
      <c r="I78" s="501" t="s">
        <v>301</v>
      </c>
    </row>
    <row r="79" spans="1:9" s="86" customFormat="1" ht="25.5">
      <c r="A79" s="781" t="s">
        <v>549</v>
      </c>
      <c r="B79" s="791" t="s">
        <v>146</v>
      </c>
      <c r="C79" s="206" t="s">
        <v>201</v>
      </c>
      <c r="D79" s="792" t="s">
        <v>106</v>
      </c>
      <c r="E79" s="792"/>
      <c r="F79" s="792"/>
      <c r="G79" s="795" t="s">
        <v>301</v>
      </c>
      <c r="H79" s="781" t="s">
        <v>298</v>
      </c>
      <c r="I79" s="501" t="s">
        <v>301</v>
      </c>
    </row>
    <row r="80" spans="1:9" s="86" customFormat="1" ht="25.5">
      <c r="A80" s="781" t="s">
        <v>549</v>
      </c>
      <c r="B80" s="791" t="s">
        <v>147</v>
      </c>
      <c r="C80" s="206" t="s">
        <v>201</v>
      </c>
      <c r="D80" s="781" t="s">
        <v>126</v>
      </c>
      <c r="E80" s="792"/>
      <c r="F80" s="792"/>
      <c r="G80" s="795" t="s">
        <v>301</v>
      </c>
      <c r="H80" s="781" t="s">
        <v>301</v>
      </c>
      <c r="I80" s="501" t="s">
        <v>301</v>
      </c>
    </row>
    <row r="81" spans="1:9" s="86" customFormat="1" ht="25.5">
      <c r="A81" s="781" t="s">
        <v>549</v>
      </c>
      <c r="B81" s="791" t="s">
        <v>148</v>
      </c>
      <c r="C81" s="206" t="s">
        <v>201</v>
      </c>
      <c r="D81" s="781" t="s">
        <v>126</v>
      </c>
      <c r="E81" s="792"/>
      <c r="F81" s="792"/>
      <c r="G81" s="795" t="s">
        <v>301</v>
      </c>
      <c r="H81" s="781" t="s">
        <v>301</v>
      </c>
      <c r="I81" s="501" t="s">
        <v>301</v>
      </c>
    </row>
    <row r="82" spans="1:9" s="86" customFormat="1">
      <c r="A82" s="781" t="s">
        <v>549</v>
      </c>
      <c r="B82" s="791" t="s">
        <v>149</v>
      </c>
      <c r="C82" s="206" t="s">
        <v>201</v>
      </c>
      <c r="D82" s="781" t="s">
        <v>126</v>
      </c>
      <c r="E82" s="792"/>
      <c r="F82" s="792"/>
      <c r="G82" s="795" t="s">
        <v>301</v>
      </c>
      <c r="H82" s="781" t="s">
        <v>298</v>
      </c>
      <c r="I82" s="501" t="s">
        <v>301</v>
      </c>
    </row>
    <row r="83" spans="1:9" s="86" customFormat="1" ht="25.5">
      <c r="A83" s="781" t="s">
        <v>549</v>
      </c>
      <c r="B83" s="791" t="s">
        <v>150</v>
      </c>
      <c r="C83" s="206" t="s">
        <v>201</v>
      </c>
      <c r="D83" s="781" t="s">
        <v>118</v>
      </c>
      <c r="E83" s="792"/>
      <c r="F83" s="792"/>
      <c r="G83" s="795" t="s">
        <v>301</v>
      </c>
      <c r="H83" s="781" t="s">
        <v>298</v>
      </c>
      <c r="I83" s="501" t="s">
        <v>301</v>
      </c>
    </row>
    <row r="84" spans="1:9" s="86" customFormat="1" ht="25.5">
      <c r="A84" s="781" t="s">
        <v>549</v>
      </c>
      <c r="B84" s="791" t="s">
        <v>151</v>
      </c>
      <c r="C84" s="206" t="s">
        <v>201</v>
      </c>
      <c r="D84" s="781" t="s">
        <v>118</v>
      </c>
      <c r="E84" s="792"/>
      <c r="F84" s="792"/>
      <c r="G84" s="795" t="s">
        <v>301</v>
      </c>
      <c r="H84" s="781" t="s">
        <v>298</v>
      </c>
      <c r="I84" s="501"/>
    </row>
    <row r="85" spans="1:9" s="86" customFormat="1" ht="25.5">
      <c r="A85" s="781" t="s">
        <v>549</v>
      </c>
      <c r="B85" s="791" t="s">
        <v>152</v>
      </c>
      <c r="C85" s="206" t="s">
        <v>201</v>
      </c>
      <c r="D85" s="781" t="s">
        <v>118</v>
      </c>
      <c r="E85" s="792"/>
      <c r="F85" s="792"/>
      <c r="G85" s="795" t="s">
        <v>301</v>
      </c>
      <c r="H85" s="781" t="s">
        <v>298</v>
      </c>
      <c r="I85" s="501"/>
    </row>
    <row r="86" spans="1:9" s="86" customFormat="1" ht="25.5">
      <c r="A86" s="781" t="s">
        <v>549</v>
      </c>
      <c r="B86" s="791" t="s">
        <v>153</v>
      </c>
      <c r="C86" s="206" t="s">
        <v>201</v>
      </c>
      <c r="D86" s="781" t="s">
        <v>112</v>
      </c>
      <c r="E86" s="792"/>
      <c r="F86" s="792"/>
      <c r="G86" s="795" t="s">
        <v>301</v>
      </c>
      <c r="H86" s="781" t="s">
        <v>298</v>
      </c>
      <c r="I86" s="501"/>
    </row>
    <row r="87" spans="1:9" s="86" customFormat="1" ht="25.5">
      <c r="A87" s="781" t="s">
        <v>549</v>
      </c>
      <c r="B87" s="791" t="s">
        <v>1063</v>
      </c>
      <c r="C87" s="206" t="s">
        <v>201</v>
      </c>
      <c r="D87" s="792" t="s">
        <v>122</v>
      </c>
      <c r="E87" s="792"/>
      <c r="F87" s="792"/>
      <c r="G87" s="795" t="s">
        <v>301</v>
      </c>
      <c r="H87" s="781" t="s">
        <v>301</v>
      </c>
      <c r="I87" s="501" t="s">
        <v>298</v>
      </c>
    </row>
    <row r="88" spans="1:9">
      <c r="A88" s="341"/>
      <c r="B88" s="326" t="s">
        <v>1064</v>
      </c>
      <c r="C88" s="327"/>
      <c r="D88" s="328"/>
      <c r="E88" s="328"/>
      <c r="F88" s="328"/>
      <c r="G88" s="328"/>
      <c r="H88" s="328"/>
      <c r="I88" s="505"/>
    </row>
    <row r="89" spans="1:9" ht="25.5">
      <c r="A89" s="335" t="s">
        <v>549</v>
      </c>
      <c r="B89" s="323" t="s">
        <v>1065</v>
      </c>
      <c r="C89" s="324"/>
      <c r="D89" s="325"/>
      <c r="E89" s="325"/>
      <c r="F89" s="325"/>
      <c r="G89" s="325"/>
      <c r="H89" s="325"/>
      <c r="I89" s="505"/>
    </row>
    <row r="90" spans="1:9" ht="26.25" thickBot="1">
      <c r="A90" s="335" t="s">
        <v>549</v>
      </c>
      <c r="B90" s="342" t="s">
        <v>1066</v>
      </c>
      <c r="C90" s="343"/>
      <c r="D90" s="344"/>
      <c r="E90" s="344"/>
      <c r="F90" s="344"/>
      <c r="G90" s="344"/>
      <c r="H90" s="344"/>
      <c r="I90" s="506"/>
    </row>
  </sheetData>
  <phoneticPr fontId="41" type="noConversion"/>
  <pageMargins left="0.70833333333333337" right="0.70833333333333337" top="0.78749999999999998" bottom="0.78749999999999998" header="0.51180555555555551" footer="0.51180555555555551"/>
  <pageSetup paperSize="9" scale="50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Y75"/>
  <sheetViews>
    <sheetView zoomScaleNormal="100" zoomScaleSheetLayoutView="75" workbookViewId="0">
      <selection activeCell="L14" sqref="L14"/>
    </sheetView>
  </sheetViews>
  <sheetFormatPr defaultColWidth="11.5703125" defaultRowHeight="12.75"/>
  <cols>
    <col min="1" max="3" width="11.5703125" style="1" customWidth="1"/>
    <col min="4" max="4" width="24.140625" style="1" customWidth="1"/>
    <col min="5" max="5" width="19.42578125" style="1" customWidth="1"/>
    <col min="6" max="6" width="23" style="78" customWidth="1"/>
    <col min="7" max="7" width="21.85546875" style="1" customWidth="1"/>
    <col min="8" max="11" width="21.42578125" style="1" customWidth="1"/>
    <col min="12" max="12" width="14.7109375" style="1" customWidth="1"/>
    <col min="13" max="13" width="11.5703125" style="78" customWidth="1"/>
    <col min="14" max="14" width="21.42578125" style="78" customWidth="1"/>
    <col min="15" max="15" width="11.5703125" style="78" customWidth="1"/>
    <col min="16" max="16" width="13.85546875" style="78" customWidth="1"/>
    <col min="17" max="17" width="22" style="78" customWidth="1"/>
    <col min="18" max="18" width="22" style="294" customWidth="1"/>
    <col min="19" max="19" width="16.42578125" style="78" customWidth="1"/>
    <col min="20" max="20" width="16.42578125" style="294" customWidth="1"/>
    <col min="21" max="22" width="17.42578125" style="1" customWidth="1"/>
    <col min="23" max="23" width="22.85546875" style="1" customWidth="1"/>
    <col min="24" max="16384" width="11.5703125" style="1"/>
  </cols>
  <sheetData>
    <row r="1" spans="1:25" ht="15.75" customHeight="1">
      <c r="A1" s="89" t="s">
        <v>533</v>
      </c>
      <c r="B1" s="89"/>
      <c r="C1" s="89"/>
      <c r="D1" s="89"/>
      <c r="E1" s="89"/>
      <c r="F1" s="297"/>
      <c r="G1" s="89"/>
      <c r="H1" s="89"/>
      <c r="I1" s="89"/>
      <c r="J1" s="89"/>
      <c r="K1" s="89"/>
      <c r="L1" s="89"/>
      <c r="M1" s="297"/>
      <c r="N1" s="297"/>
      <c r="O1" s="297"/>
      <c r="P1" s="297"/>
      <c r="Q1" s="297"/>
      <c r="R1" s="295"/>
      <c r="S1" s="70" t="s">
        <v>189</v>
      </c>
      <c r="T1" s="497">
        <v>2010</v>
      </c>
      <c r="U1"/>
      <c r="V1"/>
      <c r="W1"/>
    </row>
    <row r="2" spans="1:25" ht="15.75" customHeight="1" thickBot="1">
      <c r="A2" s="90"/>
      <c r="B2" s="90"/>
      <c r="C2" s="90"/>
      <c r="D2" s="90"/>
      <c r="E2" s="90"/>
      <c r="F2" s="298"/>
      <c r="G2" s="90"/>
      <c r="H2" s="90"/>
      <c r="I2" s="90"/>
      <c r="J2" s="90"/>
      <c r="K2" s="90"/>
      <c r="L2" s="90"/>
      <c r="M2" s="298"/>
      <c r="N2" s="298"/>
      <c r="O2" s="298"/>
      <c r="P2" s="298"/>
      <c r="Q2" s="298"/>
      <c r="R2" s="296"/>
      <c r="S2" s="70" t="s">
        <v>190</v>
      </c>
      <c r="T2" s="498">
        <v>2010</v>
      </c>
      <c r="U2"/>
      <c r="V2"/>
      <c r="W2"/>
    </row>
    <row r="3" spans="1:25" ht="12.95" customHeight="1" thickBot="1">
      <c r="G3" s="849" t="s">
        <v>335</v>
      </c>
      <c r="H3" s="91"/>
      <c r="I3" s="91"/>
      <c r="J3" s="91"/>
      <c r="K3" s="91"/>
      <c r="L3" s="91"/>
      <c r="M3" s="851" t="s">
        <v>354</v>
      </c>
      <c r="N3" s="851"/>
      <c r="O3" s="851"/>
      <c r="P3" s="851"/>
      <c r="Q3" s="851"/>
      <c r="R3" s="851"/>
      <c r="S3" s="665"/>
      <c r="T3" s="666"/>
    </row>
    <row r="4" spans="1:25" ht="105.75" customHeight="1" thickBot="1">
      <c r="A4" s="286" t="s">
        <v>191</v>
      </c>
      <c r="B4" s="286" t="s">
        <v>333</v>
      </c>
      <c r="C4" s="286" t="s">
        <v>304</v>
      </c>
      <c r="D4" s="286" t="s">
        <v>204</v>
      </c>
      <c r="E4" s="286" t="s">
        <v>271</v>
      </c>
      <c r="F4" s="607" t="s">
        <v>334</v>
      </c>
      <c r="G4" s="850"/>
      <c r="H4" s="346" t="s">
        <v>336</v>
      </c>
      <c r="I4" s="346" t="s">
        <v>337</v>
      </c>
      <c r="J4" s="346" t="s">
        <v>338</v>
      </c>
      <c r="K4" s="346" t="s">
        <v>339</v>
      </c>
      <c r="L4" s="347" t="s">
        <v>327</v>
      </c>
      <c r="M4" s="353" t="s">
        <v>340</v>
      </c>
      <c r="N4" s="355" t="s">
        <v>341</v>
      </c>
      <c r="O4" s="354" t="s">
        <v>342</v>
      </c>
      <c r="P4" s="355" t="s">
        <v>343</v>
      </c>
      <c r="Q4" s="355" t="s">
        <v>344</v>
      </c>
      <c r="R4" s="667" t="s">
        <v>345</v>
      </c>
      <c r="S4" s="354" t="s">
        <v>346</v>
      </c>
      <c r="T4" s="668" t="s">
        <v>347</v>
      </c>
    </row>
    <row r="5" spans="1:25" s="85" customFormat="1">
      <c r="A5" s="348" t="s">
        <v>549</v>
      </c>
      <c r="B5" s="592"/>
      <c r="C5" s="592">
        <v>2010</v>
      </c>
      <c r="D5" s="662" t="s">
        <v>213</v>
      </c>
      <c r="E5" s="662" t="s">
        <v>645</v>
      </c>
      <c r="F5" s="664" t="s">
        <v>744</v>
      </c>
      <c r="G5" s="592" t="s">
        <v>604</v>
      </c>
      <c r="H5" s="663">
        <v>0.125</v>
      </c>
      <c r="I5" s="592"/>
      <c r="J5" s="592">
        <v>2800</v>
      </c>
      <c r="K5" s="592"/>
      <c r="L5" s="592" t="s">
        <v>331</v>
      </c>
      <c r="M5" s="669"/>
      <c r="N5" s="669"/>
      <c r="O5" s="669">
        <f>102+1609</f>
        <v>1711</v>
      </c>
      <c r="P5" s="669" t="s">
        <v>154</v>
      </c>
      <c r="Q5" s="669">
        <v>0</v>
      </c>
      <c r="R5" s="669" t="s">
        <v>332</v>
      </c>
      <c r="S5" s="669">
        <f>O5+Q5</f>
        <v>1711</v>
      </c>
      <c r="T5" s="670" t="s">
        <v>332</v>
      </c>
    </row>
    <row r="6" spans="1:25" s="85" customFormat="1">
      <c r="A6" s="250" t="s">
        <v>549</v>
      </c>
      <c r="B6" s="514"/>
      <c r="C6" s="514">
        <v>2010</v>
      </c>
      <c r="D6" s="246" t="s">
        <v>213</v>
      </c>
      <c r="E6" s="246" t="s">
        <v>645</v>
      </c>
      <c r="F6" s="299" t="s">
        <v>614</v>
      </c>
      <c r="G6" s="514" t="s">
        <v>604</v>
      </c>
      <c r="H6" s="687">
        <v>0.125</v>
      </c>
      <c r="I6" s="514"/>
      <c r="J6" s="514">
        <v>700</v>
      </c>
      <c r="K6" s="514"/>
      <c r="L6" s="514" t="s">
        <v>331</v>
      </c>
      <c r="M6" s="316"/>
      <c r="N6" s="316"/>
      <c r="O6" s="316">
        <v>3605</v>
      </c>
      <c r="P6" s="754">
        <v>0.71760000000000002</v>
      </c>
      <c r="Q6" s="316">
        <v>111</v>
      </c>
      <c r="R6" s="316" t="s">
        <v>332</v>
      </c>
      <c r="S6" s="316">
        <f t="shared" ref="S6:S67" si="0">O6+Q6</f>
        <v>3716</v>
      </c>
      <c r="T6" s="755" t="s">
        <v>332</v>
      </c>
    </row>
    <row r="7" spans="1:25" s="85" customFormat="1">
      <c r="A7" s="250" t="s">
        <v>549</v>
      </c>
      <c r="B7" s="514"/>
      <c r="C7" s="514">
        <v>2010</v>
      </c>
      <c r="D7" s="246" t="s">
        <v>213</v>
      </c>
      <c r="E7" s="246" t="s">
        <v>645</v>
      </c>
      <c r="F7" s="299" t="s">
        <v>615</v>
      </c>
      <c r="G7" s="514" t="s">
        <v>604</v>
      </c>
      <c r="H7" s="687">
        <v>0.125</v>
      </c>
      <c r="I7" s="514"/>
      <c r="J7" s="514">
        <v>3300</v>
      </c>
      <c r="K7" s="514"/>
      <c r="L7" s="514" t="s">
        <v>331</v>
      </c>
      <c r="M7" s="316"/>
      <c r="N7" s="316"/>
      <c r="O7" s="316">
        <v>8360</v>
      </c>
      <c r="P7" s="754">
        <v>0.30299999999999999</v>
      </c>
      <c r="Q7" s="316">
        <v>3675</v>
      </c>
      <c r="R7" s="316" t="s">
        <v>332</v>
      </c>
      <c r="S7" s="316">
        <f t="shared" si="0"/>
        <v>12035</v>
      </c>
      <c r="T7" s="755" t="s">
        <v>332</v>
      </c>
      <c r="V7" s="92"/>
      <c r="W7" s="92"/>
      <c r="X7" s="92"/>
      <c r="Y7" s="92"/>
    </row>
    <row r="8" spans="1:25" s="85" customFormat="1">
      <c r="A8" s="250" t="s">
        <v>549</v>
      </c>
      <c r="B8" s="514"/>
      <c r="C8" s="514">
        <v>2010</v>
      </c>
      <c r="D8" s="246" t="s">
        <v>213</v>
      </c>
      <c r="E8" s="246" t="s">
        <v>683</v>
      </c>
      <c r="F8" s="299" t="s">
        <v>615</v>
      </c>
      <c r="G8" s="514" t="s">
        <v>604</v>
      </c>
      <c r="H8" s="687">
        <v>0.125</v>
      </c>
      <c r="I8" s="514"/>
      <c r="J8" s="514">
        <v>6000</v>
      </c>
      <c r="K8" s="514"/>
      <c r="L8" s="514" t="s">
        <v>331</v>
      </c>
      <c r="M8" s="316"/>
      <c r="N8" s="316"/>
      <c r="O8" s="316">
        <v>11761</v>
      </c>
      <c r="P8" s="754">
        <v>0.22270000000000001</v>
      </c>
      <c r="Q8" s="316">
        <v>7604</v>
      </c>
      <c r="R8" s="316" t="s">
        <v>332</v>
      </c>
      <c r="S8" s="316">
        <f t="shared" si="0"/>
        <v>19365</v>
      </c>
      <c r="T8" s="755" t="s">
        <v>332</v>
      </c>
    </row>
    <row r="9" spans="1:25">
      <c r="A9" s="250" t="s">
        <v>549</v>
      </c>
      <c r="B9" s="514"/>
      <c r="C9" s="514">
        <v>2010</v>
      </c>
      <c r="D9" s="246" t="s">
        <v>213</v>
      </c>
      <c r="E9" s="246" t="s">
        <v>645</v>
      </c>
      <c r="F9" s="299" t="s">
        <v>624</v>
      </c>
      <c r="G9" s="514" t="s">
        <v>609</v>
      </c>
      <c r="H9" s="687">
        <v>0.125</v>
      </c>
      <c r="I9" s="843"/>
      <c r="J9" s="843">
        <v>1900</v>
      </c>
      <c r="K9" s="843"/>
      <c r="L9" s="843" t="s">
        <v>331</v>
      </c>
      <c r="M9" s="840"/>
      <c r="N9" s="840"/>
      <c r="O9" s="840">
        <f>578+5611</f>
        <v>6189</v>
      </c>
      <c r="P9" s="842">
        <v>1.7000000000000001E-2</v>
      </c>
      <c r="Q9" s="840">
        <f>3499+4476</f>
        <v>7975</v>
      </c>
      <c r="R9" s="840" t="s">
        <v>332</v>
      </c>
      <c r="S9" s="840">
        <f t="shared" si="0"/>
        <v>14164</v>
      </c>
      <c r="T9" s="838" t="s">
        <v>332</v>
      </c>
      <c r="U9" s="86"/>
    </row>
    <row r="10" spans="1:25">
      <c r="A10" s="250" t="s">
        <v>549</v>
      </c>
      <c r="B10" s="514"/>
      <c r="C10" s="514">
        <v>2010</v>
      </c>
      <c r="D10" s="246" t="s">
        <v>213</v>
      </c>
      <c r="E10" s="246" t="s">
        <v>683</v>
      </c>
      <c r="F10" s="299" t="s">
        <v>624</v>
      </c>
      <c r="G10" s="514" t="s">
        <v>609</v>
      </c>
      <c r="H10" s="687">
        <v>0.125</v>
      </c>
      <c r="I10" s="843"/>
      <c r="J10" s="843"/>
      <c r="K10" s="843"/>
      <c r="L10" s="843"/>
      <c r="M10" s="840"/>
      <c r="N10" s="840"/>
      <c r="O10" s="840"/>
      <c r="P10" s="840"/>
      <c r="Q10" s="840"/>
      <c r="R10" s="840"/>
      <c r="S10" s="840"/>
      <c r="T10" s="838"/>
      <c r="U10" s="86"/>
    </row>
    <row r="11" spans="1:25">
      <c r="A11" s="250" t="s">
        <v>549</v>
      </c>
      <c r="B11" s="514"/>
      <c r="C11" s="514">
        <v>2010</v>
      </c>
      <c r="D11" s="246" t="s">
        <v>213</v>
      </c>
      <c r="E11" s="246" t="s">
        <v>645</v>
      </c>
      <c r="F11" s="299" t="s">
        <v>745</v>
      </c>
      <c r="G11" s="514" t="s">
        <v>604</v>
      </c>
      <c r="H11" s="687">
        <v>0.125</v>
      </c>
      <c r="I11" s="843"/>
      <c r="J11" s="843">
        <v>300</v>
      </c>
      <c r="K11" s="843"/>
      <c r="L11" s="843" t="s">
        <v>331</v>
      </c>
      <c r="M11" s="840"/>
      <c r="N11" s="840"/>
      <c r="O11" s="840">
        <v>116</v>
      </c>
      <c r="P11" s="840" t="s">
        <v>332</v>
      </c>
      <c r="Q11" s="840">
        <v>0</v>
      </c>
      <c r="R11" s="840" t="s">
        <v>332</v>
      </c>
      <c r="S11" s="840">
        <f t="shared" si="0"/>
        <v>116</v>
      </c>
      <c r="T11" s="838" t="s">
        <v>332</v>
      </c>
      <c r="U11" s="86"/>
    </row>
    <row r="12" spans="1:25">
      <c r="A12" s="250" t="s">
        <v>549</v>
      </c>
      <c r="B12" s="514"/>
      <c r="C12" s="514">
        <v>2010</v>
      </c>
      <c r="D12" s="246" t="s">
        <v>213</v>
      </c>
      <c r="E12" s="246" t="s">
        <v>683</v>
      </c>
      <c r="F12" s="299" t="s">
        <v>745</v>
      </c>
      <c r="G12" s="514" t="s">
        <v>604</v>
      </c>
      <c r="H12" s="687">
        <v>0.125</v>
      </c>
      <c r="I12" s="843"/>
      <c r="J12" s="843"/>
      <c r="K12" s="843"/>
      <c r="L12" s="843"/>
      <c r="M12" s="840"/>
      <c r="N12" s="840"/>
      <c r="O12" s="840"/>
      <c r="P12" s="840"/>
      <c r="Q12" s="840"/>
      <c r="R12" s="840"/>
      <c r="S12" s="840"/>
      <c r="T12" s="838"/>
      <c r="U12" s="86"/>
    </row>
    <row r="13" spans="1:25">
      <c r="A13" s="250" t="s">
        <v>549</v>
      </c>
      <c r="B13" s="514"/>
      <c r="C13" s="514">
        <v>2010</v>
      </c>
      <c r="D13" s="246" t="s">
        <v>213</v>
      </c>
      <c r="E13" s="246" t="s">
        <v>645</v>
      </c>
      <c r="F13" s="299" t="s">
        <v>348</v>
      </c>
      <c r="G13" s="514" t="s">
        <v>604</v>
      </c>
      <c r="H13" s="687">
        <v>0.125</v>
      </c>
      <c r="I13" s="514"/>
      <c r="J13" s="514">
        <v>400</v>
      </c>
      <c r="K13" s="514"/>
      <c r="L13" s="514" t="s">
        <v>331</v>
      </c>
      <c r="M13" s="316"/>
      <c r="N13" s="316"/>
      <c r="O13" s="316">
        <v>580</v>
      </c>
      <c r="P13" s="761">
        <v>0</v>
      </c>
      <c r="Q13" s="316">
        <v>9</v>
      </c>
      <c r="R13" s="316" t="s">
        <v>332</v>
      </c>
      <c r="S13" s="316">
        <f t="shared" si="0"/>
        <v>589</v>
      </c>
      <c r="T13" s="755" t="s">
        <v>332</v>
      </c>
      <c r="U13" s="86"/>
    </row>
    <row r="14" spans="1:25">
      <c r="A14" s="250" t="s">
        <v>549</v>
      </c>
      <c r="B14" s="514"/>
      <c r="C14" s="514">
        <v>2010</v>
      </c>
      <c r="D14" s="246" t="s">
        <v>213</v>
      </c>
      <c r="E14" s="246" t="s">
        <v>645</v>
      </c>
      <c r="F14" s="232" t="s">
        <v>768</v>
      </c>
      <c r="G14" s="514" t="s">
        <v>609</v>
      </c>
      <c r="H14" s="687">
        <v>0.125</v>
      </c>
      <c r="I14" s="514"/>
      <c r="J14" s="514">
        <v>100</v>
      </c>
      <c r="K14" s="514"/>
      <c r="L14" s="514" t="s">
        <v>331</v>
      </c>
      <c r="M14" s="316"/>
      <c r="N14" s="316"/>
      <c r="O14" s="316">
        <v>191</v>
      </c>
      <c r="P14" s="754">
        <v>0.32350000000000001</v>
      </c>
      <c r="Q14" s="316">
        <v>259</v>
      </c>
      <c r="R14" s="316" t="s">
        <v>332</v>
      </c>
      <c r="S14" s="316">
        <f t="shared" si="0"/>
        <v>450</v>
      </c>
      <c r="T14" s="755" t="s">
        <v>332</v>
      </c>
      <c r="U14" s="86"/>
    </row>
    <row r="15" spans="1:25">
      <c r="A15" s="250" t="s">
        <v>549</v>
      </c>
      <c r="B15" s="514"/>
      <c r="C15" s="514">
        <v>2010</v>
      </c>
      <c r="D15" s="246" t="s">
        <v>213</v>
      </c>
      <c r="E15" s="246" t="s">
        <v>645</v>
      </c>
      <c r="F15" s="232" t="s">
        <v>558</v>
      </c>
      <c r="G15" s="514" t="s">
        <v>609</v>
      </c>
      <c r="H15" s="687">
        <v>0.125</v>
      </c>
      <c r="I15" s="514"/>
      <c r="J15" s="514">
        <v>100</v>
      </c>
      <c r="K15" s="514"/>
      <c r="L15" s="514" t="s">
        <v>331</v>
      </c>
      <c r="M15" s="316"/>
      <c r="N15" s="316"/>
      <c r="O15" s="316">
        <v>225</v>
      </c>
      <c r="P15" s="754">
        <v>0.22</v>
      </c>
      <c r="Q15" s="316">
        <v>228</v>
      </c>
      <c r="R15" s="316" t="s">
        <v>332</v>
      </c>
      <c r="S15" s="316">
        <f t="shared" si="0"/>
        <v>453</v>
      </c>
      <c r="T15" s="755" t="s">
        <v>332</v>
      </c>
      <c r="U15" s="86"/>
    </row>
    <row r="16" spans="1:25">
      <c r="A16" s="250" t="s">
        <v>549</v>
      </c>
      <c r="B16" s="514"/>
      <c r="C16" s="514">
        <v>2010</v>
      </c>
      <c r="D16" s="246" t="s">
        <v>213</v>
      </c>
      <c r="E16" s="246" t="s">
        <v>645</v>
      </c>
      <c r="F16" s="232" t="s">
        <v>602</v>
      </c>
      <c r="G16" s="514" t="s">
        <v>604</v>
      </c>
      <c r="H16" s="687">
        <v>0.125</v>
      </c>
      <c r="I16" s="843"/>
      <c r="J16" s="843">
        <v>3000</v>
      </c>
      <c r="K16" s="843"/>
      <c r="L16" s="843" t="s">
        <v>331</v>
      </c>
      <c r="M16" s="840"/>
      <c r="N16" s="840"/>
      <c r="O16" s="840">
        <f>3387+14474</f>
        <v>17861</v>
      </c>
      <c r="P16" s="842">
        <v>0.23269999999999999</v>
      </c>
      <c r="Q16" s="840">
        <f>14+0</f>
        <v>14</v>
      </c>
      <c r="R16" s="840" t="s">
        <v>332</v>
      </c>
      <c r="S16" s="840">
        <f t="shared" si="0"/>
        <v>17875</v>
      </c>
      <c r="T16" s="838" t="s">
        <v>332</v>
      </c>
      <c r="U16" s="86"/>
    </row>
    <row r="17" spans="1:22">
      <c r="A17" s="250" t="s">
        <v>549</v>
      </c>
      <c r="B17" s="514"/>
      <c r="C17" s="514">
        <v>2010</v>
      </c>
      <c r="D17" s="246" t="s">
        <v>213</v>
      </c>
      <c r="E17" s="246" t="s">
        <v>683</v>
      </c>
      <c r="F17" s="232" t="s">
        <v>602</v>
      </c>
      <c r="G17" s="514" t="s">
        <v>604</v>
      </c>
      <c r="H17" s="687">
        <v>0.125</v>
      </c>
      <c r="I17" s="843"/>
      <c r="J17" s="843"/>
      <c r="K17" s="843"/>
      <c r="L17" s="843"/>
      <c r="M17" s="840"/>
      <c r="N17" s="840"/>
      <c r="O17" s="840"/>
      <c r="P17" s="840"/>
      <c r="Q17" s="840"/>
      <c r="R17" s="840"/>
      <c r="S17" s="840"/>
      <c r="T17" s="838"/>
      <c r="U17" s="86"/>
    </row>
    <row r="18" spans="1:22">
      <c r="A18" s="250" t="s">
        <v>549</v>
      </c>
      <c r="B18" s="514"/>
      <c r="C18" s="514">
        <v>2010</v>
      </c>
      <c r="D18" s="247" t="s">
        <v>215</v>
      </c>
      <c r="E18" s="247" t="s">
        <v>8</v>
      </c>
      <c r="F18" s="232" t="s">
        <v>768</v>
      </c>
      <c r="G18" s="514" t="s">
        <v>609</v>
      </c>
      <c r="H18" s="687">
        <v>0.125</v>
      </c>
      <c r="I18" s="514"/>
      <c r="J18" s="514">
        <v>100</v>
      </c>
      <c r="K18" s="514"/>
      <c r="L18" s="514" t="s">
        <v>331</v>
      </c>
      <c r="M18" s="316"/>
      <c r="N18" s="316"/>
      <c r="O18" s="316">
        <f>60+275</f>
        <v>335</v>
      </c>
      <c r="P18" s="761">
        <v>0</v>
      </c>
      <c r="Q18" s="316">
        <v>362</v>
      </c>
      <c r="R18" s="773" t="s">
        <v>332</v>
      </c>
      <c r="S18" s="316">
        <f t="shared" si="0"/>
        <v>697</v>
      </c>
      <c r="T18" s="755" t="s">
        <v>332</v>
      </c>
      <c r="U18" s="86"/>
    </row>
    <row r="19" spans="1:22">
      <c r="A19" s="250" t="s">
        <v>549</v>
      </c>
      <c r="B19" s="514"/>
      <c r="C19" s="514">
        <v>2010</v>
      </c>
      <c r="D19" s="247" t="s">
        <v>215</v>
      </c>
      <c r="E19" s="247" t="s">
        <v>8</v>
      </c>
      <c r="F19" s="232" t="s">
        <v>558</v>
      </c>
      <c r="G19" s="514" t="s">
        <v>609</v>
      </c>
      <c r="H19" s="687">
        <v>0.125</v>
      </c>
      <c r="I19" s="514"/>
      <c r="J19" s="514">
        <v>100</v>
      </c>
      <c r="K19" s="514"/>
      <c r="L19" s="514" t="s">
        <v>331</v>
      </c>
      <c r="M19" s="316"/>
      <c r="N19" s="316"/>
      <c r="O19" s="316">
        <v>240</v>
      </c>
      <c r="P19" s="754">
        <v>8.9200000000000002E-2</v>
      </c>
      <c r="Q19" s="316">
        <f>0+23</f>
        <v>23</v>
      </c>
      <c r="R19" s="316" t="s">
        <v>332</v>
      </c>
      <c r="S19" s="316">
        <f t="shared" si="0"/>
        <v>263</v>
      </c>
      <c r="T19" s="755" t="s">
        <v>332</v>
      </c>
      <c r="U19" s="86"/>
    </row>
    <row r="20" spans="1:22">
      <c r="A20" s="250" t="s">
        <v>549</v>
      </c>
      <c r="B20" s="514"/>
      <c r="C20" s="514">
        <v>2010</v>
      </c>
      <c r="D20" s="247" t="s">
        <v>215</v>
      </c>
      <c r="E20" s="247" t="s">
        <v>688</v>
      </c>
      <c r="F20" s="232" t="s">
        <v>612</v>
      </c>
      <c r="G20" s="514" t="s">
        <v>609</v>
      </c>
      <c r="H20" s="232" t="s">
        <v>746</v>
      </c>
      <c r="I20" s="514"/>
      <c r="J20" s="514">
        <v>1500</v>
      </c>
      <c r="K20" s="514"/>
      <c r="L20" s="514" t="s">
        <v>331</v>
      </c>
      <c r="M20" s="316"/>
      <c r="N20" s="316"/>
      <c r="O20" s="316">
        <v>23708</v>
      </c>
      <c r="P20" s="754">
        <v>6.9500000000000006E-2</v>
      </c>
      <c r="Q20" s="316">
        <v>0</v>
      </c>
      <c r="R20" s="316" t="s">
        <v>332</v>
      </c>
      <c r="S20" s="316">
        <f t="shared" si="0"/>
        <v>23708</v>
      </c>
      <c r="T20" s="755" t="s">
        <v>332</v>
      </c>
      <c r="U20" s="86"/>
    </row>
    <row r="21" spans="1:22">
      <c r="A21" s="250" t="s">
        <v>549</v>
      </c>
      <c r="B21" s="514"/>
      <c r="C21" s="514">
        <v>2010</v>
      </c>
      <c r="D21" s="247" t="s">
        <v>215</v>
      </c>
      <c r="E21" s="247" t="s">
        <v>726</v>
      </c>
      <c r="F21" s="232" t="s">
        <v>612</v>
      </c>
      <c r="G21" s="232" t="s">
        <v>609</v>
      </c>
      <c r="H21" s="232" t="s">
        <v>746</v>
      </c>
      <c r="I21" s="514"/>
      <c r="J21" s="514">
        <v>6000</v>
      </c>
      <c r="K21" s="514"/>
      <c r="L21" s="514" t="s">
        <v>331</v>
      </c>
      <c r="M21" s="316"/>
      <c r="N21" s="316"/>
      <c r="O21" s="316">
        <v>38869</v>
      </c>
      <c r="P21" s="754">
        <v>8.6999999999999994E-2</v>
      </c>
      <c r="Q21" s="316">
        <v>6</v>
      </c>
      <c r="R21" s="316" t="s">
        <v>332</v>
      </c>
      <c r="S21" s="316">
        <f t="shared" si="0"/>
        <v>38875</v>
      </c>
      <c r="T21" s="755" t="s">
        <v>332</v>
      </c>
      <c r="U21" s="86"/>
    </row>
    <row r="22" spans="1:22">
      <c r="A22" s="250" t="s">
        <v>549</v>
      </c>
      <c r="B22" s="514"/>
      <c r="C22" s="514">
        <v>2010</v>
      </c>
      <c r="D22" s="247" t="s">
        <v>215</v>
      </c>
      <c r="E22" s="247" t="s">
        <v>726</v>
      </c>
      <c r="F22" s="232" t="s">
        <v>613</v>
      </c>
      <c r="G22" s="232" t="s">
        <v>609</v>
      </c>
      <c r="H22" s="232" t="s">
        <v>746</v>
      </c>
      <c r="I22" s="514"/>
      <c r="J22" s="514">
        <v>100</v>
      </c>
      <c r="K22" s="514"/>
      <c r="L22" s="514" t="s">
        <v>331</v>
      </c>
      <c r="M22" s="316"/>
      <c r="N22" s="316"/>
      <c r="O22" s="316">
        <v>15</v>
      </c>
      <c r="P22" s="316"/>
      <c r="Q22" s="316">
        <v>244</v>
      </c>
      <c r="R22" s="316" t="s">
        <v>332</v>
      </c>
      <c r="S22" s="316">
        <f t="shared" si="0"/>
        <v>259</v>
      </c>
      <c r="T22" s="755" t="s">
        <v>332</v>
      </c>
      <c r="U22" s="86"/>
    </row>
    <row r="23" spans="1:22">
      <c r="A23" s="250" t="s">
        <v>549</v>
      </c>
      <c r="B23" s="514"/>
      <c r="C23" s="514">
        <v>2010</v>
      </c>
      <c r="D23" s="247" t="s">
        <v>215</v>
      </c>
      <c r="E23" s="247" t="s">
        <v>685</v>
      </c>
      <c r="F23" s="232" t="s">
        <v>614</v>
      </c>
      <c r="G23" s="514" t="s">
        <v>604</v>
      </c>
      <c r="H23" s="232" t="s">
        <v>746</v>
      </c>
      <c r="I23" s="514"/>
      <c r="J23" s="514">
        <v>1200</v>
      </c>
      <c r="K23" s="514"/>
      <c r="L23" s="514" t="s">
        <v>331</v>
      </c>
      <c r="M23" s="316"/>
      <c r="N23" s="316"/>
      <c r="O23" s="316">
        <v>3088</v>
      </c>
      <c r="P23" s="754">
        <v>0.1502</v>
      </c>
      <c r="Q23" s="316">
        <v>0</v>
      </c>
      <c r="R23" s="316" t="s">
        <v>332</v>
      </c>
      <c r="S23" s="316">
        <f t="shared" si="0"/>
        <v>3088</v>
      </c>
      <c r="T23" s="755" t="s">
        <v>332</v>
      </c>
      <c r="U23" s="86"/>
    </row>
    <row r="24" spans="1:22">
      <c r="A24" s="250" t="s">
        <v>549</v>
      </c>
      <c r="B24" s="514"/>
      <c r="C24" s="514">
        <v>2010</v>
      </c>
      <c r="D24" s="247" t="s">
        <v>215</v>
      </c>
      <c r="E24" s="247" t="s">
        <v>688</v>
      </c>
      <c r="F24" s="232" t="s">
        <v>614</v>
      </c>
      <c r="G24" s="514" t="s">
        <v>604</v>
      </c>
      <c r="H24" s="232" t="s">
        <v>746</v>
      </c>
      <c r="I24" s="843"/>
      <c r="J24" s="843">
        <v>3000</v>
      </c>
      <c r="K24" s="843"/>
      <c r="L24" s="843" t="s">
        <v>331</v>
      </c>
      <c r="M24" s="840"/>
      <c r="N24" s="840"/>
      <c r="O24" s="840">
        <f>3996+2881</f>
        <v>6877</v>
      </c>
      <c r="P24" s="842">
        <v>0.59950000000000003</v>
      </c>
      <c r="Q24" s="840">
        <f>627+242</f>
        <v>869</v>
      </c>
      <c r="R24" s="840" t="s">
        <v>332</v>
      </c>
      <c r="S24" s="840">
        <f t="shared" si="0"/>
        <v>7746</v>
      </c>
      <c r="T24" s="838" t="s">
        <v>332</v>
      </c>
      <c r="U24" s="86"/>
    </row>
    <row r="25" spans="1:22">
      <c r="A25" s="250" t="s">
        <v>549</v>
      </c>
      <c r="B25" s="514"/>
      <c r="C25" s="514">
        <v>2010</v>
      </c>
      <c r="D25" s="247" t="s">
        <v>215</v>
      </c>
      <c r="E25" s="247" t="s">
        <v>719</v>
      </c>
      <c r="F25" s="232" t="s">
        <v>614</v>
      </c>
      <c r="G25" s="232" t="s">
        <v>604</v>
      </c>
      <c r="H25" s="232" t="s">
        <v>746</v>
      </c>
      <c r="I25" s="843"/>
      <c r="J25" s="843"/>
      <c r="K25" s="843"/>
      <c r="L25" s="843" t="s">
        <v>331</v>
      </c>
      <c r="M25" s="840"/>
      <c r="N25" s="840"/>
      <c r="O25" s="840"/>
      <c r="P25" s="840"/>
      <c r="Q25" s="840"/>
      <c r="R25" s="840"/>
      <c r="S25" s="840"/>
      <c r="T25" s="838"/>
      <c r="U25" s="86"/>
    </row>
    <row r="26" spans="1:22">
      <c r="A26" s="250" t="s">
        <v>549</v>
      </c>
      <c r="B26" s="514"/>
      <c r="C26" s="514">
        <v>2010</v>
      </c>
      <c r="D26" s="247" t="s">
        <v>215</v>
      </c>
      <c r="E26" s="247" t="s">
        <v>726</v>
      </c>
      <c r="F26" s="232" t="s">
        <v>614</v>
      </c>
      <c r="G26" s="232" t="s">
        <v>604</v>
      </c>
      <c r="H26" s="232" t="s">
        <v>746</v>
      </c>
      <c r="I26" s="514"/>
      <c r="J26" s="514">
        <v>3000</v>
      </c>
      <c r="K26" s="514"/>
      <c r="L26" s="514" t="s">
        <v>331</v>
      </c>
      <c r="M26" s="316"/>
      <c r="N26" s="316"/>
      <c r="O26" s="316">
        <v>4998</v>
      </c>
      <c r="P26" s="754">
        <v>0.5131</v>
      </c>
      <c r="Q26" s="316">
        <v>217</v>
      </c>
      <c r="R26" s="316" t="s">
        <v>332</v>
      </c>
      <c r="S26" s="316">
        <f t="shared" si="0"/>
        <v>5215</v>
      </c>
      <c r="T26" s="755" t="s">
        <v>332</v>
      </c>
      <c r="U26" s="86"/>
    </row>
    <row r="27" spans="1:22" ht="12.75" customHeight="1">
      <c r="A27" s="250" t="s">
        <v>549</v>
      </c>
      <c r="B27" s="514"/>
      <c r="C27" s="514">
        <v>2010</v>
      </c>
      <c r="D27" s="247" t="s">
        <v>215</v>
      </c>
      <c r="E27" s="247" t="s">
        <v>688</v>
      </c>
      <c r="F27" s="232" t="s">
        <v>615</v>
      </c>
      <c r="G27" s="514" t="s">
        <v>604</v>
      </c>
      <c r="H27" s="232" t="s">
        <v>746</v>
      </c>
      <c r="I27" s="514"/>
      <c r="J27" s="514">
        <v>2000</v>
      </c>
      <c r="K27" s="514"/>
      <c r="L27" s="514" t="s">
        <v>331</v>
      </c>
      <c r="M27" s="316"/>
      <c r="N27" s="316"/>
      <c r="O27" s="316">
        <v>5586</v>
      </c>
      <c r="P27" s="754">
        <v>0.3715</v>
      </c>
      <c r="Q27" s="316">
        <v>5443</v>
      </c>
      <c r="R27" s="316" t="s">
        <v>332</v>
      </c>
      <c r="S27" s="316">
        <f t="shared" si="0"/>
        <v>11029</v>
      </c>
      <c r="T27" s="755" t="s">
        <v>332</v>
      </c>
      <c r="U27" s="86"/>
      <c r="V27" s="86"/>
    </row>
    <row r="28" spans="1:22">
      <c r="A28" s="250" t="s">
        <v>549</v>
      </c>
      <c r="B28" s="514"/>
      <c r="C28" s="514">
        <v>2010</v>
      </c>
      <c r="D28" s="247" t="s">
        <v>215</v>
      </c>
      <c r="E28" s="247" t="s">
        <v>719</v>
      </c>
      <c r="F28" s="232" t="s">
        <v>615</v>
      </c>
      <c r="G28" s="232" t="s">
        <v>604</v>
      </c>
      <c r="H28" s="232" t="s">
        <v>746</v>
      </c>
      <c r="I28" s="514"/>
      <c r="J28" s="514">
        <v>1800</v>
      </c>
      <c r="K28" s="514"/>
      <c r="L28" s="514" t="s">
        <v>331</v>
      </c>
      <c r="M28" s="316"/>
      <c r="N28" s="316"/>
      <c r="O28" s="316">
        <v>1527</v>
      </c>
      <c r="P28" s="754">
        <v>0.27279999999999999</v>
      </c>
      <c r="Q28" s="316">
        <v>1284</v>
      </c>
      <c r="R28" s="754" t="s">
        <v>332</v>
      </c>
      <c r="S28" s="316">
        <f t="shared" si="0"/>
        <v>2811</v>
      </c>
      <c r="T28" s="753" t="s">
        <v>332</v>
      </c>
      <c r="U28" s="86"/>
      <c r="V28" s="86"/>
    </row>
    <row r="29" spans="1:22">
      <c r="A29" s="250" t="s">
        <v>549</v>
      </c>
      <c r="B29" s="514"/>
      <c r="C29" s="514">
        <v>2010</v>
      </c>
      <c r="D29" s="247" t="s">
        <v>215</v>
      </c>
      <c r="E29" s="247" t="s">
        <v>726</v>
      </c>
      <c r="F29" s="232" t="s">
        <v>615</v>
      </c>
      <c r="G29" s="232" t="s">
        <v>604</v>
      </c>
      <c r="H29" s="232" t="s">
        <v>746</v>
      </c>
      <c r="I29" s="514"/>
      <c r="J29" s="514">
        <v>2500</v>
      </c>
      <c r="K29" s="514"/>
      <c r="L29" s="514" t="s">
        <v>331</v>
      </c>
      <c r="M29" s="316"/>
      <c r="N29" s="316"/>
      <c r="O29" s="316">
        <v>4895</v>
      </c>
      <c r="P29" s="754">
        <v>0.43020000000000003</v>
      </c>
      <c r="Q29" s="316">
        <v>1967</v>
      </c>
      <c r="R29" s="316" t="s">
        <v>332</v>
      </c>
      <c r="S29" s="316">
        <f t="shared" si="0"/>
        <v>6862</v>
      </c>
      <c r="T29" s="755" t="s">
        <v>332</v>
      </c>
      <c r="U29" s="86"/>
      <c r="V29" s="86"/>
    </row>
    <row r="30" spans="1:22">
      <c r="A30" s="250" t="s">
        <v>549</v>
      </c>
      <c r="B30" s="514"/>
      <c r="C30" s="514">
        <v>2010</v>
      </c>
      <c r="D30" s="247" t="s">
        <v>215</v>
      </c>
      <c r="E30" s="247" t="s">
        <v>726</v>
      </c>
      <c r="F30" s="232" t="s">
        <v>616</v>
      </c>
      <c r="G30" s="232" t="s">
        <v>604</v>
      </c>
      <c r="H30" s="232" t="s">
        <v>746</v>
      </c>
      <c r="I30" s="514"/>
      <c r="J30" s="514">
        <v>270</v>
      </c>
      <c r="K30" s="514"/>
      <c r="L30" s="514" t="s">
        <v>331</v>
      </c>
      <c r="M30" s="316"/>
      <c r="N30" s="316"/>
      <c r="O30" s="316">
        <v>1169</v>
      </c>
      <c r="P30" s="761">
        <v>0</v>
      </c>
      <c r="Q30" s="316">
        <v>41</v>
      </c>
      <c r="R30" s="316" t="s">
        <v>332</v>
      </c>
      <c r="S30" s="316">
        <f t="shared" si="0"/>
        <v>1210</v>
      </c>
      <c r="T30" s="755" t="s">
        <v>332</v>
      </c>
      <c r="U30" s="86"/>
      <c r="V30" s="86"/>
    </row>
    <row r="31" spans="1:22">
      <c r="A31" s="250" t="s">
        <v>549</v>
      </c>
      <c r="B31" s="514"/>
      <c r="C31" s="514">
        <v>2010</v>
      </c>
      <c r="D31" s="247" t="s">
        <v>215</v>
      </c>
      <c r="E31" s="247" t="s">
        <v>688</v>
      </c>
      <c r="F31" s="232" t="s">
        <v>617</v>
      </c>
      <c r="G31" s="514" t="s">
        <v>604</v>
      </c>
      <c r="H31" s="232" t="s">
        <v>746</v>
      </c>
      <c r="I31" s="843"/>
      <c r="J31" s="843">
        <v>600</v>
      </c>
      <c r="K31" s="843"/>
      <c r="L31" s="843" t="s">
        <v>331</v>
      </c>
      <c r="M31" s="840"/>
      <c r="N31" s="840"/>
      <c r="O31" s="840">
        <f>24+2543</f>
        <v>2567</v>
      </c>
      <c r="P31" s="842">
        <v>0.28179999999999999</v>
      </c>
      <c r="Q31" s="840">
        <f>2626+269</f>
        <v>2895</v>
      </c>
      <c r="R31" s="840" t="s">
        <v>332</v>
      </c>
      <c r="S31" s="840">
        <f t="shared" si="0"/>
        <v>5462</v>
      </c>
      <c r="T31" s="838" t="s">
        <v>332</v>
      </c>
      <c r="U31" s="86"/>
      <c r="V31" s="86"/>
    </row>
    <row r="32" spans="1:22">
      <c r="A32" s="250" t="s">
        <v>549</v>
      </c>
      <c r="B32" s="514"/>
      <c r="C32" s="514">
        <v>2010</v>
      </c>
      <c r="D32" s="247" t="s">
        <v>215</v>
      </c>
      <c r="E32" s="247" t="s">
        <v>719</v>
      </c>
      <c r="F32" s="232" t="s">
        <v>617</v>
      </c>
      <c r="G32" s="232" t="s">
        <v>604</v>
      </c>
      <c r="H32" s="232" t="s">
        <v>746</v>
      </c>
      <c r="I32" s="843"/>
      <c r="J32" s="843"/>
      <c r="K32" s="843"/>
      <c r="L32" s="843" t="s">
        <v>331</v>
      </c>
      <c r="M32" s="840"/>
      <c r="N32" s="840"/>
      <c r="O32" s="840"/>
      <c r="P32" s="840"/>
      <c r="Q32" s="840"/>
      <c r="R32" s="840"/>
      <c r="S32" s="840"/>
      <c r="T32" s="838"/>
      <c r="U32" s="86"/>
      <c r="V32" s="86"/>
    </row>
    <row r="33" spans="1:22">
      <c r="A33" s="250" t="s">
        <v>549</v>
      </c>
      <c r="B33" s="514"/>
      <c r="C33" s="514">
        <v>2010</v>
      </c>
      <c r="D33" s="247" t="s">
        <v>215</v>
      </c>
      <c r="E33" s="247" t="s">
        <v>688</v>
      </c>
      <c r="F33" s="232" t="s">
        <v>618</v>
      </c>
      <c r="G33" s="514" t="s">
        <v>604</v>
      </c>
      <c r="H33" s="232" t="s">
        <v>746</v>
      </c>
      <c r="I33" s="843"/>
      <c r="J33" s="843">
        <v>200</v>
      </c>
      <c r="K33" s="843"/>
      <c r="L33" s="843" t="s">
        <v>331</v>
      </c>
      <c r="M33" s="840"/>
      <c r="N33" s="840"/>
      <c r="O33" s="840">
        <f>1515+13</f>
        <v>1528</v>
      </c>
      <c r="P33" s="842">
        <v>0.20830000000000001</v>
      </c>
      <c r="Q33" s="840">
        <f>448+28</f>
        <v>476</v>
      </c>
      <c r="R33" s="840" t="s">
        <v>332</v>
      </c>
      <c r="S33" s="840">
        <f t="shared" si="0"/>
        <v>2004</v>
      </c>
      <c r="T33" s="838" t="s">
        <v>332</v>
      </c>
      <c r="U33" s="86"/>
      <c r="V33" s="86"/>
    </row>
    <row r="34" spans="1:22">
      <c r="A34" s="250" t="s">
        <v>549</v>
      </c>
      <c r="B34" s="514"/>
      <c r="C34" s="514">
        <v>2010</v>
      </c>
      <c r="D34" s="247" t="s">
        <v>215</v>
      </c>
      <c r="E34" s="247" t="s">
        <v>719</v>
      </c>
      <c r="F34" s="232" t="s">
        <v>618</v>
      </c>
      <c r="G34" s="232" t="s">
        <v>604</v>
      </c>
      <c r="H34" s="232" t="s">
        <v>746</v>
      </c>
      <c r="I34" s="843"/>
      <c r="J34" s="843"/>
      <c r="K34" s="843"/>
      <c r="L34" s="843"/>
      <c r="M34" s="840"/>
      <c r="N34" s="840"/>
      <c r="O34" s="840"/>
      <c r="P34" s="840"/>
      <c r="Q34" s="840"/>
      <c r="R34" s="840"/>
      <c r="S34" s="840"/>
      <c r="T34" s="838"/>
    </row>
    <row r="35" spans="1:22">
      <c r="A35" s="250" t="s">
        <v>549</v>
      </c>
      <c r="B35" s="514"/>
      <c r="C35" s="514">
        <v>2010</v>
      </c>
      <c r="D35" s="247" t="s">
        <v>215</v>
      </c>
      <c r="E35" s="247" t="s">
        <v>726</v>
      </c>
      <c r="F35" s="232" t="s">
        <v>618</v>
      </c>
      <c r="G35" s="232" t="s">
        <v>604</v>
      </c>
      <c r="H35" s="232" t="s">
        <v>746</v>
      </c>
      <c r="I35" s="514"/>
      <c r="J35" s="514">
        <v>300</v>
      </c>
      <c r="K35" s="514"/>
      <c r="L35" s="514" t="s">
        <v>331</v>
      </c>
      <c r="M35" s="316"/>
      <c r="N35" s="316"/>
      <c r="O35" s="316">
        <v>1840</v>
      </c>
      <c r="P35" s="754">
        <v>0.37069999999999997</v>
      </c>
      <c r="Q35" s="316">
        <v>1079</v>
      </c>
      <c r="R35" s="316" t="s">
        <v>332</v>
      </c>
      <c r="S35" s="316">
        <f t="shared" si="0"/>
        <v>2919</v>
      </c>
      <c r="T35" s="755" t="s">
        <v>332</v>
      </c>
    </row>
    <row r="36" spans="1:22">
      <c r="A36" s="250" t="s">
        <v>549</v>
      </c>
      <c r="B36" s="514"/>
      <c r="C36" s="514">
        <v>2010</v>
      </c>
      <c r="D36" s="247" t="s">
        <v>215</v>
      </c>
      <c r="E36" s="247" t="s">
        <v>685</v>
      </c>
      <c r="F36" s="232" t="s">
        <v>619</v>
      </c>
      <c r="G36" s="514" t="s">
        <v>604</v>
      </c>
      <c r="H36" s="232" t="s">
        <v>746</v>
      </c>
      <c r="I36" s="514"/>
      <c r="J36" s="514" t="s">
        <v>332</v>
      </c>
      <c r="K36" s="514"/>
      <c r="L36" s="514" t="s">
        <v>331</v>
      </c>
      <c r="M36" s="316"/>
      <c r="N36" s="316"/>
      <c r="O36" s="316" t="s">
        <v>332</v>
      </c>
      <c r="P36" s="316" t="s">
        <v>332</v>
      </c>
      <c r="Q36" s="316" t="s">
        <v>332</v>
      </c>
      <c r="R36" s="316" t="s">
        <v>332</v>
      </c>
      <c r="S36" s="316" t="s">
        <v>332</v>
      </c>
      <c r="T36" s="755" t="s">
        <v>332</v>
      </c>
    </row>
    <row r="37" spans="1:22">
      <c r="A37" s="250" t="s">
        <v>549</v>
      </c>
      <c r="B37" s="514"/>
      <c r="C37" s="514">
        <v>2010</v>
      </c>
      <c r="D37" s="247" t="s">
        <v>215</v>
      </c>
      <c r="E37" s="247" t="s">
        <v>688</v>
      </c>
      <c r="F37" s="232" t="s">
        <v>619</v>
      </c>
      <c r="G37" s="514" t="s">
        <v>604</v>
      </c>
      <c r="H37" s="232" t="s">
        <v>746</v>
      </c>
      <c r="I37" s="514"/>
      <c r="J37" s="514">
        <v>100</v>
      </c>
      <c r="K37" s="514"/>
      <c r="L37" s="514" t="s">
        <v>331</v>
      </c>
      <c r="M37" s="316"/>
      <c r="N37" s="316"/>
      <c r="O37" s="316">
        <v>0</v>
      </c>
      <c r="P37" s="316" t="s">
        <v>332</v>
      </c>
      <c r="Q37" s="316">
        <v>490</v>
      </c>
      <c r="R37" s="316" t="s">
        <v>332</v>
      </c>
      <c r="S37" s="316">
        <f t="shared" si="0"/>
        <v>490</v>
      </c>
      <c r="T37" s="755" t="s">
        <v>332</v>
      </c>
    </row>
    <row r="38" spans="1:22">
      <c r="A38" s="250" t="s">
        <v>549</v>
      </c>
      <c r="B38" s="514"/>
      <c r="C38" s="514">
        <v>2010</v>
      </c>
      <c r="D38" s="247" t="s">
        <v>215</v>
      </c>
      <c r="E38" s="247" t="s">
        <v>719</v>
      </c>
      <c r="F38" s="232" t="s">
        <v>619</v>
      </c>
      <c r="G38" s="232" t="s">
        <v>604</v>
      </c>
      <c r="H38" s="232" t="s">
        <v>746</v>
      </c>
      <c r="I38" s="514"/>
      <c r="J38" s="514" t="s">
        <v>332</v>
      </c>
      <c r="K38" s="514"/>
      <c r="L38" s="514" t="s">
        <v>331</v>
      </c>
      <c r="M38" s="316"/>
      <c r="N38" s="316"/>
      <c r="O38" s="316" t="s">
        <v>332</v>
      </c>
      <c r="P38" s="316" t="s">
        <v>332</v>
      </c>
      <c r="Q38" s="316" t="s">
        <v>332</v>
      </c>
      <c r="R38" s="316" t="s">
        <v>332</v>
      </c>
      <c r="S38" s="316" t="s">
        <v>332</v>
      </c>
      <c r="T38" s="755" t="s">
        <v>332</v>
      </c>
    </row>
    <row r="39" spans="1:22">
      <c r="A39" s="250" t="s">
        <v>549</v>
      </c>
      <c r="B39" s="514"/>
      <c r="C39" s="514">
        <v>2010</v>
      </c>
      <c r="D39" s="247" t="s">
        <v>215</v>
      </c>
      <c r="E39" s="247" t="s">
        <v>726</v>
      </c>
      <c r="F39" s="232" t="s">
        <v>619</v>
      </c>
      <c r="G39" s="232" t="s">
        <v>604</v>
      </c>
      <c r="H39" s="232" t="s">
        <v>746</v>
      </c>
      <c r="I39" s="514"/>
      <c r="J39" s="514">
        <v>200</v>
      </c>
      <c r="K39" s="514"/>
      <c r="L39" s="514" t="s">
        <v>331</v>
      </c>
      <c r="M39" s="316"/>
      <c r="N39" s="316"/>
      <c r="O39" s="316">
        <v>3</v>
      </c>
      <c r="P39" s="316" t="s">
        <v>332</v>
      </c>
      <c r="Q39" s="316">
        <v>160</v>
      </c>
      <c r="R39" s="316" t="s">
        <v>332</v>
      </c>
      <c r="S39" s="316">
        <f t="shared" si="0"/>
        <v>163</v>
      </c>
      <c r="T39" s="755" t="s">
        <v>332</v>
      </c>
    </row>
    <row r="40" spans="1:22">
      <c r="A40" s="250" t="s">
        <v>549</v>
      </c>
      <c r="B40" s="514"/>
      <c r="C40" s="514">
        <v>2010</v>
      </c>
      <c r="D40" s="247" t="s">
        <v>215</v>
      </c>
      <c r="E40" s="247" t="s">
        <v>726</v>
      </c>
      <c r="F40" s="232" t="s">
        <v>620</v>
      </c>
      <c r="G40" s="846" t="s">
        <v>609</v>
      </c>
      <c r="H40" s="846" t="s">
        <v>746</v>
      </c>
      <c r="I40" s="843"/>
      <c r="J40" s="843">
        <v>500</v>
      </c>
      <c r="K40" s="843"/>
      <c r="L40" s="843" t="s">
        <v>331</v>
      </c>
      <c r="M40" s="840"/>
      <c r="N40" s="840"/>
      <c r="O40" s="840">
        <f>1977+1684</f>
        <v>3661</v>
      </c>
      <c r="P40" s="847">
        <v>0.29649999999999999</v>
      </c>
      <c r="Q40" s="840">
        <f>38+307</f>
        <v>345</v>
      </c>
      <c r="R40" s="840" t="s">
        <v>332</v>
      </c>
      <c r="S40" s="840">
        <f t="shared" si="0"/>
        <v>4006</v>
      </c>
      <c r="T40" s="838" t="s">
        <v>332</v>
      </c>
    </row>
    <row r="41" spans="1:22">
      <c r="A41" s="250" t="s">
        <v>549</v>
      </c>
      <c r="B41" s="514"/>
      <c r="C41" s="514">
        <v>2010</v>
      </c>
      <c r="D41" s="247" t="s">
        <v>215</v>
      </c>
      <c r="E41" s="249" t="s">
        <v>726</v>
      </c>
      <c r="F41" s="231" t="s">
        <v>621</v>
      </c>
      <c r="G41" s="846"/>
      <c r="H41" s="846"/>
      <c r="I41" s="843"/>
      <c r="J41" s="843"/>
      <c r="K41" s="843"/>
      <c r="L41" s="843" t="s">
        <v>331</v>
      </c>
      <c r="M41" s="840"/>
      <c r="N41" s="840"/>
      <c r="O41" s="840"/>
      <c r="P41" s="848"/>
      <c r="Q41" s="840"/>
      <c r="R41" s="840"/>
      <c r="S41" s="840"/>
      <c r="T41" s="838"/>
    </row>
    <row r="42" spans="1:22">
      <c r="A42" s="250" t="s">
        <v>549</v>
      </c>
      <c r="B42" s="514"/>
      <c r="C42" s="514">
        <v>2010</v>
      </c>
      <c r="D42" s="247" t="s">
        <v>215</v>
      </c>
      <c r="E42" s="247" t="s">
        <v>688</v>
      </c>
      <c r="F42" s="232" t="s">
        <v>622</v>
      </c>
      <c r="G42" s="514" t="s">
        <v>604</v>
      </c>
      <c r="H42" s="232" t="s">
        <v>746</v>
      </c>
      <c r="I42" s="843"/>
      <c r="J42" s="843">
        <v>1500</v>
      </c>
      <c r="K42" s="843"/>
      <c r="L42" s="843" t="s">
        <v>331</v>
      </c>
      <c r="M42" s="840"/>
      <c r="N42" s="840"/>
      <c r="O42" s="840">
        <f>8002+7781</f>
        <v>15783</v>
      </c>
      <c r="P42" s="840" t="s">
        <v>155</v>
      </c>
      <c r="Q42" s="840">
        <f>6218+5745</f>
        <v>11963</v>
      </c>
      <c r="R42" s="840" t="s">
        <v>332</v>
      </c>
      <c r="S42" s="840">
        <f t="shared" si="0"/>
        <v>27746</v>
      </c>
      <c r="T42" s="838" t="s">
        <v>332</v>
      </c>
    </row>
    <row r="43" spans="1:22">
      <c r="A43" s="250" t="s">
        <v>549</v>
      </c>
      <c r="B43" s="514"/>
      <c r="C43" s="514">
        <v>2010</v>
      </c>
      <c r="D43" s="247" t="s">
        <v>215</v>
      </c>
      <c r="E43" s="247" t="s">
        <v>719</v>
      </c>
      <c r="F43" s="232" t="s">
        <v>622</v>
      </c>
      <c r="G43" s="232" t="s">
        <v>604</v>
      </c>
      <c r="H43" s="232" t="s">
        <v>746</v>
      </c>
      <c r="I43" s="843"/>
      <c r="J43" s="843"/>
      <c r="K43" s="843"/>
      <c r="L43" s="843" t="s">
        <v>331</v>
      </c>
      <c r="M43" s="840"/>
      <c r="N43" s="840"/>
      <c r="O43" s="840"/>
      <c r="P43" s="840"/>
      <c r="Q43" s="840"/>
      <c r="R43" s="840"/>
      <c r="S43" s="840"/>
      <c r="T43" s="838"/>
    </row>
    <row r="44" spans="1:22">
      <c r="A44" s="250" t="s">
        <v>549</v>
      </c>
      <c r="B44" s="514"/>
      <c r="C44" s="514">
        <v>2010</v>
      </c>
      <c r="D44" s="247" t="s">
        <v>215</v>
      </c>
      <c r="E44" s="247" t="s">
        <v>726</v>
      </c>
      <c r="F44" s="232" t="s">
        <v>622</v>
      </c>
      <c r="G44" s="232" t="s">
        <v>604</v>
      </c>
      <c r="H44" s="232" t="s">
        <v>746</v>
      </c>
      <c r="I44" s="514"/>
      <c r="J44" s="514">
        <v>1500</v>
      </c>
      <c r="K44" s="514"/>
      <c r="L44" s="514" t="s">
        <v>331</v>
      </c>
      <c r="M44" s="316"/>
      <c r="N44" s="316"/>
      <c r="O44" s="316">
        <v>3127</v>
      </c>
      <c r="P44" s="316" t="s">
        <v>155</v>
      </c>
      <c r="Q44" s="316">
        <v>1707</v>
      </c>
      <c r="R44" s="316" t="s">
        <v>332</v>
      </c>
      <c r="S44" s="316">
        <f t="shared" si="0"/>
        <v>4834</v>
      </c>
      <c r="T44" s="755" t="s">
        <v>332</v>
      </c>
    </row>
    <row r="45" spans="1:22">
      <c r="A45" s="250" t="s">
        <v>549</v>
      </c>
      <c r="B45" s="514"/>
      <c r="C45" s="514">
        <v>2010</v>
      </c>
      <c r="D45" s="247" t="s">
        <v>215</v>
      </c>
      <c r="E45" s="247" t="s">
        <v>688</v>
      </c>
      <c r="F45" s="232" t="s">
        <v>623</v>
      </c>
      <c r="G45" s="514" t="s">
        <v>604</v>
      </c>
      <c r="H45" s="232" t="s">
        <v>746</v>
      </c>
      <c r="I45" s="843"/>
      <c r="J45" s="843">
        <v>1500</v>
      </c>
      <c r="K45" s="843"/>
      <c r="L45" s="843" t="s">
        <v>331</v>
      </c>
      <c r="M45" s="840"/>
      <c r="N45" s="840"/>
      <c r="O45" s="840">
        <v>2834</v>
      </c>
      <c r="P45" s="840" t="s">
        <v>155</v>
      </c>
      <c r="Q45" s="840">
        <v>974</v>
      </c>
      <c r="R45" s="840" t="s">
        <v>332</v>
      </c>
      <c r="S45" s="840">
        <f t="shared" si="0"/>
        <v>3808</v>
      </c>
      <c r="T45" s="838" t="s">
        <v>332</v>
      </c>
    </row>
    <row r="46" spans="1:22">
      <c r="A46" s="250" t="s">
        <v>549</v>
      </c>
      <c r="B46" s="514"/>
      <c r="C46" s="514">
        <v>2010</v>
      </c>
      <c r="D46" s="247" t="s">
        <v>215</v>
      </c>
      <c r="E46" s="247" t="s">
        <v>719</v>
      </c>
      <c r="F46" s="232" t="s">
        <v>623</v>
      </c>
      <c r="G46" s="232" t="s">
        <v>604</v>
      </c>
      <c r="H46" s="232" t="s">
        <v>746</v>
      </c>
      <c r="I46" s="843"/>
      <c r="J46" s="843"/>
      <c r="K46" s="843"/>
      <c r="L46" s="843" t="s">
        <v>331</v>
      </c>
      <c r="M46" s="840"/>
      <c r="N46" s="840"/>
      <c r="O46" s="840"/>
      <c r="P46" s="840"/>
      <c r="Q46" s="840"/>
      <c r="R46" s="840"/>
      <c r="S46" s="840">
        <f t="shared" si="0"/>
        <v>0</v>
      </c>
      <c r="T46" s="838"/>
    </row>
    <row r="47" spans="1:22">
      <c r="A47" s="250" t="s">
        <v>549</v>
      </c>
      <c r="B47" s="514"/>
      <c r="C47" s="514">
        <v>2010</v>
      </c>
      <c r="D47" s="247" t="s">
        <v>215</v>
      </c>
      <c r="E47" s="247" t="s">
        <v>726</v>
      </c>
      <c r="F47" s="232" t="s">
        <v>623</v>
      </c>
      <c r="G47" s="514" t="s">
        <v>604</v>
      </c>
      <c r="H47" s="232" t="s">
        <v>746</v>
      </c>
      <c r="I47" s="514"/>
      <c r="J47" s="514">
        <v>800</v>
      </c>
      <c r="K47" s="514"/>
      <c r="L47" s="514" t="s">
        <v>331</v>
      </c>
      <c r="M47" s="316"/>
      <c r="N47" s="316"/>
      <c r="O47" s="316">
        <v>0</v>
      </c>
      <c r="P47" s="316" t="s">
        <v>155</v>
      </c>
      <c r="Q47" s="316">
        <v>30</v>
      </c>
      <c r="R47" s="316" t="s">
        <v>332</v>
      </c>
      <c r="S47" s="316">
        <f>O47+Q47</f>
        <v>30</v>
      </c>
      <c r="T47" s="755" t="s">
        <v>332</v>
      </c>
    </row>
    <row r="48" spans="1:22">
      <c r="A48" s="250" t="s">
        <v>549</v>
      </c>
      <c r="B48" s="514"/>
      <c r="C48" s="514">
        <v>2010</v>
      </c>
      <c r="D48" s="247" t="s">
        <v>215</v>
      </c>
      <c r="E48" s="247" t="s">
        <v>726</v>
      </c>
      <c r="F48" s="232" t="s">
        <v>1011</v>
      </c>
      <c r="G48" s="514" t="s">
        <v>604</v>
      </c>
      <c r="H48" s="232" t="s">
        <v>746</v>
      </c>
      <c r="I48" s="514"/>
      <c r="J48" s="514" t="s">
        <v>332</v>
      </c>
      <c r="K48" s="514"/>
      <c r="L48" s="514" t="s">
        <v>331</v>
      </c>
      <c r="M48" s="316"/>
      <c r="N48" s="316"/>
      <c r="O48" s="316">
        <v>2935</v>
      </c>
      <c r="P48" s="316" t="s">
        <v>155</v>
      </c>
      <c r="Q48" s="316">
        <v>1745</v>
      </c>
      <c r="R48" s="316" t="s">
        <v>332</v>
      </c>
      <c r="S48" s="316">
        <f>O48+Q48</f>
        <v>4680</v>
      </c>
      <c r="T48" s="755" t="s">
        <v>332</v>
      </c>
    </row>
    <row r="49" spans="1:20">
      <c r="A49" s="250" t="s">
        <v>549</v>
      </c>
      <c r="B49" s="514"/>
      <c r="C49" s="514">
        <v>2010</v>
      </c>
      <c r="D49" s="247" t="s">
        <v>215</v>
      </c>
      <c r="E49" s="247" t="s">
        <v>688</v>
      </c>
      <c r="F49" s="232" t="s">
        <v>624</v>
      </c>
      <c r="G49" s="514" t="s">
        <v>604</v>
      </c>
      <c r="H49" s="232" t="s">
        <v>746</v>
      </c>
      <c r="I49" s="514"/>
      <c r="J49" s="514">
        <v>2500</v>
      </c>
      <c r="K49" s="514"/>
      <c r="L49" s="514" t="s">
        <v>331</v>
      </c>
      <c r="M49" s="316"/>
      <c r="N49" s="316"/>
      <c r="O49" s="316">
        <v>6144</v>
      </c>
      <c r="P49" s="842">
        <v>0.2102</v>
      </c>
      <c r="Q49" s="316">
        <v>1758</v>
      </c>
      <c r="R49" s="316" t="s">
        <v>332</v>
      </c>
      <c r="S49" s="316">
        <f t="shared" si="0"/>
        <v>7902</v>
      </c>
      <c r="T49" s="755" t="s">
        <v>332</v>
      </c>
    </row>
    <row r="50" spans="1:20">
      <c r="A50" s="250" t="s">
        <v>549</v>
      </c>
      <c r="B50" s="514"/>
      <c r="C50" s="514">
        <v>2010</v>
      </c>
      <c r="D50" s="247" t="s">
        <v>215</v>
      </c>
      <c r="E50" s="247" t="s">
        <v>719</v>
      </c>
      <c r="F50" s="232" t="s">
        <v>624</v>
      </c>
      <c r="G50" s="232" t="s">
        <v>604</v>
      </c>
      <c r="H50" s="232" t="s">
        <v>746</v>
      </c>
      <c r="I50" s="514"/>
      <c r="J50" s="514">
        <v>1900</v>
      </c>
      <c r="K50" s="514"/>
      <c r="L50" s="514" t="s">
        <v>331</v>
      </c>
      <c r="M50" s="316"/>
      <c r="N50" s="316"/>
      <c r="O50" s="316">
        <v>3856</v>
      </c>
      <c r="P50" s="840"/>
      <c r="Q50" s="316">
        <v>3327</v>
      </c>
      <c r="R50" s="316" t="s">
        <v>332</v>
      </c>
      <c r="S50" s="316">
        <f t="shared" si="0"/>
        <v>7183</v>
      </c>
      <c r="T50" s="755" t="s">
        <v>332</v>
      </c>
    </row>
    <row r="51" spans="1:20">
      <c r="A51" s="250" t="s">
        <v>549</v>
      </c>
      <c r="B51" s="514"/>
      <c r="C51" s="514">
        <v>2010</v>
      </c>
      <c r="D51" s="247" t="s">
        <v>215</v>
      </c>
      <c r="E51" s="247" t="s">
        <v>726</v>
      </c>
      <c r="F51" s="232" t="s">
        <v>624</v>
      </c>
      <c r="G51" s="514" t="s">
        <v>604</v>
      </c>
      <c r="H51" s="232" t="s">
        <v>746</v>
      </c>
      <c r="I51" s="514"/>
      <c r="J51" s="514">
        <v>1500</v>
      </c>
      <c r="K51" s="514"/>
      <c r="L51" s="514" t="s">
        <v>331</v>
      </c>
      <c r="M51" s="316"/>
      <c r="N51" s="316"/>
      <c r="O51" s="316">
        <v>5360</v>
      </c>
      <c r="P51" s="754">
        <v>0.36759999999999998</v>
      </c>
      <c r="Q51" s="316">
        <v>319</v>
      </c>
      <c r="R51" s="316" t="s">
        <v>332</v>
      </c>
      <c r="S51" s="316">
        <f t="shared" si="0"/>
        <v>5679</v>
      </c>
      <c r="T51" s="755" t="s">
        <v>332</v>
      </c>
    </row>
    <row r="52" spans="1:20">
      <c r="A52" s="250" t="s">
        <v>549</v>
      </c>
      <c r="B52" s="514"/>
      <c r="C52" s="514">
        <v>2010</v>
      </c>
      <c r="D52" s="247" t="s">
        <v>215</v>
      </c>
      <c r="E52" s="247" t="s">
        <v>688</v>
      </c>
      <c r="F52" s="232" t="s">
        <v>625</v>
      </c>
      <c r="G52" s="232" t="s">
        <v>604</v>
      </c>
      <c r="H52" s="232" t="s">
        <v>746</v>
      </c>
      <c r="I52" s="845"/>
      <c r="J52" s="845">
        <v>2000</v>
      </c>
      <c r="K52" s="845"/>
      <c r="L52" s="845" t="s">
        <v>331</v>
      </c>
      <c r="M52" s="840"/>
      <c r="N52" s="840"/>
      <c r="O52" s="840">
        <f>2843+4170</f>
        <v>7013</v>
      </c>
      <c r="P52" s="842">
        <v>0.36120000000000002</v>
      </c>
      <c r="Q52" s="840">
        <f>528+184</f>
        <v>712</v>
      </c>
      <c r="R52" s="840" t="s">
        <v>332</v>
      </c>
      <c r="S52" s="840">
        <f t="shared" si="0"/>
        <v>7725</v>
      </c>
      <c r="T52" s="838" t="s">
        <v>332</v>
      </c>
    </row>
    <row r="53" spans="1:20">
      <c r="A53" s="250" t="s">
        <v>549</v>
      </c>
      <c r="B53" s="514"/>
      <c r="C53" s="514">
        <v>2010</v>
      </c>
      <c r="D53" s="247" t="s">
        <v>215</v>
      </c>
      <c r="E53" s="247" t="s">
        <v>726</v>
      </c>
      <c r="F53" s="232" t="s">
        <v>625</v>
      </c>
      <c r="G53" s="514" t="s">
        <v>604</v>
      </c>
      <c r="H53" s="232" t="s">
        <v>746</v>
      </c>
      <c r="I53" s="845"/>
      <c r="J53" s="845"/>
      <c r="K53" s="845"/>
      <c r="L53" s="845" t="s">
        <v>331</v>
      </c>
      <c r="M53" s="840"/>
      <c r="N53" s="840"/>
      <c r="O53" s="840"/>
      <c r="P53" s="840"/>
      <c r="Q53" s="840"/>
      <c r="R53" s="840"/>
      <c r="S53" s="840"/>
      <c r="T53" s="838"/>
    </row>
    <row r="54" spans="1:20">
      <c r="A54" s="250" t="s">
        <v>549</v>
      </c>
      <c r="B54" s="514"/>
      <c r="C54" s="514">
        <v>2010</v>
      </c>
      <c r="D54" s="247" t="s">
        <v>215</v>
      </c>
      <c r="E54" s="247" t="s">
        <v>726</v>
      </c>
      <c r="F54" s="232" t="s">
        <v>558</v>
      </c>
      <c r="G54" s="514" t="s">
        <v>609</v>
      </c>
      <c r="H54" s="232" t="s">
        <v>746</v>
      </c>
      <c r="I54" s="241"/>
      <c r="J54" s="241">
        <v>100</v>
      </c>
      <c r="K54" s="241"/>
      <c r="L54" s="241" t="s">
        <v>331</v>
      </c>
      <c r="M54" s="316"/>
      <c r="N54" s="316"/>
      <c r="O54" s="316">
        <v>210</v>
      </c>
      <c r="P54" s="316" t="s">
        <v>155</v>
      </c>
      <c r="Q54" s="316">
        <v>0</v>
      </c>
      <c r="R54" s="316" t="s">
        <v>332</v>
      </c>
      <c r="S54" s="316">
        <f t="shared" si="0"/>
        <v>210</v>
      </c>
      <c r="T54" s="755" t="s">
        <v>332</v>
      </c>
    </row>
    <row r="55" spans="1:20">
      <c r="A55" s="250" t="s">
        <v>549</v>
      </c>
      <c r="B55" s="514"/>
      <c r="C55" s="514">
        <v>2010</v>
      </c>
      <c r="D55" s="247" t="s">
        <v>215</v>
      </c>
      <c r="E55" s="247" t="s">
        <v>688</v>
      </c>
      <c r="F55" s="232" t="s">
        <v>627</v>
      </c>
      <c r="G55" s="514" t="s">
        <v>604</v>
      </c>
      <c r="H55" s="232" t="s">
        <v>746</v>
      </c>
      <c r="I55" s="514"/>
      <c r="J55" s="514">
        <v>100</v>
      </c>
      <c r="K55" s="514"/>
      <c r="L55" s="514" t="s">
        <v>331</v>
      </c>
      <c r="M55" s="316"/>
      <c r="N55" s="316"/>
      <c r="O55" s="316">
        <v>22</v>
      </c>
      <c r="P55" s="316" t="s">
        <v>155</v>
      </c>
      <c r="Q55" s="316">
        <v>16</v>
      </c>
      <c r="R55" s="316" t="s">
        <v>332</v>
      </c>
      <c r="S55" s="316">
        <f t="shared" si="0"/>
        <v>38</v>
      </c>
      <c r="T55" s="755" t="s">
        <v>332</v>
      </c>
    </row>
    <row r="56" spans="1:20">
      <c r="A56" s="250" t="s">
        <v>549</v>
      </c>
      <c r="B56" s="514"/>
      <c r="C56" s="514">
        <v>2010</v>
      </c>
      <c r="D56" s="247" t="s">
        <v>215</v>
      </c>
      <c r="E56" s="247" t="s">
        <v>719</v>
      </c>
      <c r="F56" s="232" t="s">
        <v>627</v>
      </c>
      <c r="G56" s="232" t="s">
        <v>604</v>
      </c>
      <c r="H56" s="232" t="s">
        <v>746</v>
      </c>
      <c r="I56" s="514"/>
      <c r="J56" s="514" t="s">
        <v>332</v>
      </c>
      <c r="K56" s="514"/>
      <c r="L56" s="514" t="s">
        <v>332</v>
      </c>
      <c r="M56" s="316"/>
      <c r="N56" s="316"/>
      <c r="O56" s="316">
        <v>1</v>
      </c>
      <c r="P56" s="316" t="s">
        <v>155</v>
      </c>
      <c r="Q56" s="316">
        <v>7</v>
      </c>
      <c r="R56" s="316" t="s">
        <v>332</v>
      </c>
      <c r="S56" s="316">
        <f t="shared" si="0"/>
        <v>8</v>
      </c>
      <c r="T56" s="755" t="s">
        <v>332</v>
      </c>
    </row>
    <row r="57" spans="1:20">
      <c r="A57" s="250" t="s">
        <v>549</v>
      </c>
      <c r="B57" s="514"/>
      <c r="C57" s="514">
        <v>2010</v>
      </c>
      <c r="D57" s="247" t="s">
        <v>215</v>
      </c>
      <c r="E57" s="247" t="s">
        <v>726</v>
      </c>
      <c r="F57" s="232" t="s">
        <v>627</v>
      </c>
      <c r="G57" s="514" t="s">
        <v>604</v>
      </c>
      <c r="H57" s="232" t="s">
        <v>746</v>
      </c>
      <c r="I57" s="514"/>
      <c r="J57" s="514">
        <v>500</v>
      </c>
      <c r="K57" s="514"/>
      <c r="L57" s="514" t="s">
        <v>331</v>
      </c>
      <c r="M57" s="316"/>
      <c r="N57" s="316"/>
      <c r="O57" s="316">
        <v>1797</v>
      </c>
      <c r="P57" s="754">
        <v>0.15590000000000001</v>
      </c>
      <c r="Q57" s="316">
        <v>27</v>
      </c>
      <c r="R57" s="316" t="s">
        <v>332</v>
      </c>
      <c r="S57" s="316">
        <f t="shared" si="0"/>
        <v>1824</v>
      </c>
      <c r="T57" s="755" t="s">
        <v>332</v>
      </c>
    </row>
    <row r="58" spans="1:20">
      <c r="A58" s="250" t="s">
        <v>549</v>
      </c>
      <c r="B58" s="514"/>
      <c r="C58" s="514">
        <v>2010</v>
      </c>
      <c r="D58" s="247" t="s">
        <v>215</v>
      </c>
      <c r="E58" s="247" t="s">
        <v>688</v>
      </c>
      <c r="F58" s="232" t="s">
        <v>628</v>
      </c>
      <c r="G58" s="514" t="s">
        <v>604</v>
      </c>
      <c r="H58" s="232" t="s">
        <v>746</v>
      </c>
      <c r="I58" s="843"/>
      <c r="J58" s="843">
        <v>1100</v>
      </c>
      <c r="K58" s="843"/>
      <c r="L58" s="843" t="s">
        <v>331</v>
      </c>
      <c r="M58" s="840"/>
      <c r="N58" s="840"/>
      <c r="O58" s="840">
        <f>1692+297</f>
        <v>1989</v>
      </c>
      <c r="P58" s="842">
        <v>0.17979999999999999</v>
      </c>
      <c r="Q58" s="840">
        <f>2+614</f>
        <v>616</v>
      </c>
      <c r="R58" s="840" t="s">
        <v>332</v>
      </c>
      <c r="S58" s="840">
        <f t="shared" si="0"/>
        <v>2605</v>
      </c>
      <c r="T58" s="838" t="s">
        <v>332</v>
      </c>
    </row>
    <row r="59" spans="1:20">
      <c r="A59" s="250" t="s">
        <v>549</v>
      </c>
      <c r="B59" s="514"/>
      <c r="C59" s="514">
        <v>2010</v>
      </c>
      <c r="D59" s="247" t="s">
        <v>215</v>
      </c>
      <c r="E59" s="247" t="s">
        <v>719</v>
      </c>
      <c r="F59" s="232" t="s">
        <v>628</v>
      </c>
      <c r="G59" s="232" t="s">
        <v>604</v>
      </c>
      <c r="H59" s="232" t="s">
        <v>746</v>
      </c>
      <c r="I59" s="843"/>
      <c r="J59" s="843"/>
      <c r="K59" s="843"/>
      <c r="L59" s="843" t="s">
        <v>331</v>
      </c>
      <c r="M59" s="840"/>
      <c r="N59" s="840"/>
      <c r="O59" s="840"/>
      <c r="P59" s="840"/>
      <c r="Q59" s="840"/>
      <c r="R59" s="840"/>
      <c r="S59" s="840"/>
      <c r="T59" s="838"/>
    </row>
    <row r="60" spans="1:20">
      <c r="A60" s="250" t="s">
        <v>549</v>
      </c>
      <c r="B60" s="514"/>
      <c r="C60" s="514">
        <v>2010</v>
      </c>
      <c r="D60" s="247" t="s">
        <v>215</v>
      </c>
      <c r="E60" s="247" t="s">
        <v>726</v>
      </c>
      <c r="F60" s="232" t="s">
        <v>628</v>
      </c>
      <c r="G60" s="232" t="s">
        <v>604</v>
      </c>
      <c r="H60" s="232" t="s">
        <v>746</v>
      </c>
      <c r="I60" s="241"/>
      <c r="J60" s="241">
        <v>200</v>
      </c>
      <c r="K60" s="241"/>
      <c r="L60" s="241" t="s">
        <v>331</v>
      </c>
      <c r="M60" s="316"/>
      <c r="N60" s="316"/>
      <c r="O60" s="316">
        <v>125</v>
      </c>
      <c r="P60" s="316" t="s">
        <v>155</v>
      </c>
      <c r="Q60" s="316">
        <v>28</v>
      </c>
      <c r="R60" s="316" t="s">
        <v>332</v>
      </c>
      <c r="S60" s="316">
        <f t="shared" si="0"/>
        <v>153</v>
      </c>
      <c r="T60" s="755" t="s">
        <v>332</v>
      </c>
    </row>
    <row r="61" spans="1:20">
      <c r="A61" s="250" t="s">
        <v>549</v>
      </c>
      <c r="B61" s="514"/>
      <c r="C61" s="514">
        <v>2010</v>
      </c>
      <c r="D61" s="247" t="s">
        <v>215</v>
      </c>
      <c r="E61" s="247" t="s">
        <v>688</v>
      </c>
      <c r="F61" s="232" t="s">
        <v>629</v>
      </c>
      <c r="G61" s="514" t="s">
        <v>604</v>
      </c>
      <c r="H61" s="232" t="s">
        <v>746</v>
      </c>
      <c r="I61" s="843"/>
      <c r="J61" s="843">
        <v>3500</v>
      </c>
      <c r="K61" s="843"/>
      <c r="L61" s="843" t="s">
        <v>331</v>
      </c>
      <c r="M61" s="840"/>
      <c r="N61" s="840"/>
      <c r="O61" s="840">
        <f>3322+1857</f>
        <v>5179</v>
      </c>
      <c r="P61" s="842">
        <v>0.28670000000000001</v>
      </c>
      <c r="Q61" s="840">
        <f>270+0</f>
        <v>270</v>
      </c>
      <c r="R61" s="840" t="s">
        <v>332</v>
      </c>
      <c r="S61" s="840">
        <f t="shared" si="0"/>
        <v>5449</v>
      </c>
      <c r="T61" s="838" t="s">
        <v>332</v>
      </c>
    </row>
    <row r="62" spans="1:20">
      <c r="A62" s="250" t="s">
        <v>549</v>
      </c>
      <c r="B62" s="514"/>
      <c r="C62" s="514">
        <v>2010</v>
      </c>
      <c r="D62" s="247" t="s">
        <v>215</v>
      </c>
      <c r="E62" s="247" t="s">
        <v>719</v>
      </c>
      <c r="F62" s="232" t="s">
        <v>629</v>
      </c>
      <c r="G62" s="232" t="s">
        <v>604</v>
      </c>
      <c r="H62" s="232" t="s">
        <v>746</v>
      </c>
      <c r="I62" s="843"/>
      <c r="J62" s="843"/>
      <c r="K62" s="843"/>
      <c r="L62" s="843" t="s">
        <v>331</v>
      </c>
      <c r="M62" s="840"/>
      <c r="N62" s="840"/>
      <c r="O62" s="840"/>
      <c r="P62" s="840"/>
      <c r="Q62" s="840"/>
      <c r="R62" s="840"/>
      <c r="S62" s="840"/>
      <c r="T62" s="838"/>
    </row>
    <row r="63" spans="1:20">
      <c r="A63" s="250" t="s">
        <v>549</v>
      </c>
      <c r="B63" s="514"/>
      <c r="C63" s="514">
        <v>2010</v>
      </c>
      <c r="D63" s="247" t="s">
        <v>215</v>
      </c>
      <c r="E63" s="247" t="s">
        <v>726</v>
      </c>
      <c r="F63" s="232" t="s">
        <v>629</v>
      </c>
      <c r="G63" s="514" t="s">
        <v>604</v>
      </c>
      <c r="H63" s="232" t="s">
        <v>746</v>
      </c>
      <c r="I63" s="514"/>
      <c r="J63" s="514">
        <v>4000</v>
      </c>
      <c r="K63" s="514"/>
      <c r="L63" s="514" t="s">
        <v>331</v>
      </c>
      <c r="M63" s="316"/>
      <c r="N63" s="316"/>
      <c r="O63" s="316">
        <v>4902</v>
      </c>
      <c r="P63" s="754">
        <v>0.23150000000000001</v>
      </c>
      <c r="Q63" s="316">
        <v>109</v>
      </c>
      <c r="R63" s="316" t="s">
        <v>332</v>
      </c>
      <c r="S63" s="316">
        <f t="shared" si="0"/>
        <v>5011</v>
      </c>
      <c r="T63" s="755" t="s">
        <v>332</v>
      </c>
    </row>
    <row r="64" spans="1:20">
      <c r="A64" s="250" t="s">
        <v>549</v>
      </c>
      <c r="B64" s="514"/>
      <c r="C64" s="514">
        <v>2010</v>
      </c>
      <c r="D64" s="247" t="s">
        <v>215</v>
      </c>
      <c r="E64" s="247" t="s">
        <v>726</v>
      </c>
      <c r="F64" s="232" t="s">
        <v>630</v>
      </c>
      <c r="G64" s="514" t="s">
        <v>609</v>
      </c>
      <c r="H64" s="232" t="s">
        <v>746</v>
      </c>
      <c r="I64" s="514"/>
      <c r="J64" s="514" t="s">
        <v>332</v>
      </c>
      <c r="K64" s="514"/>
      <c r="L64" s="514" t="s">
        <v>332</v>
      </c>
      <c r="M64" s="316"/>
      <c r="N64" s="316"/>
      <c r="O64" s="316">
        <v>2</v>
      </c>
      <c r="P64" s="316" t="s">
        <v>332</v>
      </c>
      <c r="Q64" s="316">
        <v>106</v>
      </c>
      <c r="R64" s="316" t="s">
        <v>332</v>
      </c>
      <c r="S64" s="316">
        <f t="shared" si="0"/>
        <v>108</v>
      </c>
      <c r="T64" s="755" t="s">
        <v>332</v>
      </c>
    </row>
    <row r="65" spans="1:20">
      <c r="A65" s="250" t="s">
        <v>549</v>
      </c>
      <c r="B65" s="514"/>
      <c r="C65" s="514">
        <v>2010</v>
      </c>
      <c r="D65" s="247" t="s">
        <v>215</v>
      </c>
      <c r="E65" s="247" t="s">
        <v>726</v>
      </c>
      <c r="F65" s="232" t="s">
        <v>998</v>
      </c>
      <c r="G65" s="514" t="s">
        <v>609</v>
      </c>
      <c r="H65" s="232" t="s">
        <v>746</v>
      </c>
      <c r="I65" s="514"/>
      <c r="J65" s="514">
        <v>400</v>
      </c>
      <c r="K65" s="514"/>
      <c r="L65" s="514" t="s">
        <v>331</v>
      </c>
      <c r="M65" s="316"/>
      <c r="N65" s="316"/>
      <c r="O65" s="316">
        <v>5511</v>
      </c>
      <c r="P65" s="754">
        <v>8.9700000000000002E-2</v>
      </c>
      <c r="Q65" s="316">
        <v>449</v>
      </c>
      <c r="R65" s="316" t="s">
        <v>332</v>
      </c>
      <c r="S65" s="316">
        <f t="shared" si="0"/>
        <v>5960</v>
      </c>
      <c r="T65" s="755" t="s">
        <v>332</v>
      </c>
    </row>
    <row r="66" spans="1:20" s="688" customFormat="1" ht="11.25">
      <c r="A66" s="250" t="s">
        <v>549</v>
      </c>
      <c r="B66" s="514"/>
      <c r="C66" s="514">
        <v>2010</v>
      </c>
      <c r="D66" s="249" t="s">
        <v>217</v>
      </c>
      <c r="E66" s="515" t="s">
        <v>736</v>
      </c>
      <c r="F66" s="232" t="s">
        <v>18</v>
      </c>
      <c r="G66" s="537"/>
      <c r="H66" s="537"/>
      <c r="I66" s="537"/>
      <c r="J66" s="537" t="s">
        <v>332</v>
      </c>
      <c r="K66" s="537"/>
      <c r="L66" s="514" t="s">
        <v>331</v>
      </c>
      <c r="M66" s="254"/>
      <c r="N66" s="254"/>
      <c r="O66" s="254">
        <v>6000</v>
      </c>
      <c r="P66" s="254" t="s">
        <v>154</v>
      </c>
      <c r="Q66" s="254">
        <v>0</v>
      </c>
      <c r="R66" s="316" t="s">
        <v>332</v>
      </c>
      <c r="S66" s="254">
        <v>6000</v>
      </c>
      <c r="T66" s="755" t="s">
        <v>332</v>
      </c>
    </row>
    <row r="67" spans="1:20">
      <c r="A67" s="250" t="s">
        <v>549</v>
      </c>
      <c r="B67" s="514"/>
      <c r="C67" s="514">
        <v>2010</v>
      </c>
      <c r="D67" s="249" t="s">
        <v>217</v>
      </c>
      <c r="E67" s="249" t="s">
        <v>732</v>
      </c>
      <c r="F67" s="232" t="s">
        <v>619</v>
      </c>
      <c r="G67" s="232" t="s">
        <v>604</v>
      </c>
      <c r="H67" s="232" t="s">
        <v>746</v>
      </c>
      <c r="I67" s="514"/>
      <c r="J67" s="843">
        <v>500</v>
      </c>
      <c r="K67" s="843"/>
      <c r="L67" s="514" t="s">
        <v>331</v>
      </c>
      <c r="M67" s="840"/>
      <c r="N67" s="840"/>
      <c r="O67" s="840">
        <v>0</v>
      </c>
      <c r="P67" s="840" t="s">
        <v>332</v>
      </c>
      <c r="Q67" s="840">
        <v>0</v>
      </c>
      <c r="R67" s="840" t="s">
        <v>332</v>
      </c>
      <c r="S67" s="840">
        <f t="shared" si="0"/>
        <v>0</v>
      </c>
      <c r="T67" s="838" t="s">
        <v>332</v>
      </c>
    </row>
    <row r="68" spans="1:20">
      <c r="A68" s="250" t="s">
        <v>549</v>
      </c>
      <c r="B68" s="514"/>
      <c r="C68" s="514">
        <v>2010</v>
      </c>
      <c r="D68" s="249" t="s">
        <v>217</v>
      </c>
      <c r="E68" s="249" t="s">
        <v>733</v>
      </c>
      <c r="F68" s="232" t="s">
        <v>619</v>
      </c>
      <c r="G68" s="232" t="s">
        <v>604</v>
      </c>
      <c r="H68" s="232" t="s">
        <v>746</v>
      </c>
      <c r="I68" s="514"/>
      <c r="J68" s="843"/>
      <c r="K68" s="843"/>
      <c r="L68" s="514" t="s">
        <v>331</v>
      </c>
      <c r="M68" s="840"/>
      <c r="N68" s="840"/>
      <c r="O68" s="840"/>
      <c r="P68" s="840"/>
      <c r="Q68" s="840"/>
      <c r="R68" s="840"/>
      <c r="S68" s="840"/>
      <c r="T68" s="838"/>
    </row>
    <row r="69" spans="1:20" ht="13.5" thickBot="1">
      <c r="A69" s="287" t="s">
        <v>549</v>
      </c>
      <c r="B69" s="608"/>
      <c r="C69" s="608">
        <v>2010</v>
      </c>
      <c r="D69" s="251" t="s">
        <v>217</v>
      </c>
      <c r="E69" s="251" t="s">
        <v>734</v>
      </c>
      <c r="F69" s="242" t="s">
        <v>619</v>
      </c>
      <c r="G69" s="242" t="s">
        <v>604</v>
      </c>
      <c r="H69" s="242" t="s">
        <v>746</v>
      </c>
      <c r="I69" s="608"/>
      <c r="J69" s="844"/>
      <c r="K69" s="844"/>
      <c r="L69" s="608" t="s">
        <v>331</v>
      </c>
      <c r="M69" s="841"/>
      <c r="N69" s="841"/>
      <c r="O69" s="841"/>
      <c r="P69" s="841"/>
      <c r="Q69" s="841"/>
      <c r="R69" s="841"/>
      <c r="S69" s="841"/>
      <c r="T69" s="839"/>
    </row>
    <row r="70" spans="1:20" s="86" customFormat="1">
      <c r="A70" s="379"/>
      <c r="B70" s="379"/>
      <c r="C70" s="379"/>
      <c r="D70" s="542"/>
      <c r="E70" s="542"/>
      <c r="F70" s="683"/>
      <c r="G70" s="683"/>
      <c r="H70" s="683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79"/>
    </row>
    <row r="71" spans="1:20">
      <c r="A71" s="512" t="s">
        <v>158</v>
      </c>
    </row>
    <row r="72" spans="1:20">
      <c r="A72" s="66" t="s">
        <v>159</v>
      </c>
    </row>
    <row r="73" spans="1:20">
      <c r="A73" s="66"/>
    </row>
    <row r="74" spans="1:20">
      <c r="A74" s="66"/>
    </row>
    <row r="75" spans="1:20">
      <c r="A75" s="66"/>
    </row>
  </sheetData>
  <autoFilter ref="A4:Y69"/>
  <mergeCells count="159">
    <mergeCell ref="I16:I17"/>
    <mergeCell ref="J16:J17"/>
    <mergeCell ref="P49:P50"/>
    <mergeCell ref="K11:K12"/>
    <mergeCell ref="K16:K17"/>
    <mergeCell ref="K24:K25"/>
    <mergeCell ref="I24:I25"/>
    <mergeCell ref="G3:G4"/>
    <mergeCell ref="M3:R3"/>
    <mergeCell ref="I9:I10"/>
    <mergeCell ref="J9:J10"/>
    <mergeCell ref="L9:L10"/>
    <mergeCell ref="I11:I12"/>
    <mergeCell ref="J11:J12"/>
    <mergeCell ref="L11:L12"/>
    <mergeCell ref="M9:M10"/>
    <mergeCell ref="K9:K10"/>
    <mergeCell ref="M11:M12"/>
    <mergeCell ref="N9:N10"/>
    <mergeCell ref="R9:R10"/>
    <mergeCell ref="L16:L17"/>
    <mergeCell ref="P16:P17"/>
    <mergeCell ref="Q16:Q17"/>
    <mergeCell ref="R16:R17"/>
    <mergeCell ref="S16:S17"/>
    <mergeCell ref="T16:T17"/>
    <mergeCell ref="S11:S12"/>
    <mergeCell ref="T11:T12"/>
    <mergeCell ref="O31:O32"/>
    <mergeCell ref="P31:P32"/>
    <mergeCell ref="Q31:Q32"/>
    <mergeCell ref="R11:R12"/>
    <mergeCell ref="M16:M17"/>
    <mergeCell ref="N16:N17"/>
    <mergeCell ref="O16:O17"/>
    <mergeCell ref="N11:N12"/>
    <mergeCell ref="S9:S10"/>
    <mergeCell ref="O33:O34"/>
    <mergeCell ref="P33:P34"/>
    <mergeCell ref="Q33:Q34"/>
    <mergeCell ref="P9:P10"/>
    <mergeCell ref="P11:P12"/>
    <mergeCell ref="O9:O10"/>
    <mergeCell ref="Q9:Q10"/>
    <mergeCell ref="T31:T32"/>
    <mergeCell ref="R33:R34"/>
    <mergeCell ref="S33:S34"/>
    <mergeCell ref="T33:T34"/>
    <mergeCell ref="O11:O12"/>
    <mergeCell ref="Q11:Q12"/>
    <mergeCell ref="T9:T10"/>
    <mergeCell ref="R31:R32"/>
    <mergeCell ref="S31:S32"/>
    <mergeCell ref="M24:M25"/>
    <mergeCell ref="N24:N25"/>
    <mergeCell ref="O24:O25"/>
    <mergeCell ref="P24:P25"/>
    <mergeCell ref="P40:P41"/>
    <mergeCell ref="R24:R25"/>
    <mergeCell ref="S24:S25"/>
    <mergeCell ref="T24:T25"/>
    <mergeCell ref="M31:M32"/>
    <mergeCell ref="R40:R41"/>
    <mergeCell ref="S40:S41"/>
    <mergeCell ref="T40:T41"/>
    <mergeCell ref="Q24:Q25"/>
    <mergeCell ref="Q40:Q41"/>
    <mergeCell ref="N31:N32"/>
    <mergeCell ref="M33:M34"/>
    <mergeCell ref="N33:N34"/>
    <mergeCell ref="M40:M41"/>
    <mergeCell ref="N40:N41"/>
    <mergeCell ref="O40:O41"/>
    <mergeCell ref="G40:G41"/>
    <mergeCell ref="H40:H41"/>
    <mergeCell ref="I40:I41"/>
    <mergeCell ref="J40:J41"/>
    <mergeCell ref="L40:L41"/>
    <mergeCell ref="K33:K34"/>
    <mergeCell ref="K40:K41"/>
    <mergeCell ref="J24:J25"/>
    <mergeCell ref="L24:L25"/>
    <mergeCell ref="J31:J32"/>
    <mergeCell ref="L31:L32"/>
    <mergeCell ref="K31:K32"/>
    <mergeCell ref="I31:I32"/>
    <mergeCell ref="J67:J69"/>
    <mergeCell ref="K61:K62"/>
    <mergeCell ref="K67:K69"/>
    <mergeCell ref="K42:K43"/>
    <mergeCell ref="K45:K46"/>
    <mergeCell ref="K52:K53"/>
    <mergeCell ref="I33:I34"/>
    <mergeCell ref="J33:J34"/>
    <mergeCell ref="L45:L46"/>
    <mergeCell ref="I52:I53"/>
    <mergeCell ref="J52:J53"/>
    <mergeCell ref="L52:L53"/>
    <mergeCell ref="I45:I46"/>
    <mergeCell ref="L33:L34"/>
    <mergeCell ref="I58:I59"/>
    <mergeCell ref="J58:J59"/>
    <mergeCell ref="L58:L59"/>
    <mergeCell ref="K58:K59"/>
    <mergeCell ref="I42:I43"/>
    <mergeCell ref="J42:J43"/>
    <mergeCell ref="L42:L43"/>
    <mergeCell ref="J45:J46"/>
    <mergeCell ref="I61:I62"/>
    <mergeCell ref="J61:J62"/>
    <mergeCell ref="L61:L62"/>
    <mergeCell ref="P42:P43"/>
    <mergeCell ref="Q42:Q43"/>
    <mergeCell ref="R42:R43"/>
    <mergeCell ref="S42:S43"/>
    <mergeCell ref="Q58:Q59"/>
    <mergeCell ref="R58:R59"/>
    <mergeCell ref="S58:S59"/>
    <mergeCell ref="T42:T43"/>
    <mergeCell ref="M45:M46"/>
    <mergeCell ref="N45:N46"/>
    <mergeCell ref="O45:O46"/>
    <mergeCell ref="P45:P46"/>
    <mergeCell ref="Q45:Q46"/>
    <mergeCell ref="R45:R46"/>
    <mergeCell ref="S45:S46"/>
    <mergeCell ref="T45:T46"/>
    <mergeCell ref="M42:M43"/>
    <mergeCell ref="N42:N43"/>
    <mergeCell ref="O42:O43"/>
    <mergeCell ref="T58:T59"/>
    <mergeCell ref="M58:M59"/>
    <mergeCell ref="N58:N59"/>
    <mergeCell ref="O58:O59"/>
    <mergeCell ref="P58:P59"/>
    <mergeCell ref="Q52:Q53"/>
    <mergeCell ref="R52:R53"/>
    <mergeCell ref="S52:S53"/>
    <mergeCell ref="T52:T53"/>
    <mergeCell ref="M52:M53"/>
    <mergeCell ref="N52:N53"/>
    <mergeCell ref="O52:O53"/>
    <mergeCell ref="P52:P53"/>
    <mergeCell ref="Q67:Q69"/>
    <mergeCell ref="R67:R69"/>
    <mergeCell ref="S67:S69"/>
    <mergeCell ref="N61:N62"/>
    <mergeCell ref="O61:O62"/>
    <mergeCell ref="P61:P62"/>
    <mergeCell ref="T67:T69"/>
    <mergeCell ref="M67:M69"/>
    <mergeCell ref="N67:N69"/>
    <mergeCell ref="O67:O69"/>
    <mergeCell ref="P67:P69"/>
    <mergeCell ref="Q61:Q62"/>
    <mergeCell ref="R61:R62"/>
    <mergeCell ref="S61:S62"/>
    <mergeCell ref="T61:T62"/>
    <mergeCell ref="M61:M62"/>
  </mergeCells>
  <phoneticPr fontId="41" type="noConversion"/>
  <pageMargins left="0.78740157480314965" right="0.78740157480314965" top="1.0629921259842521" bottom="1.0629921259842521" header="0.78740157480314965" footer="0.78740157480314965"/>
  <pageSetup paperSize="8" scale="54" firstPageNumber="0" orientation="landscape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IM619"/>
  <sheetViews>
    <sheetView topLeftCell="A588" zoomScaleNormal="100" zoomScaleSheetLayoutView="100" workbookViewId="0">
      <selection activeCell="H1" sqref="H1:H65536"/>
    </sheetView>
  </sheetViews>
  <sheetFormatPr defaultColWidth="11.5703125" defaultRowHeight="12.75"/>
  <cols>
    <col min="1" max="4" width="11.5703125" style="78" customWidth="1"/>
    <col min="5" max="5" width="22.7109375" style="78" customWidth="1"/>
    <col min="6" max="6" width="11.5703125" style="78" customWidth="1"/>
    <col min="7" max="7" width="25.28515625" style="78" customWidth="1"/>
    <col min="8" max="8" width="11.5703125" style="799" customWidth="1"/>
    <col min="9" max="9" width="21.42578125" style="78" customWidth="1"/>
    <col min="10" max="10" width="18.42578125" style="78" customWidth="1"/>
    <col min="11" max="11" width="17" style="78" customWidth="1"/>
    <col min="12" max="13" width="22" style="78" customWidth="1"/>
    <col min="14" max="16384" width="11.5703125" style="1"/>
  </cols>
  <sheetData>
    <row r="1" spans="1:247" ht="15.75" customHeight="1" thickBot="1">
      <c r="A1" s="772" t="s">
        <v>351</v>
      </c>
      <c r="B1" s="297"/>
      <c r="C1" s="297"/>
      <c r="D1" s="297"/>
      <c r="E1" s="297"/>
      <c r="F1" s="297"/>
      <c r="G1" s="297"/>
      <c r="H1" s="349"/>
      <c r="I1" s="297"/>
      <c r="J1" s="297"/>
      <c r="K1" s="297"/>
      <c r="L1" s="308" t="s">
        <v>189</v>
      </c>
      <c r="M1" s="309">
        <v>2010</v>
      </c>
      <c r="IJ1"/>
      <c r="IK1"/>
      <c r="IL1"/>
      <c r="IM1"/>
    </row>
    <row r="2" spans="1:247" ht="15.75" customHeight="1" thickBot="1">
      <c r="A2" s="298"/>
      <c r="B2" s="298"/>
      <c r="C2" s="298"/>
      <c r="D2" s="298"/>
      <c r="E2" s="298"/>
      <c r="F2" s="298"/>
      <c r="G2" s="298"/>
      <c r="H2" s="350"/>
      <c r="I2" s="298"/>
      <c r="J2" s="298"/>
      <c r="K2" s="298"/>
      <c r="L2" s="308" t="s">
        <v>190</v>
      </c>
      <c r="M2" s="310">
        <v>2010</v>
      </c>
      <c r="IJ2"/>
      <c r="IK2"/>
      <c r="IL2"/>
      <c r="IM2"/>
    </row>
    <row r="3" spans="1:247" ht="12.95" customHeight="1" thickBot="1">
      <c r="A3" s="852" t="s">
        <v>191</v>
      </c>
      <c r="B3" s="852" t="s">
        <v>333</v>
      </c>
      <c r="C3" s="852" t="s">
        <v>352</v>
      </c>
      <c r="D3" s="852" t="s">
        <v>304</v>
      </c>
      <c r="E3" s="852" t="s">
        <v>204</v>
      </c>
      <c r="F3" s="852" t="s">
        <v>271</v>
      </c>
      <c r="G3" s="852" t="s">
        <v>334</v>
      </c>
      <c r="H3" s="852" t="s">
        <v>335</v>
      </c>
      <c r="I3" s="852" t="s">
        <v>353</v>
      </c>
      <c r="J3" s="854" t="s">
        <v>354</v>
      </c>
      <c r="K3" s="854"/>
      <c r="L3" s="854"/>
      <c r="M3" s="855"/>
    </row>
    <row r="4" spans="1:247" ht="64.5" thickBot="1">
      <c r="A4" s="853"/>
      <c r="B4" s="853"/>
      <c r="C4" s="853"/>
      <c r="D4" s="853"/>
      <c r="E4" s="853"/>
      <c r="F4" s="853"/>
      <c r="G4" s="853"/>
      <c r="H4" s="853"/>
      <c r="I4" s="853"/>
      <c r="J4" s="353" t="s">
        <v>340</v>
      </c>
      <c r="K4" s="354" t="s">
        <v>342</v>
      </c>
      <c r="L4" s="355" t="s">
        <v>344</v>
      </c>
      <c r="M4" s="356" t="s">
        <v>355</v>
      </c>
      <c r="IJ4"/>
      <c r="IK4"/>
      <c r="IL4"/>
      <c r="IM4"/>
    </row>
    <row r="5" spans="1:247">
      <c r="A5" s="300" t="s">
        <v>549</v>
      </c>
      <c r="B5" s="669"/>
      <c r="C5" s="669"/>
      <c r="D5" s="669">
        <v>2010</v>
      </c>
      <c r="E5" s="768" t="s">
        <v>215</v>
      </c>
      <c r="F5" s="768" t="s">
        <v>685</v>
      </c>
      <c r="G5" s="769" t="s">
        <v>600</v>
      </c>
      <c r="H5" s="669" t="s">
        <v>604</v>
      </c>
      <c r="I5" s="770" t="s">
        <v>703</v>
      </c>
      <c r="J5" s="593">
        <v>0</v>
      </c>
      <c r="K5" s="593">
        <v>3088</v>
      </c>
      <c r="L5" s="593">
        <v>0</v>
      </c>
      <c r="M5" s="771">
        <f>J5+K5+L5</f>
        <v>3088</v>
      </c>
      <c r="IJ5"/>
      <c r="IK5"/>
      <c r="IL5"/>
    </row>
    <row r="6" spans="1:247">
      <c r="A6" s="301" t="s">
        <v>549</v>
      </c>
      <c r="B6" s="316"/>
      <c r="C6" s="316"/>
      <c r="D6" s="316">
        <v>2010</v>
      </c>
      <c r="E6" s="257" t="s">
        <v>215</v>
      </c>
      <c r="F6" s="257" t="s">
        <v>685</v>
      </c>
      <c r="G6" s="357" t="s">
        <v>554</v>
      </c>
      <c r="H6" s="316" t="s">
        <v>604</v>
      </c>
      <c r="I6" s="254" t="s">
        <v>703</v>
      </c>
      <c r="J6" s="261">
        <v>0</v>
      </c>
      <c r="K6" s="261">
        <v>1</v>
      </c>
      <c r="L6" s="261">
        <v>0</v>
      </c>
      <c r="M6" s="321">
        <f t="shared" ref="M6:M69" si="0">J6+K6+L6</f>
        <v>1</v>
      </c>
      <c r="IJ6"/>
      <c r="IK6"/>
      <c r="IL6"/>
    </row>
    <row r="7" spans="1:247">
      <c r="A7" s="301" t="s">
        <v>549</v>
      </c>
      <c r="B7" s="316"/>
      <c r="C7" s="316"/>
      <c r="D7" s="316">
        <v>2010</v>
      </c>
      <c r="E7" s="257" t="s">
        <v>215</v>
      </c>
      <c r="F7" s="257" t="s">
        <v>685</v>
      </c>
      <c r="G7" s="357" t="s">
        <v>993</v>
      </c>
      <c r="H7" s="316" t="s">
        <v>604</v>
      </c>
      <c r="I7" s="254" t="s">
        <v>703</v>
      </c>
      <c r="J7" s="261">
        <v>0</v>
      </c>
      <c r="K7" s="261">
        <v>84</v>
      </c>
      <c r="L7" s="261">
        <v>0</v>
      </c>
      <c r="M7" s="321">
        <f t="shared" si="0"/>
        <v>84</v>
      </c>
      <c r="IJ7"/>
      <c r="IK7"/>
      <c r="IL7"/>
    </row>
    <row r="8" spans="1:247">
      <c r="A8" s="301" t="s">
        <v>549</v>
      </c>
      <c r="B8" s="316"/>
      <c r="C8" s="316"/>
      <c r="D8" s="316">
        <v>2010</v>
      </c>
      <c r="E8" s="257" t="s">
        <v>215</v>
      </c>
      <c r="F8" s="257" t="s">
        <v>688</v>
      </c>
      <c r="G8" s="357" t="s">
        <v>968</v>
      </c>
      <c r="H8" s="316" t="s">
        <v>332</v>
      </c>
      <c r="I8" s="254" t="s">
        <v>696</v>
      </c>
      <c r="J8" s="261">
        <v>0</v>
      </c>
      <c r="K8" s="261">
        <v>0</v>
      </c>
      <c r="L8" s="261">
        <v>1</v>
      </c>
      <c r="M8" s="321">
        <f t="shared" si="0"/>
        <v>1</v>
      </c>
      <c r="IJ8"/>
      <c r="IK8"/>
      <c r="IL8"/>
    </row>
    <row r="9" spans="1:247">
      <c r="A9" s="301" t="s">
        <v>549</v>
      </c>
      <c r="B9" s="316"/>
      <c r="C9" s="316"/>
      <c r="D9" s="316">
        <v>2010</v>
      </c>
      <c r="E9" s="257" t="s">
        <v>215</v>
      </c>
      <c r="F9" s="257" t="s">
        <v>688</v>
      </c>
      <c r="G9" s="357" t="s">
        <v>968</v>
      </c>
      <c r="H9" s="316" t="s">
        <v>332</v>
      </c>
      <c r="I9" s="254" t="s">
        <v>649</v>
      </c>
      <c r="J9" s="261">
        <v>0</v>
      </c>
      <c r="K9" s="261">
        <v>11</v>
      </c>
      <c r="L9" s="261">
        <v>0</v>
      </c>
      <c r="M9" s="321">
        <f t="shared" si="0"/>
        <v>11</v>
      </c>
      <c r="IJ9"/>
      <c r="IK9"/>
      <c r="IL9"/>
    </row>
    <row r="10" spans="1:247">
      <c r="A10" s="301" t="s">
        <v>549</v>
      </c>
      <c r="B10" s="316"/>
      <c r="C10" s="316"/>
      <c r="D10" s="316">
        <v>2010</v>
      </c>
      <c r="E10" s="257" t="s">
        <v>215</v>
      </c>
      <c r="F10" s="257" t="s">
        <v>688</v>
      </c>
      <c r="G10" s="357" t="s">
        <v>968</v>
      </c>
      <c r="H10" s="316" t="s">
        <v>332</v>
      </c>
      <c r="I10" s="254" t="s">
        <v>651</v>
      </c>
      <c r="J10" s="261">
        <v>0</v>
      </c>
      <c r="K10" s="261">
        <v>0</v>
      </c>
      <c r="L10" s="261">
        <v>1</v>
      </c>
      <c r="M10" s="321">
        <f t="shared" si="0"/>
        <v>1</v>
      </c>
      <c r="IJ10"/>
      <c r="IK10"/>
      <c r="IL10"/>
    </row>
    <row r="11" spans="1:247">
      <c r="A11" s="301" t="s">
        <v>549</v>
      </c>
      <c r="B11" s="316"/>
      <c r="C11" s="316"/>
      <c r="D11" s="316">
        <v>2010</v>
      </c>
      <c r="E11" s="257" t="s">
        <v>215</v>
      </c>
      <c r="F11" s="257" t="s">
        <v>688</v>
      </c>
      <c r="G11" s="357" t="s">
        <v>954</v>
      </c>
      <c r="H11" s="316" t="s">
        <v>604</v>
      </c>
      <c r="I11" s="254" t="s">
        <v>674</v>
      </c>
      <c r="J11" s="261">
        <v>0</v>
      </c>
      <c r="K11" s="261">
        <v>0</v>
      </c>
      <c r="L11" s="261">
        <v>3</v>
      </c>
      <c r="M11" s="321">
        <f t="shared" si="0"/>
        <v>3</v>
      </c>
      <c r="IJ11"/>
      <c r="IK11"/>
      <c r="IL11"/>
    </row>
    <row r="12" spans="1:247">
      <c r="A12" s="301" t="s">
        <v>549</v>
      </c>
      <c r="B12" s="316"/>
      <c r="C12" s="316"/>
      <c r="D12" s="316">
        <v>2010</v>
      </c>
      <c r="E12" s="257" t="s">
        <v>215</v>
      </c>
      <c r="F12" s="257" t="s">
        <v>688</v>
      </c>
      <c r="G12" s="357" t="s">
        <v>954</v>
      </c>
      <c r="H12" s="316" t="s">
        <v>604</v>
      </c>
      <c r="I12" s="254" t="s">
        <v>696</v>
      </c>
      <c r="J12" s="261">
        <v>0</v>
      </c>
      <c r="K12" s="261">
        <v>0</v>
      </c>
      <c r="L12" s="261">
        <v>62</v>
      </c>
      <c r="M12" s="321">
        <f t="shared" si="0"/>
        <v>62</v>
      </c>
      <c r="IJ12"/>
      <c r="IK12"/>
      <c r="IL12"/>
    </row>
    <row r="13" spans="1:247">
      <c r="A13" s="301" t="s">
        <v>549</v>
      </c>
      <c r="B13" s="316"/>
      <c r="C13" s="316"/>
      <c r="D13" s="316">
        <v>2010</v>
      </c>
      <c r="E13" s="257" t="s">
        <v>215</v>
      </c>
      <c r="F13" s="257" t="s">
        <v>688</v>
      </c>
      <c r="G13" s="357" t="s">
        <v>954</v>
      </c>
      <c r="H13" s="316" t="s">
        <v>604</v>
      </c>
      <c r="I13" s="254" t="s">
        <v>649</v>
      </c>
      <c r="J13" s="261">
        <v>0</v>
      </c>
      <c r="K13" s="261">
        <v>0</v>
      </c>
      <c r="L13" s="261">
        <v>113</v>
      </c>
      <c r="M13" s="321">
        <f t="shared" si="0"/>
        <v>113</v>
      </c>
      <c r="IJ13"/>
      <c r="IK13"/>
      <c r="IL13"/>
    </row>
    <row r="14" spans="1:247">
      <c r="A14" s="301" t="s">
        <v>549</v>
      </c>
      <c r="B14" s="316"/>
      <c r="C14" s="316"/>
      <c r="D14" s="316">
        <v>2010</v>
      </c>
      <c r="E14" s="257" t="s">
        <v>215</v>
      </c>
      <c r="F14" s="257" t="s">
        <v>688</v>
      </c>
      <c r="G14" s="357" t="s">
        <v>954</v>
      </c>
      <c r="H14" s="316" t="s">
        <v>604</v>
      </c>
      <c r="I14" s="254" t="s">
        <v>651</v>
      </c>
      <c r="J14" s="261">
        <v>0</v>
      </c>
      <c r="K14" s="261">
        <v>0</v>
      </c>
      <c r="L14" s="261">
        <v>431</v>
      </c>
      <c r="M14" s="321">
        <f t="shared" si="0"/>
        <v>431</v>
      </c>
      <c r="IJ14"/>
      <c r="IK14"/>
      <c r="IL14"/>
    </row>
    <row r="15" spans="1:247">
      <c r="A15" s="301" t="s">
        <v>549</v>
      </c>
      <c r="B15" s="316"/>
      <c r="C15" s="316"/>
      <c r="D15" s="316">
        <v>2010</v>
      </c>
      <c r="E15" s="257" t="s">
        <v>215</v>
      </c>
      <c r="F15" s="257" t="s">
        <v>688</v>
      </c>
      <c r="G15" s="357" t="s">
        <v>969</v>
      </c>
      <c r="H15" s="316" t="s">
        <v>609</v>
      </c>
      <c r="I15" s="254" t="s">
        <v>1271</v>
      </c>
      <c r="J15" s="261">
        <v>0</v>
      </c>
      <c r="K15" s="261">
        <v>23707</v>
      </c>
      <c r="L15" s="261">
        <v>0</v>
      </c>
      <c r="M15" s="321">
        <f t="shared" si="0"/>
        <v>23707</v>
      </c>
      <c r="IJ15"/>
      <c r="IK15"/>
      <c r="IL15"/>
    </row>
    <row r="16" spans="1:247">
      <c r="A16" s="301" t="s">
        <v>549</v>
      </c>
      <c r="B16" s="316"/>
      <c r="C16" s="316"/>
      <c r="D16" s="316">
        <v>2010</v>
      </c>
      <c r="E16" s="257" t="s">
        <v>215</v>
      </c>
      <c r="F16" s="257" t="s">
        <v>688</v>
      </c>
      <c r="G16" s="357" t="s">
        <v>970</v>
      </c>
      <c r="H16" s="316" t="s">
        <v>332</v>
      </c>
      <c r="I16" s="254" t="s">
        <v>674</v>
      </c>
      <c r="J16" s="261">
        <v>0</v>
      </c>
      <c r="K16" s="261">
        <v>0</v>
      </c>
      <c r="L16" s="261">
        <v>0</v>
      </c>
      <c r="M16" s="321">
        <f t="shared" si="0"/>
        <v>0</v>
      </c>
      <c r="IJ16"/>
      <c r="IK16"/>
      <c r="IL16"/>
    </row>
    <row r="17" spans="1:246">
      <c r="A17" s="301" t="s">
        <v>549</v>
      </c>
      <c r="B17" s="316"/>
      <c r="C17" s="316"/>
      <c r="D17" s="316">
        <v>2010</v>
      </c>
      <c r="E17" s="257" t="s">
        <v>215</v>
      </c>
      <c r="F17" s="257" t="s">
        <v>688</v>
      </c>
      <c r="G17" s="357" t="s">
        <v>970</v>
      </c>
      <c r="H17" s="316" t="s">
        <v>332</v>
      </c>
      <c r="I17" s="254" t="s">
        <v>651</v>
      </c>
      <c r="J17" s="261">
        <v>0</v>
      </c>
      <c r="K17" s="261">
        <v>4</v>
      </c>
      <c r="L17" s="261">
        <v>0</v>
      </c>
      <c r="M17" s="321">
        <f t="shared" si="0"/>
        <v>4</v>
      </c>
      <c r="IJ17"/>
      <c r="IK17"/>
      <c r="IL17"/>
    </row>
    <row r="18" spans="1:246">
      <c r="A18" s="301" t="s">
        <v>549</v>
      </c>
      <c r="B18" s="316"/>
      <c r="C18" s="316"/>
      <c r="D18" s="316">
        <v>2010</v>
      </c>
      <c r="E18" s="257" t="s">
        <v>215</v>
      </c>
      <c r="F18" s="257" t="s">
        <v>688</v>
      </c>
      <c r="G18" s="357" t="s">
        <v>613</v>
      </c>
      <c r="H18" s="316" t="s">
        <v>332</v>
      </c>
      <c r="I18" s="254" t="s">
        <v>696</v>
      </c>
      <c r="J18" s="261">
        <v>0</v>
      </c>
      <c r="K18" s="261">
        <v>0</v>
      </c>
      <c r="L18" s="261">
        <v>209</v>
      </c>
      <c r="M18" s="321">
        <f t="shared" si="0"/>
        <v>209</v>
      </c>
      <c r="IJ18"/>
      <c r="IK18"/>
      <c r="IL18"/>
    </row>
    <row r="19" spans="1:246">
      <c r="A19" s="301" t="s">
        <v>549</v>
      </c>
      <c r="B19" s="316"/>
      <c r="C19" s="316"/>
      <c r="D19" s="316">
        <v>2010</v>
      </c>
      <c r="E19" s="257" t="s">
        <v>215</v>
      </c>
      <c r="F19" s="257" t="s">
        <v>688</v>
      </c>
      <c r="G19" s="357" t="s">
        <v>613</v>
      </c>
      <c r="H19" s="316" t="s">
        <v>332</v>
      </c>
      <c r="I19" s="254" t="s">
        <v>649</v>
      </c>
      <c r="J19" s="261">
        <v>0</v>
      </c>
      <c r="K19" s="261">
        <v>0</v>
      </c>
      <c r="L19" s="261">
        <v>4</v>
      </c>
      <c r="M19" s="321">
        <f t="shared" si="0"/>
        <v>4</v>
      </c>
      <c r="IJ19"/>
      <c r="IK19"/>
      <c r="IL19"/>
    </row>
    <row r="20" spans="1:246">
      <c r="A20" s="301" t="s">
        <v>549</v>
      </c>
      <c r="B20" s="316"/>
      <c r="C20" s="316"/>
      <c r="D20" s="316">
        <v>2010</v>
      </c>
      <c r="E20" s="257" t="s">
        <v>215</v>
      </c>
      <c r="F20" s="257" t="s">
        <v>688</v>
      </c>
      <c r="G20" s="357" t="s">
        <v>613</v>
      </c>
      <c r="H20" s="316" t="s">
        <v>332</v>
      </c>
      <c r="I20" s="254" t="s">
        <v>651</v>
      </c>
      <c r="J20" s="261">
        <v>0</v>
      </c>
      <c r="K20" s="261">
        <v>0</v>
      </c>
      <c r="L20" s="261">
        <v>1</v>
      </c>
      <c r="M20" s="321">
        <f t="shared" si="0"/>
        <v>1</v>
      </c>
      <c r="IJ20"/>
      <c r="IK20"/>
      <c r="IL20"/>
    </row>
    <row r="21" spans="1:246">
      <c r="A21" s="301" t="s">
        <v>549</v>
      </c>
      <c r="B21" s="316"/>
      <c r="C21" s="316"/>
      <c r="D21" s="316">
        <v>2010</v>
      </c>
      <c r="E21" s="257" t="s">
        <v>215</v>
      </c>
      <c r="F21" s="257" t="s">
        <v>688</v>
      </c>
      <c r="G21" s="357" t="s">
        <v>971</v>
      </c>
      <c r="H21" s="316" t="s">
        <v>332</v>
      </c>
      <c r="I21" s="254" t="s">
        <v>649</v>
      </c>
      <c r="J21" s="261">
        <v>0</v>
      </c>
      <c r="K21" s="261">
        <v>1</v>
      </c>
      <c r="L21" s="261">
        <v>0</v>
      </c>
      <c r="M21" s="321">
        <f t="shared" si="0"/>
        <v>1</v>
      </c>
      <c r="IJ21"/>
      <c r="IK21"/>
      <c r="IL21"/>
    </row>
    <row r="22" spans="1:246">
      <c r="A22" s="301" t="s">
        <v>549</v>
      </c>
      <c r="B22" s="316"/>
      <c r="C22" s="316"/>
      <c r="D22" s="316">
        <v>2010</v>
      </c>
      <c r="E22" s="257" t="s">
        <v>215</v>
      </c>
      <c r="F22" s="257" t="s">
        <v>688</v>
      </c>
      <c r="G22" s="357" t="s">
        <v>1002</v>
      </c>
      <c r="H22" s="316" t="s">
        <v>332</v>
      </c>
      <c r="I22" s="254" t="s">
        <v>696</v>
      </c>
      <c r="J22" s="261">
        <v>0</v>
      </c>
      <c r="K22" s="261">
        <v>0</v>
      </c>
      <c r="L22" s="261">
        <v>1</v>
      </c>
      <c r="M22" s="321">
        <f t="shared" si="0"/>
        <v>1</v>
      </c>
      <c r="IJ22"/>
      <c r="IK22"/>
      <c r="IL22"/>
    </row>
    <row r="23" spans="1:246">
      <c r="A23" s="301" t="s">
        <v>549</v>
      </c>
      <c r="B23" s="316"/>
      <c r="C23" s="316"/>
      <c r="D23" s="316">
        <v>2010</v>
      </c>
      <c r="E23" s="257" t="s">
        <v>215</v>
      </c>
      <c r="F23" s="257" t="s">
        <v>688</v>
      </c>
      <c r="G23" s="357" t="s">
        <v>973</v>
      </c>
      <c r="H23" s="316" t="s">
        <v>332</v>
      </c>
      <c r="I23" s="254" t="s">
        <v>696</v>
      </c>
      <c r="J23" s="261">
        <v>0</v>
      </c>
      <c r="K23" s="261">
        <v>0</v>
      </c>
      <c r="L23" s="261">
        <v>1</v>
      </c>
      <c r="M23" s="321">
        <f t="shared" si="0"/>
        <v>1</v>
      </c>
      <c r="IJ23"/>
      <c r="IK23"/>
      <c r="IL23"/>
    </row>
    <row r="24" spans="1:246">
      <c r="A24" s="301" t="s">
        <v>549</v>
      </c>
      <c r="B24" s="316"/>
      <c r="C24" s="316"/>
      <c r="D24" s="316">
        <v>2010</v>
      </c>
      <c r="E24" s="257" t="s">
        <v>215</v>
      </c>
      <c r="F24" s="257" t="s">
        <v>688</v>
      </c>
      <c r="G24" s="357" t="s">
        <v>973</v>
      </c>
      <c r="H24" s="316" t="s">
        <v>332</v>
      </c>
      <c r="I24" s="254" t="s">
        <v>649</v>
      </c>
      <c r="J24" s="261">
        <v>0</v>
      </c>
      <c r="K24" s="261">
        <v>0</v>
      </c>
      <c r="L24" s="261">
        <v>15</v>
      </c>
      <c r="M24" s="321">
        <f t="shared" si="0"/>
        <v>15</v>
      </c>
      <c r="IJ24"/>
      <c r="IK24"/>
      <c r="IL24"/>
    </row>
    <row r="25" spans="1:246">
      <c r="A25" s="301" t="s">
        <v>549</v>
      </c>
      <c r="B25" s="316"/>
      <c r="C25" s="316"/>
      <c r="D25" s="316">
        <v>2010</v>
      </c>
      <c r="E25" s="257" t="s">
        <v>215</v>
      </c>
      <c r="F25" s="257" t="s">
        <v>688</v>
      </c>
      <c r="G25" s="357" t="s">
        <v>973</v>
      </c>
      <c r="H25" s="316" t="s">
        <v>332</v>
      </c>
      <c r="I25" s="254" t="s">
        <v>651</v>
      </c>
      <c r="J25" s="261">
        <v>0</v>
      </c>
      <c r="K25" s="261">
        <v>0</v>
      </c>
      <c r="L25" s="261">
        <v>3</v>
      </c>
      <c r="M25" s="321">
        <f t="shared" si="0"/>
        <v>3</v>
      </c>
      <c r="IJ25"/>
      <c r="IK25"/>
      <c r="IL25"/>
    </row>
    <row r="26" spans="1:246">
      <c r="A26" s="301" t="s">
        <v>549</v>
      </c>
      <c r="B26" s="316"/>
      <c r="C26" s="316"/>
      <c r="D26" s="316">
        <v>2010</v>
      </c>
      <c r="E26" s="257" t="s">
        <v>215</v>
      </c>
      <c r="F26" s="257" t="s">
        <v>688</v>
      </c>
      <c r="G26" s="357" t="s">
        <v>84</v>
      </c>
      <c r="H26" s="316" t="s">
        <v>332</v>
      </c>
      <c r="I26" s="254" t="s">
        <v>674</v>
      </c>
      <c r="J26" s="261">
        <v>0</v>
      </c>
      <c r="K26" s="261">
        <v>0</v>
      </c>
      <c r="L26" s="261">
        <v>0</v>
      </c>
      <c r="M26" s="321">
        <f t="shared" si="0"/>
        <v>0</v>
      </c>
      <c r="IJ26"/>
      <c r="IK26"/>
      <c r="IL26"/>
    </row>
    <row r="27" spans="1:246">
      <c r="A27" s="301" t="s">
        <v>549</v>
      </c>
      <c r="B27" s="316"/>
      <c r="C27" s="316"/>
      <c r="D27" s="316">
        <v>2010</v>
      </c>
      <c r="E27" s="257" t="s">
        <v>215</v>
      </c>
      <c r="F27" s="257" t="s">
        <v>688</v>
      </c>
      <c r="G27" s="357" t="s">
        <v>84</v>
      </c>
      <c r="H27" s="316" t="s">
        <v>332</v>
      </c>
      <c r="I27" s="254" t="s">
        <v>651</v>
      </c>
      <c r="J27" s="261">
        <v>0</v>
      </c>
      <c r="K27" s="261">
        <v>0</v>
      </c>
      <c r="L27" s="261">
        <v>0</v>
      </c>
      <c r="M27" s="321">
        <f t="shared" si="0"/>
        <v>0</v>
      </c>
      <c r="IL27"/>
    </row>
    <row r="28" spans="1:246">
      <c r="A28" s="301" t="s">
        <v>549</v>
      </c>
      <c r="B28" s="316"/>
      <c r="C28" s="316"/>
      <c r="D28" s="316">
        <v>2010</v>
      </c>
      <c r="E28" s="257" t="s">
        <v>215</v>
      </c>
      <c r="F28" s="257" t="s">
        <v>688</v>
      </c>
      <c r="G28" s="357" t="s">
        <v>85</v>
      </c>
      <c r="H28" s="316" t="s">
        <v>332</v>
      </c>
      <c r="I28" s="254" t="s">
        <v>696</v>
      </c>
      <c r="J28" s="261">
        <v>0</v>
      </c>
      <c r="K28" s="261">
        <v>0</v>
      </c>
      <c r="L28" s="261">
        <v>0</v>
      </c>
      <c r="M28" s="321">
        <f t="shared" si="0"/>
        <v>0</v>
      </c>
      <c r="IL28"/>
    </row>
    <row r="29" spans="1:246">
      <c r="A29" s="301" t="s">
        <v>549</v>
      </c>
      <c r="B29" s="316"/>
      <c r="C29" s="316"/>
      <c r="D29" s="316">
        <v>2010</v>
      </c>
      <c r="E29" s="257" t="s">
        <v>215</v>
      </c>
      <c r="F29" s="257" t="s">
        <v>688</v>
      </c>
      <c r="G29" s="357" t="s">
        <v>974</v>
      </c>
      <c r="H29" s="316" t="s">
        <v>332</v>
      </c>
      <c r="I29" s="254" t="s">
        <v>696</v>
      </c>
      <c r="J29" s="261">
        <v>0</v>
      </c>
      <c r="K29" s="261">
        <v>0</v>
      </c>
      <c r="L29" s="261">
        <v>17</v>
      </c>
      <c r="M29" s="321">
        <f t="shared" si="0"/>
        <v>17</v>
      </c>
      <c r="IL29"/>
    </row>
    <row r="30" spans="1:246">
      <c r="A30" s="301" t="s">
        <v>549</v>
      </c>
      <c r="B30" s="316"/>
      <c r="C30" s="316"/>
      <c r="D30" s="316">
        <v>2010</v>
      </c>
      <c r="E30" s="257" t="s">
        <v>215</v>
      </c>
      <c r="F30" s="257" t="s">
        <v>688</v>
      </c>
      <c r="G30" s="357" t="s">
        <v>974</v>
      </c>
      <c r="H30" s="316" t="s">
        <v>332</v>
      </c>
      <c r="I30" s="254" t="s">
        <v>649</v>
      </c>
      <c r="J30" s="261">
        <v>0</v>
      </c>
      <c r="K30" s="261">
        <v>0</v>
      </c>
      <c r="L30" s="261">
        <v>0</v>
      </c>
      <c r="M30" s="321">
        <f t="shared" si="0"/>
        <v>0</v>
      </c>
      <c r="IL30"/>
    </row>
    <row r="31" spans="1:246">
      <c r="A31" s="301" t="s">
        <v>549</v>
      </c>
      <c r="B31" s="316"/>
      <c r="C31" s="316"/>
      <c r="D31" s="316">
        <v>2010</v>
      </c>
      <c r="E31" s="257" t="s">
        <v>215</v>
      </c>
      <c r="F31" s="257" t="s">
        <v>688</v>
      </c>
      <c r="G31" s="357" t="s">
        <v>974</v>
      </c>
      <c r="H31" s="316" t="s">
        <v>332</v>
      </c>
      <c r="I31" s="254" t="s">
        <v>651</v>
      </c>
      <c r="J31" s="261">
        <v>0</v>
      </c>
      <c r="K31" s="261">
        <v>12</v>
      </c>
      <c r="L31" s="261">
        <v>0</v>
      </c>
      <c r="M31" s="321">
        <f t="shared" si="0"/>
        <v>12</v>
      </c>
      <c r="IL31"/>
    </row>
    <row r="32" spans="1:246">
      <c r="A32" s="301" t="s">
        <v>549</v>
      </c>
      <c r="B32" s="316"/>
      <c r="C32" s="316"/>
      <c r="D32" s="316">
        <v>2010</v>
      </c>
      <c r="E32" s="257" t="s">
        <v>215</v>
      </c>
      <c r="F32" s="257" t="s">
        <v>688</v>
      </c>
      <c r="G32" s="357" t="s">
        <v>974</v>
      </c>
      <c r="H32" s="316" t="s">
        <v>332</v>
      </c>
      <c r="I32" s="254" t="s">
        <v>703</v>
      </c>
      <c r="J32" s="261">
        <v>0</v>
      </c>
      <c r="K32" s="261">
        <v>0</v>
      </c>
      <c r="L32" s="261">
        <v>0</v>
      </c>
      <c r="M32" s="321">
        <f t="shared" si="0"/>
        <v>0</v>
      </c>
    </row>
    <row r="33" spans="1:13">
      <c r="A33" s="301" t="s">
        <v>549</v>
      </c>
      <c r="B33" s="316"/>
      <c r="C33" s="316"/>
      <c r="D33" s="316">
        <v>2010</v>
      </c>
      <c r="E33" s="257" t="s">
        <v>215</v>
      </c>
      <c r="F33" s="257" t="s">
        <v>688</v>
      </c>
      <c r="G33" s="357" t="s">
        <v>975</v>
      </c>
      <c r="H33" s="316" t="s">
        <v>332</v>
      </c>
      <c r="I33" s="254" t="s">
        <v>696</v>
      </c>
      <c r="J33" s="261">
        <v>0</v>
      </c>
      <c r="K33" s="261">
        <v>0</v>
      </c>
      <c r="L33" s="261">
        <v>239</v>
      </c>
      <c r="M33" s="321">
        <f t="shared" si="0"/>
        <v>239</v>
      </c>
    </row>
    <row r="34" spans="1:13">
      <c r="A34" s="301" t="s">
        <v>549</v>
      </c>
      <c r="B34" s="316"/>
      <c r="C34" s="316"/>
      <c r="D34" s="316">
        <v>2010</v>
      </c>
      <c r="E34" s="257" t="s">
        <v>215</v>
      </c>
      <c r="F34" s="257" t="s">
        <v>688</v>
      </c>
      <c r="G34" s="357" t="s">
        <v>975</v>
      </c>
      <c r="H34" s="316" t="s">
        <v>332</v>
      </c>
      <c r="I34" s="254" t="s">
        <v>649</v>
      </c>
      <c r="J34" s="261">
        <v>0</v>
      </c>
      <c r="K34" s="261">
        <v>0</v>
      </c>
      <c r="L34" s="261">
        <v>67</v>
      </c>
      <c r="M34" s="321">
        <f t="shared" si="0"/>
        <v>67</v>
      </c>
    </row>
    <row r="35" spans="1:13">
      <c r="A35" s="301" t="s">
        <v>549</v>
      </c>
      <c r="B35" s="316"/>
      <c r="C35" s="316"/>
      <c r="D35" s="316">
        <v>2010</v>
      </c>
      <c r="E35" s="257" t="s">
        <v>215</v>
      </c>
      <c r="F35" s="257" t="s">
        <v>688</v>
      </c>
      <c r="G35" s="357" t="s">
        <v>975</v>
      </c>
      <c r="H35" s="316" t="s">
        <v>332</v>
      </c>
      <c r="I35" s="254" t="s">
        <v>651</v>
      </c>
      <c r="J35" s="261">
        <v>0</v>
      </c>
      <c r="K35" s="261">
        <v>0</v>
      </c>
      <c r="L35" s="261">
        <v>9</v>
      </c>
      <c r="M35" s="321">
        <f t="shared" si="0"/>
        <v>9</v>
      </c>
    </row>
    <row r="36" spans="1:13">
      <c r="A36" s="301" t="s">
        <v>549</v>
      </c>
      <c r="B36" s="316"/>
      <c r="C36" s="316"/>
      <c r="D36" s="316">
        <v>2010</v>
      </c>
      <c r="E36" s="257" t="s">
        <v>215</v>
      </c>
      <c r="F36" s="257" t="s">
        <v>688</v>
      </c>
      <c r="G36" s="357" t="s">
        <v>600</v>
      </c>
      <c r="H36" s="316" t="s">
        <v>604</v>
      </c>
      <c r="I36" s="254" t="s">
        <v>696</v>
      </c>
      <c r="J36" s="261">
        <v>0</v>
      </c>
      <c r="K36" s="261">
        <v>0</v>
      </c>
      <c r="L36" s="261">
        <v>177</v>
      </c>
      <c r="M36" s="321">
        <f t="shared" si="0"/>
        <v>177</v>
      </c>
    </row>
    <row r="37" spans="1:13">
      <c r="A37" s="301" t="s">
        <v>549</v>
      </c>
      <c r="B37" s="316"/>
      <c r="C37" s="316"/>
      <c r="D37" s="316">
        <v>2010</v>
      </c>
      <c r="E37" s="257" t="s">
        <v>215</v>
      </c>
      <c r="F37" s="257" t="s">
        <v>688</v>
      </c>
      <c r="G37" s="357" t="s">
        <v>600</v>
      </c>
      <c r="H37" s="316" t="s">
        <v>604</v>
      </c>
      <c r="I37" s="254" t="s">
        <v>649</v>
      </c>
      <c r="J37" s="261">
        <v>0</v>
      </c>
      <c r="K37" s="261">
        <v>6</v>
      </c>
      <c r="L37" s="261">
        <v>211</v>
      </c>
      <c r="M37" s="321">
        <f t="shared" si="0"/>
        <v>217</v>
      </c>
    </row>
    <row r="38" spans="1:13">
      <c r="A38" s="301" t="s">
        <v>549</v>
      </c>
      <c r="B38" s="316"/>
      <c r="C38" s="316"/>
      <c r="D38" s="316">
        <v>2010</v>
      </c>
      <c r="E38" s="257" t="s">
        <v>215</v>
      </c>
      <c r="F38" s="257" t="s">
        <v>688</v>
      </c>
      <c r="G38" s="357" t="s">
        <v>600</v>
      </c>
      <c r="H38" s="316" t="s">
        <v>604</v>
      </c>
      <c r="I38" s="254" t="s">
        <v>651</v>
      </c>
      <c r="J38" s="261">
        <v>0</v>
      </c>
      <c r="K38" s="261">
        <v>0</v>
      </c>
      <c r="L38" s="261">
        <v>239</v>
      </c>
      <c r="M38" s="321">
        <f t="shared" si="0"/>
        <v>239</v>
      </c>
    </row>
    <row r="39" spans="1:13">
      <c r="A39" s="301" t="s">
        <v>549</v>
      </c>
      <c r="B39" s="316"/>
      <c r="C39" s="316"/>
      <c r="D39" s="316">
        <v>2010</v>
      </c>
      <c r="E39" s="257" t="s">
        <v>215</v>
      </c>
      <c r="F39" s="257" t="s">
        <v>688</v>
      </c>
      <c r="G39" s="357" t="s">
        <v>600</v>
      </c>
      <c r="H39" s="316" t="s">
        <v>604</v>
      </c>
      <c r="I39" s="254" t="s">
        <v>1271</v>
      </c>
      <c r="J39" s="261">
        <v>0</v>
      </c>
      <c r="K39" s="261">
        <v>150</v>
      </c>
      <c r="L39" s="261">
        <v>0</v>
      </c>
      <c r="M39" s="321">
        <f t="shared" si="0"/>
        <v>150</v>
      </c>
    </row>
    <row r="40" spans="1:13">
      <c r="A40" s="301" t="s">
        <v>549</v>
      </c>
      <c r="B40" s="316"/>
      <c r="C40" s="316"/>
      <c r="D40" s="316">
        <v>2010</v>
      </c>
      <c r="E40" s="257" t="s">
        <v>215</v>
      </c>
      <c r="F40" s="257" t="s">
        <v>688</v>
      </c>
      <c r="G40" s="357" t="s">
        <v>600</v>
      </c>
      <c r="H40" s="316" t="s">
        <v>604</v>
      </c>
      <c r="I40" s="254" t="s">
        <v>703</v>
      </c>
      <c r="J40" s="261">
        <v>0</v>
      </c>
      <c r="K40" s="261">
        <v>3580</v>
      </c>
      <c r="L40" s="261">
        <v>0</v>
      </c>
      <c r="M40" s="321">
        <f t="shared" si="0"/>
        <v>3580</v>
      </c>
    </row>
    <row r="41" spans="1:13">
      <c r="A41" s="301" t="s">
        <v>549</v>
      </c>
      <c r="B41" s="316"/>
      <c r="C41" s="316"/>
      <c r="D41" s="316">
        <v>2010</v>
      </c>
      <c r="E41" s="257" t="s">
        <v>215</v>
      </c>
      <c r="F41" s="257" t="s">
        <v>688</v>
      </c>
      <c r="G41" s="357" t="s">
        <v>86</v>
      </c>
      <c r="H41" s="316" t="s">
        <v>332</v>
      </c>
      <c r="I41" s="254" t="s">
        <v>649</v>
      </c>
      <c r="J41" s="261">
        <v>0</v>
      </c>
      <c r="K41" s="261">
        <v>1</v>
      </c>
      <c r="L41" s="261">
        <v>0</v>
      </c>
      <c r="M41" s="321">
        <f t="shared" si="0"/>
        <v>1</v>
      </c>
    </row>
    <row r="42" spans="1:13">
      <c r="A42" s="301" t="s">
        <v>549</v>
      </c>
      <c r="B42" s="316"/>
      <c r="C42" s="316"/>
      <c r="D42" s="316">
        <v>2010</v>
      </c>
      <c r="E42" s="257" t="s">
        <v>215</v>
      </c>
      <c r="F42" s="257" t="s">
        <v>688</v>
      </c>
      <c r="G42" s="357" t="s">
        <v>976</v>
      </c>
      <c r="H42" s="316" t="s">
        <v>609</v>
      </c>
      <c r="I42" s="254" t="s">
        <v>696</v>
      </c>
      <c r="J42" s="261">
        <v>0</v>
      </c>
      <c r="K42" s="261">
        <v>0</v>
      </c>
      <c r="L42" s="261">
        <v>64</v>
      </c>
      <c r="M42" s="321">
        <f t="shared" si="0"/>
        <v>64</v>
      </c>
    </row>
    <row r="43" spans="1:13">
      <c r="A43" s="301" t="s">
        <v>549</v>
      </c>
      <c r="B43" s="316"/>
      <c r="C43" s="316"/>
      <c r="D43" s="316">
        <v>2010</v>
      </c>
      <c r="E43" s="257" t="s">
        <v>215</v>
      </c>
      <c r="F43" s="257" t="s">
        <v>688</v>
      </c>
      <c r="G43" s="357" t="s">
        <v>976</v>
      </c>
      <c r="H43" s="316" t="s">
        <v>609</v>
      </c>
      <c r="I43" s="254" t="s">
        <v>649</v>
      </c>
      <c r="J43" s="261">
        <v>0</v>
      </c>
      <c r="K43" s="261">
        <v>0</v>
      </c>
      <c r="L43" s="261">
        <v>1</v>
      </c>
      <c r="M43" s="321">
        <f t="shared" si="0"/>
        <v>1</v>
      </c>
    </row>
    <row r="44" spans="1:13">
      <c r="A44" s="301" t="s">
        <v>549</v>
      </c>
      <c r="B44" s="316"/>
      <c r="C44" s="316"/>
      <c r="D44" s="316">
        <v>2010</v>
      </c>
      <c r="E44" s="257" t="s">
        <v>215</v>
      </c>
      <c r="F44" s="257" t="s">
        <v>688</v>
      </c>
      <c r="G44" s="357" t="s">
        <v>976</v>
      </c>
      <c r="H44" s="316" t="s">
        <v>609</v>
      </c>
      <c r="I44" s="254" t="s">
        <v>651</v>
      </c>
      <c r="J44" s="261">
        <v>0</v>
      </c>
      <c r="K44" s="261">
        <v>0</v>
      </c>
      <c r="L44" s="261">
        <v>7</v>
      </c>
      <c r="M44" s="321">
        <f t="shared" si="0"/>
        <v>7</v>
      </c>
    </row>
    <row r="45" spans="1:13">
      <c r="A45" s="301" t="s">
        <v>549</v>
      </c>
      <c r="B45" s="316"/>
      <c r="C45" s="316"/>
      <c r="D45" s="316">
        <v>2010</v>
      </c>
      <c r="E45" s="257" t="s">
        <v>215</v>
      </c>
      <c r="F45" s="257" t="s">
        <v>688</v>
      </c>
      <c r="G45" s="357" t="s">
        <v>955</v>
      </c>
      <c r="H45" s="316" t="s">
        <v>332</v>
      </c>
      <c r="I45" s="254" t="s">
        <v>674</v>
      </c>
      <c r="J45" s="261">
        <v>0</v>
      </c>
      <c r="K45" s="261">
        <v>0</v>
      </c>
      <c r="L45" s="261">
        <v>4</v>
      </c>
      <c r="M45" s="321">
        <f t="shared" si="0"/>
        <v>4</v>
      </c>
    </row>
    <row r="46" spans="1:13">
      <c r="A46" s="301" t="s">
        <v>549</v>
      </c>
      <c r="B46" s="316"/>
      <c r="C46" s="316"/>
      <c r="D46" s="316">
        <v>2010</v>
      </c>
      <c r="E46" s="257" t="s">
        <v>215</v>
      </c>
      <c r="F46" s="257" t="s">
        <v>688</v>
      </c>
      <c r="G46" s="357" t="s">
        <v>955</v>
      </c>
      <c r="H46" s="316" t="s">
        <v>332</v>
      </c>
      <c r="I46" s="254" t="s">
        <v>696</v>
      </c>
      <c r="J46" s="261">
        <v>0</v>
      </c>
      <c r="K46" s="261">
        <v>0</v>
      </c>
      <c r="L46" s="261">
        <v>79</v>
      </c>
      <c r="M46" s="321">
        <f t="shared" si="0"/>
        <v>79</v>
      </c>
    </row>
    <row r="47" spans="1:13">
      <c r="A47" s="301" t="s">
        <v>549</v>
      </c>
      <c r="B47" s="316"/>
      <c r="C47" s="316"/>
      <c r="D47" s="316">
        <v>2010</v>
      </c>
      <c r="E47" s="257" t="s">
        <v>215</v>
      </c>
      <c r="F47" s="257" t="s">
        <v>688</v>
      </c>
      <c r="G47" s="357" t="s">
        <v>955</v>
      </c>
      <c r="H47" s="316" t="s">
        <v>332</v>
      </c>
      <c r="I47" s="254" t="s">
        <v>649</v>
      </c>
      <c r="J47" s="261">
        <v>0</v>
      </c>
      <c r="K47" s="261">
        <v>3</v>
      </c>
      <c r="L47" s="261">
        <v>4</v>
      </c>
      <c r="M47" s="321">
        <f t="shared" si="0"/>
        <v>7</v>
      </c>
    </row>
    <row r="48" spans="1:13">
      <c r="A48" s="301" t="s">
        <v>549</v>
      </c>
      <c r="B48" s="316"/>
      <c r="C48" s="316"/>
      <c r="D48" s="316">
        <v>2010</v>
      </c>
      <c r="E48" s="257" t="s">
        <v>215</v>
      </c>
      <c r="F48" s="257" t="s">
        <v>688</v>
      </c>
      <c r="G48" s="357" t="s">
        <v>955</v>
      </c>
      <c r="H48" s="316" t="s">
        <v>332</v>
      </c>
      <c r="I48" s="254" t="s">
        <v>651</v>
      </c>
      <c r="J48" s="261">
        <v>0</v>
      </c>
      <c r="K48" s="261">
        <v>1</v>
      </c>
      <c r="L48" s="261">
        <v>2</v>
      </c>
      <c r="M48" s="321">
        <f t="shared" si="0"/>
        <v>3</v>
      </c>
    </row>
    <row r="49" spans="1:13">
      <c r="A49" s="301" t="s">
        <v>549</v>
      </c>
      <c r="B49" s="316"/>
      <c r="C49" s="316"/>
      <c r="D49" s="316">
        <v>2010</v>
      </c>
      <c r="E49" s="257" t="s">
        <v>215</v>
      </c>
      <c r="F49" s="257" t="s">
        <v>688</v>
      </c>
      <c r="G49" s="357" t="s">
        <v>87</v>
      </c>
      <c r="H49" s="316" t="s">
        <v>332</v>
      </c>
      <c r="I49" s="254" t="s">
        <v>649</v>
      </c>
      <c r="J49" s="261">
        <v>0</v>
      </c>
      <c r="K49" s="261">
        <v>1</v>
      </c>
      <c r="L49" s="261">
        <v>0</v>
      </c>
      <c r="M49" s="321">
        <f t="shared" si="0"/>
        <v>1</v>
      </c>
    </row>
    <row r="50" spans="1:13">
      <c r="A50" s="301" t="s">
        <v>549</v>
      </c>
      <c r="B50" s="316"/>
      <c r="C50" s="316"/>
      <c r="D50" s="316">
        <v>2010</v>
      </c>
      <c r="E50" s="257" t="s">
        <v>215</v>
      </c>
      <c r="F50" s="257" t="s">
        <v>688</v>
      </c>
      <c r="G50" s="357" t="s">
        <v>956</v>
      </c>
      <c r="H50" s="316" t="s">
        <v>332</v>
      </c>
      <c r="I50" s="254" t="s">
        <v>696</v>
      </c>
      <c r="J50" s="261">
        <v>0</v>
      </c>
      <c r="K50" s="261">
        <v>0</v>
      </c>
      <c r="L50" s="261">
        <v>20</v>
      </c>
      <c r="M50" s="321">
        <f t="shared" si="0"/>
        <v>20</v>
      </c>
    </row>
    <row r="51" spans="1:13">
      <c r="A51" s="301" t="s">
        <v>549</v>
      </c>
      <c r="B51" s="316"/>
      <c r="C51" s="316"/>
      <c r="D51" s="316">
        <v>2010</v>
      </c>
      <c r="E51" s="257" t="s">
        <v>215</v>
      </c>
      <c r="F51" s="257" t="s">
        <v>688</v>
      </c>
      <c r="G51" s="357" t="s">
        <v>956</v>
      </c>
      <c r="H51" s="316" t="s">
        <v>332</v>
      </c>
      <c r="I51" s="254" t="s">
        <v>649</v>
      </c>
      <c r="J51" s="261">
        <v>0</v>
      </c>
      <c r="K51" s="261">
        <v>0</v>
      </c>
      <c r="L51" s="261">
        <v>194</v>
      </c>
      <c r="M51" s="321">
        <f t="shared" si="0"/>
        <v>194</v>
      </c>
    </row>
    <row r="52" spans="1:13">
      <c r="A52" s="301" t="s">
        <v>549</v>
      </c>
      <c r="B52" s="316"/>
      <c r="C52" s="316"/>
      <c r="D52" s="316">
        <v>2010</v>
      </c>
      <c r="E52" s="257" t="s">
        <v>215</v>
      </c>
      <c r="F52" s="257" t="s">
        <v>688</v>
      </c>
      <c r="G52" s="357" t="s">
        <v>956</v>
      </c>
      <c r="H52" s="316" t="s">
        <v>332</v>
      </c>
      <c r="I52" s="254" t="s">
        <v>651</v>
      </c>
      <c r="J52" s="261">
        <v>0</v>
      </c>
      <c r="K52" s="261">
        <v>0</v>
      </c>
      <c r="L52" s="261">
        <v>78</v>
      </c>
      <c r="M52" s="321">
        <f t="shared" si="0"/>
        <v>78</v>
      </c>
    </row>
    <row r="53" spans="1:13">
      <c r="A53" s="301" t="s">
        <v>549</v>
      </c>
      <c r="B53" s="316"/>
      <c r="C53" s="316"/>
      <c r="D53" s="316">
        <v>2010</v>
      </c>
      <c r="E53" s="257" t="s">
        <v>215</v>
      </c>
      <c r="F53" s="257" t="s">
        <v>688</v>
      </c>
      <c r="G53" s="357" t="s">
        <v>957</v>
      </c>
      <c r="H53" s="316" t="s">
        <v>332</v>
      </c>
      <c r="I53" s="254" t="s">
        <v>649</v>
      </c>
      <c r="J53" s="261">
        <v>0</v>
      </c>
      <c r="K53" s="261">
        <v>0</v>
      </c>
      <c r="L53" s="261">
        <v>10</v>
      </c>
      <c r="M53" s="321">
        <f t="shared" si="0"/>
        <v>10</v>
      </c>
    </row>
    <row r="54" spans="1:13">
      <c r="A54" s="301" t="s">
        <v>549</v>
      </c>
      <c r="B54" s="316"/>
      <c r="C54" s="316"/>
      <c r="D54" s="316">
        <v>2010</v>
      </c>
      <c r="E54" s="257" t="s">
        <v>215</v>
      </c>
      <c r="F54" s="257" t="s">
        <v>688</v>
      </c>
      <c r="G54" s="357" t="s">
        <v>957</v>
      </c>
      <c r="H54" s="316" t="s">
        <v>332</v>
      </c>
      <c r="I54" s="254" t="s">
        <v>651</v>
      </c>
      <c r="J54" s="261">
        <v>0</v>
      </c>
      <c r="K54" s="261">
        <v>0</v>
      </c>
      <c r="L54" s="261">
        <v>1</v>
      </c>
      <c r="M54" s="321">
        <f t="shared" si="0"/>
        <v>1</v>
      </c>
    </row>
    <row r="55" spans="1:13">
      <c r="A55" s="301" t="s">
        <v>549</v>
      </c>
      <c r="B55" s="316"/>
      <c r="C55" s="316"/>
      <c r="D55" s="316">
        <v>2010</v>
      </c>
      <c r="E55" s="257" t="s">
        <v>215</v>
      </c>
      <c r="F55" s="257" t="s">
        <v>688</v>
      </c>
      <c r="G55" s="357" t="s">
        <v>957</v>
      </c>
      <c r="H55" s="316" t="s">
        <v>332</v>
      </c>
      <c r="I55" s="254" t="s">
        <v>703</v>
      </c>
      <c r="J55" s="261">
        <v>0</v>
      </c>
      <c r="K55" s="261">
        <v>39</v>
      </c>
      <c r="L55" s="261">
        <v>0</v>
      </c>
      <c r="M55" s="321">
        <f t="shared" si="0"/>
        <v>39</v>
      </c>
    </row>
    <row r="56" spans="1:13">
      <c r="A56" s="301" t="s">
        <v>549</v>
      </c>
      <c r="B56" s="316"/>
      <c r="C56" s="316"/>
      <c r="D56" s="316">
        <v>2010</v>
      </c>
      <c r="E56" s="257" t="s">
        <v>215</v>
      </c>
      <c r="F56" s="257" t="s">
        <v>688</v>
      </c>
      <c r="G56" s="357" t="s">
        <v>977</v>
      </c>
      <c r="H56" s="316" t="s">
        <v>332</v>
      </c>
      <c r="I56" s="254" t="s">
        <v>696</v>
      </c>
      <c r="J56" s="261">
        <v>0</v>
      </c>
      <c r="K56" s="261">
        <v>0</v>
      </c>
      <c r="L56" s="261">
        <v>35</v>
      </c>
      <c r="M56" s="321">
        <f t="shared" si="0"/>
        <v>35</v>
      </c>
    </row>
    <row r="57" spans="1:13">
      <c r="A57" s="301" t="s">
        <v>549</v>
      </c>
      <c r="B57" s="316"/>
      <c r="C57" s="316"/>
      <c r="D57" s="316">
        <v>2010</v>
      </c>
      <c r="E57" s="257" t="s">
        <v>215</v>
      </c>
      <c r="F57" s="257" t="s">
        <v>688</v>
      </c>
      <c r="G57" s="357" t="s">
        <v>977</v>
      </c>
      <c r="H57" s="316" t="s">
        <v>332</v>
      </c>
      <c r="I57" s="254" t="s">
        <v>649</v>
      </c>
      <c r="J57" s="261">
        <v>0</v>
      </c>
      <c r="K57" s="261">
        <v>0</v>
      </c>
      <c r="L57" s="261">
        <v>2</v>
      </c>
      <c r="M57" s="321">
        <f t="shared" si="0"/>
        <v>2</v>
      </c>
    </row>
    <row r="58" spans="1:13">
      <c r="A58" s="301" t="s">
        <v>549</v>
      </c>
      <c r="B58" s="316"/>
      <c r="C58" s="316"/>
      <c r="D58" s="316">
        <v>2010</v>
      </c>
      <c r="E58" s="257" t="s">
        <v>215</v>
      </c>
      <c r="F58" s="257" t="s">
        <v>688</v>
      </c>
      <c r="G58" s="357" t="s">
        <v>958</v>
      </c>
      <c r="H58" s="316" t="s">
        <v>609</v>
      </c>
      <c r="I58" s="254" t="s">
        <v>674</v>
      </c>
      <c r="J58" s="261">
        <v>0</v>
      </c>
      <c r="K58" s="261">
        <v>0</v>
      </c>
      <c r="L58" s="261">
        <v>36</v>
      </c>
      <c r="M58" s="321">
        <f t="shared" si="0"/>
        <v>36</v>
      </c>
    </row>
    <row r="59" spans="1:13">
      <c r="A59" s="301" t="s">
        <v>549</v>
      </c>
      <c r="B59" s="316"/>
      <c r="C59" s="316"/>
      <c r="D59" s="316">
        <v>2010</v>
      </c>
      <c r="E59" s="257" t="s">
        <v>215</v>
      </c>
      <c r="F59" s="257" t="s">
        <v>688</v>
      </c>
      <c r="G59" s="357" t="s">
        <v>958</v>
      </c>
      <c r="H59" s="316" t="s">
        <v>609</v>
      </c>
      <c r="I59" s="254" t="s">
        <v>649</v>
      </c>
      <c r="J59" s="261">
        <v>0</v>
      </c>
      <c r="K59" s="261">
        <v>174</v>
      </c>
      <c r="L59" s="261">
        <v>36</v>
      </c>
      <c r="M59" s="321">
        <f t="shared" si="0"/>
        <v>210</v>
      </c>
    </row>
    <row r="60" spans="1:13">
      <c r="A60" s="301" t="s">
        <v>549</v>
      </c>
      <c r="B60" s="316"/>
      <c r="C60" s="316"/>
      <c r="D60" s="316">
        <v>2010</v>
      </c>
      <c r="E60" s="257" t="s">
        <v>215</v>
      </c>
      <c r="F60" s="257" t="s">
        <v>688</v>
      </c>
      <c r="G60" s="357" t="s">
        <v>958</v>
      </c>
      <c r="H60" s="316" t="s">
        <v>609</v>
      </c>
      <c r="I60" s="254" t="s">
        <v>651</v>
      </c>
      <c r="J60" s="261">
        <v>0</v>
      </c>
      <c r="K60" s="261">
        <v>1</v>
      </c>
      <c r="L60" s="261">
        <v>201</v>
      </c>
      <c r="M60" s="321">
        <f t="shared" si="0"/>
        <v>202</v>
      </c>
    </row>
    <row r="61" spans="1:13">
      <c r="A61" s="301" t="s">
        <v>549</v>
      </c>
      <c r="B61" s="316"/>
      <c r="C61" s="316"/>
      <c r="D61" s="316">
        <v>2010</v>
      </c>
      <c r="E61" s="257" t="s">
        <v>215</v>
      </c>
      <c r="F61" s="257" t="s">
        <v>688</v>
      </c>
      <c r="G61" s="357" t="s">
        <v>978</v>
      </c>
      <c r="H61" s="316" t="s">
        <v>332</v>
      </c>
      <c r="I61" s="254" t="s">
        <v>696</v>
      </c>
      <c r="J61" s="261">
        <v>0</v>
      </c>
      <c r="K61" s="261">
        <v>0</v>
      </c>
      <c r="L61" s="261">
        <v>24</v>
      </c>
      <c r="M61" s="321">
        <f t="shared" si="0"/>
        <v>24</v>
      </c>
    </row>
    <row r="62" spans="1:13">
      <c r="A62" s="301" t="s">
        <v>549</v>
      </c>
      <c r="B62" s="316"/>
      <c r="C62" s="316"/>
      <c r="D62" s="316">
        <v>2010</v>
      </c>
      <c r="E62" s="257" t="s">
        <v>215</v>
      </c>
      <c r="F62" s="257" t="s">
        <v>688</v>
      </c>
      <c r="G62" s="357" t="s">
        <v>362</v>
      </c>
      <c r="H62" s="316" t="s">
        <v>604</v>
      </c>
      <c r="I62" s="254" t="s">
        <v>674</v>
      </c>
      <c r="J62" s="261">
        <v>0</v>
      </c>
      <c r="K62" s="261">
        <v>1206</v>
      </c>
      <c r="L62" s="261">
        <v>772</v>
      </c>
      <c r="M62" s="321">
        <f t="shared" si="0"/>
        <v>1978</v>
      </c>
    </row>
    <row r="63" spans="1:13">
      <c r="A63" s="301" t="s">
        <v>549</v>
      </c>
      <c r="B63" s="316"/>
      <c r="C63" s="316"/>
      <c r="D63" s="316">
        <v>2010</v>
      </c>
      <c r="E63" s="258" t="s">
        <v>215</v>
      </c>
      <c r="F63" s="258" t="s">
        <v>688</v>
      </c>
      <c r="G63" s="357" t="s">
        <v>362</v>
      </c>
      <c r="H63" s="316" t="s">
        <v>604</v>
      </c>
      <c r="I63" s="254" t="s">
        <v>696</v>
      </c>
      <c r="J63" s="261">
        <v>0</v>
      </c>
      <c r="K63" s="261">
        <v>54</v>
      </c>
      <c r="L63" s="261">
        <v>114</v>
      </c>
      <c r="M63" s="321">
        <f t="shared" si="0"/>
        <v>168</v>
      </c>
    </row>
    <row r="64" spans="1:13">
      <c r="A64" s="301" t="s">
        <v>549</v>
      </c>
      <c r="B64" s="316"/>
      <c r="C64" s="316"/>
      <c r="D64" s="316">
        <v>2010</v>
      </c>
      <c r="E64" s="258" t="s">
        <v>215</v>
      </c>
      <c r="F64" s="258" t="s">
        <v>688</v>
      </c>
      <c r="G64" s="357" t="s">
        <v>362</v>
      </c>
      <c r="H64" s="316" t="s">
        <v>604</v>
      </c>
      <c r="I64" s="254" t="s">
        <v>649</v>
      </c>
      <c r="J64" s="261">
        <v>0</v>
      </c>
      <c r="K64" s="261">
        <v>774</v>
      </c>
      <c r="L64" s="261">
        <v>1718</v>
      </c>
      <c r="M64" s="321">
        <f t="shared" si="0"/>
        <v>2492</v>
      </c>
    </row>
    <row r="65" spans="1:13">
      <c r="A65" s="301" t="s">
        <v>549</v>
      </c>
      <c r="B65" s="316"/>
      <c r="C65" s="316"/>
      <c r="D65" s="316">
        <v>2010</v>
      </c>
      <c r="E65" s="258" t="s">
        <v>215</v>
      </c>
      <c r="F65" s="258" t="s">
        <v>688</v>
      </c>
      <c r="G65" s="357" t="s">
        <v>362</v>
      </c>
      <c r="H65" s="316" t="s">
        <v>604</v>
      </c>
      <c r="I65" s="254" t="s">
        <v>651</v>
      </c>
      <c r="J65" s="261">
        <v>0</v>
      </c>
      <c r="K65" s="261">
        <v>3460</v>
      </c>
      <c r="L65" s="261">
        <v>2839</v>
      </c>
      <c r="M65" s="321">
        <f t="shared" si="0"/>
        <v>6299</v>
      </c>
    </row>
    <row r="66" spans="1:13">
      <c r="A66" s="301" t="s">
        <v>549</v>
      </c>
      <c r="B66" s="316"/>
      <c r="C66" s="316"/>
      <c r="D66" s="316">
        <v>2010</v>
      </c>
      <c r="E66" s="258" t="s">
        <v>215</v>
      </c>
      <c r="F66" s="258" t="s">
        <v>688</v>
      </c>
      <c r="G66" s="357" t="s">
        <v>362</v>
      </c>
      <c r="H66" s="316" t="s">
        <v>604</v>
      </c>
      <c r="I66" s="254" t="s">
        <v>1271</v>
      </c>
      <c r="J66" s="261">
        <v>0</v>
      </c>
      <c r="K66" s="261">
        <v>1</v>
      </c>
      <c r="L66" s="261">
        <v>0</v>
      </c>
      <c r="M66" s="321">
        <f t="shared" si="0"/>
        <v>1</v>
      </c>
    </row>
    <row r="67" spans="1:13">
      <c r="A67" s="301" t="s">
        <v>549</v>
      </c>
      <c r="B67" s="316"/>
      <c r="C67" s="316"/>
      <c r="D67" s="316">
        <v>2010</v>
      </c>
      <c r="E67" s="258" t="s">
        <v>215</v>
      </c>
      <c r="F67" s="258" t="s">
        <v>688</v>
      </c>
      <c r="G67" s="357" t="s">
        <v>362</v>
      </c>
      <c r="H67" s="316" t="s">
        <v>604</v>
      </c>
      <c r="I67" s="254" t="s">
        <v>703</v>
      </c>
      <c r="J67" s="261">
        <v>0</v>
      </c>
      <c r="K67" s="261">
        <v>1</v>
      </c>
      <c r="L67" s="261">
        <v>0</v>
      </c>
      <c r="M67" s="321">
        <f t="shared" si="0"/>
        <v>1</v>
      </c>
    </row>
    <row r="68" spans="1:13">
      <c r="A68" s="301" t="s">
        <v>549</v>
      </c>
      <c r="B68" s="316"/>
      <c r="C68" s="316"/>
      <c r="D68" s="316">
        <v>2010</v>
      </c>
      <c r="E68" s="258" t="s">
        <v>215</v>
      </c>
      <c r="F68" s="258" t="s">
        <v>688</v>
      </c>
      <c r="G68" s="357" t="s">
        <v>1004</v>
      </c>
      <c r="H68" s="316" t="s">
        <v>332</v>
      </c>
      <c r="I68" s="254" t="s">
        <v>696</v>
      </c>
      <c r="J68" s="261">
        <v>0</v>
      </c>
      <c r="K68" s="261">
        <v>0</v>
      </c>
      <c r="L68" s="261">
        <v>12</v>
      </c>
      <c r="M68" s="321">
        <f t="shared" si="0"/>
        <v>12</v>
      </c>
    </row>
    <row r="69" spans="1:13">
      <c r="A69" s="301" t="s">
        <v>549</v>
      </c>
      <c r="B69" s="316"/>
      <c r="C69" s="316"/>
      <c r="D69" s="316">
        <v>2010</v>
      </c>
      <c r="E69" s="258" t="s">
        <v>215</v>
      </c>
      <c r="F69" s="258" t="s">
        <v>688</v>
      </c>
      <c r="G69" s="357" t="s">
        <v>960</v>
      </c>
      <c r="H69" s="316" t="s">
        <v>609</v>
      </c>
      <c r="I69" s="254" t="s">
        <v>674</v>
      </c>
      <c r="J69" s="261">
        <v>0</v>
      </c>
      <c r="K69" s="261">
        <v>1</v>
      </c>
      <c r="L69" s="261">
        <v>1</v>
      </c>
      <c r="M69" s="321">
        <f t="shared" si="0"/>
        <v>2</v>
      </c>
    </row>
    <row r="70" spans="1:13">
      <c r="A70" s="301" t="s">
        <v>549</v>
      </c>
      <c r="B70" s="316"/>
      <c r="C70" s="316"/>
      <c r="D70" s="316">
        <v>2010</v>
      </c>
      <c r="E70" s="258" t="s">
        <v>215</v>
      </c>
      <c r="F70" s="258" t="s">
        <v>688</v>
      </c>
      <c r="G70" s="357" t="s">
        <v>960</v>
      </c>
      <c r="H70" s="316" t="s">
        <v>609</v>
      </c>
      <c r="I70" s="254" t="s">
        <v>696</v>
      </c>
      <c r="J70" s="261">
        <v>0</v>
      </c>
      <c r="K70" s="261">
        <v>252</v>
      </c>
      <c r="L70" s="261">
        <v>630</v>
      </c>
      <c r="M70" s="321">
        <f t="shared" ref="M70:M133" si="1">J70+K70+L70</f>
        <v>882</v>
      </c>
    </row>
    <row r="71" spans="1:13">
      <c r="A71" s="301" t="s">
        <v>549</v>
      </c>
      <c r="B71" s="316"/>
      <c r="C71" s="316"/>
      <c r="D71" s="316">
        <v>2010</v>
      </c>
      <c r="E71" s="258" t="s">
        <v>215</v>
      </c>
      <c r="F71" s="258" t="s">
        <v>688</v>
      </c>
      <c r="G71" s="357" t="s">
        <v>960</v>
      </c>
      <c r="H71" s="316" t="s">
        <v>609</v>
      </c>
      <c r="I71" s="254" t="s">
        <v>649</v>
      </c>
      <c r="J71" s="261">
        <v>0</v>
      </c>
      <c r="K71" s="261">
        <v>1583</v>
      </c>
      <c r="L71" s="261">
        <v>1000</v>
      </c>
      <c r="M71" s="321">
        <f t="shared" si="1"/>
        <v>2583</v>
      </c>
    </row>
    <row r="72" spans="1:13">
      <c r="A72" s="301" t="s">
        <v>549</v>
      </c>
      <c r="B72" s="316"/>
      <c r="C72" s="316"/>
      <c r="D72" s="316">
        <v>2010</v>
      </c>
      <c r="E72" s="258" t="s">
        <v>215</v>
      </c>
      <c r="F72" s="258" t="s">
        <v>688</v>
      </c>
      <c r="G72" s="357" t="s">
        <v>960</v>
      </c>
      <c r="H72" s="316" t="s">
        <v>609</v>
      </c>
      <c r="I72" s="254" t="s">
        <v>651</v>
      </c>
      <c r="J72" s="261">
        <v>0</v>
      </c>
      <c r="K72" s="261">
        <v>2229</v>
      </c>
      <c r="L72" s="261">
        <v>789</v>
      </c>
      <c r="M72" s="321">
        <f t="shared" si="1"/>
        <v>3018</v>
      </c>
    </row>
    <row r="73" spans="1:13">
      <c r="A73" s="301" t="s">
        <v>549</v>
      </c>
      <c r="B73" s="316"/>
      <c r="C73" s="316"/>
      <c r="D73" s="316">
        <v>2010</v>
      </c>
      <c r="E73" s="258" t="s">
        <v>215</v>
      </c>
      <c r="F73" s="258" t="s">
        <v>688</v>
      </c>
      <c r="G73" s="357" t="s">
        <v>961</v>
      </c>
      <c r="H73" s="316" t="s">
        <v>332</v>
      </c>
      <c r="I73" s="254" t="s">
        <v>674</v>
      </c>
      <c r="J73" s="261">
        <v>0</v>
      </c>
      <c r="K73" s="261">
        <v>0</v>
      </c>
      <c r="L73" s="261">
        <v>1</v>
      </c>
      <c r="M73" s="321">
        <f t="shared" si="1"/>
        <v>1</v>
      </c>
    </row>
    <row r="74" spans="1:13">
      <c r="A74" s="301" t="s">
        <v>549</v>
      </c>
      <c r="B74" s="316"/>
      <c r="C74" s="316"/>
      <c r="D74" s="316">
        <v>2010</v>
      </c>
      <c r="E74" s="258" t="s">
        <v>215</v>
      </c>
      <c r="F74" s="258" t="s">
        <v>688</v>
      </c>
      <c r="G74" s="357" t="s">
        <v>961</v>
      </c>
      <c r="H74" s="316" t="s">
        <v>332</v>
      </c>
      <c r="I74" s="254" t="s">
        <v>696</v>
      </c>
      <c r="J74" s="261">
        <v>0</v>
      </c>
      <c r="K74" s="261">
        <v>0</v>
      </c>
      <c r="L74" s="261">
        <v>162</v>
      </c>
      <c r="M74" s="321">
        <f t="shared" si="1"/>
        <v>162</v>
      </c>
    </row>
    <row r="75" spans="1:13">
      <c r="A75" s="301" t="s">
        <v>549</v>
      </c>
      <c r="B75" s="316"/>
      <c r="C75" s="316"/>
      <c r="D75" s="316">
        <v>2010</v>
      </c>
      <c r="E75" s="258" t="s">
        <v>215</v>
      </c>
      <c r="F75" s="258" t="s">
        <v>688</v>
      </c>
      <c r="G75" s="357" t="s">
        <v>961</v>
      </c>
      <c r="H75" s="316" t="s">
        <v>332</v>
      </c>
      <c r="I75" s="254" t="s">
        <v>649</v>
      </c>
      <c r="J75" s="261">
        <v>0</v>
      </c>
      <c r="K75" s="261">
        <v>4</v>
      </c>
      <c r="L75" s="261">
        <v>1764</v>
      </c>
      <c r="M75" s="321">
        <f t="shared" si="1"/>
        <v>1768</v>
      </c>
    </row>
    <row r="76" spans="1:13">
      <c r="A76" s="301" t="s">
        <v>549</v>
      </c>
      <c r="B76" s="316"/>
      <c r="C76" s="316"/>
      <c r="D76" s="316">
        <v>2010</v>
      </c>
      <c r="E76" s="258" t="s">
        <v>215</v>
      </c>
      <c r="F76" s="258" t="s">
        <v>688</v>
      </c>
      <c r="G76" s="357" t="s">
        <v>961</v>
      </c>
      <c r="H76" s="316" t="s">
        <v>332</v>
      </c>
      <c r="I76" s="254" t="s">
        <v>651</v>
      </c>
      <c r="J76" s="261">
        <v>0</v>
      </c>
      <c r="K76" s="261">
        <v>0</v>
      </c>
      <c r="L76" s="261">
        <v>766</v>
      </c>
      <c r="M76" s="321">
        <f t="shared" si="1"/>
        <v>766</v>
      </c>
    </row>
    <row r="77" spans="1:13">
      <c r="A77" s="301" t="s">
        <v>549</v>
      </c>
      <c r="B77" s="316"/>
      <c r="C77" s="316"/>
      <c r="D77" s="316">
        <v>2010</v>
      </c>
      <c r="E77" s="258" t="s">
        <v>215</v>
      </c>
      <c r="F77" s="258" t="s">
        <v>688</v>
      </c>
      <c r="G77" s="357" t="s">
        <v>979</v>
      </c>
      <c r="H77" s="316" t="s">
        <v>332</v>
      </c>
      <c r="I77" s="254" t="s">
        <v>696</v>
      </c>
      <c r="J77" s="261">
        <v>0</v>
      </c>
      <c r="K77" s="261">
        <v>2</v>
      </c>
      <c r="L77" s="261">
        <v>0</v>
      </c>
      <c r="M77" s="321">
        <f t="shared" si="1"/>
        <v>2</v>
      </c>
    </row>
    <row r="78" spans="1:13">
      <c r="A78" s="301" t="s">
        <v>549</v>
      </c>
      <c r="B78" s="316"/>
      <c r="C78" s="316"/>
      <c r="D78" s="316">
        <v>2010</v>
      </c>
      <c r="E78" s="258" t="s">
        <v>215</v>
      </c>
      <c r="F78" s="258" t="s">
        <v>688</v>
      </c>
      <c r="G78" s="357" t="s">
        <v>979</v>
      </c>
      <c r="H78" s="316" t="s">
        <v>332</v>
      </c>
      <c r="I78" s="254" t="s">
        <v>649</v>
      </c>
      <c r="J78" s="261">
        <v>0</v>
      </c>
      <c r="K78" s="261">
        <v>7</v>
      </c>
      <c r="L78" s="261">
        <v>0</v>
      </c>
      <c r="M78" s="321">
        <f t="shared" si="1"/>
        <v>7</v>
      </c>
    </row>
    <row r="79" spans="1:13">
      <c r="A79" s="301" t="s">
        <v>549</v>
      </c>
      <c r="B79" s="316"/>
      <c r="C79" s="316"/>
      <c r="D79" s="316">
        <v>2010</v>
      </c>
      <c r="E79" s="258" t="s">
        <v>215</v>
      </c>
      <c r="F79" s="258" t="s">
        <v>688</v>
      </c>
      <c r="G79" s="357" t="s">
        <v>979</v>
      </c>
      <c r="H79" s="316" t="s">
        <v>332</v>
      </c>
      <c r="I79" s="254" t="s">
        <v>651</v>
      </c>
      <c r="J79" s="261">
        <v>0</v>
      </c>
      <c r="K79" s="261">
        <v>15</v>
      </c>
      <c r="L79" s="261">
        <v>0</v>
      </c>
      <c r="M79" s="321">
        <f t="shared" si="1"/>
        <v>15</v>
      </c>
    </row>
    <row r="80" spans="1:13">
      <c r="A80" s="301" t="s">
        <v>549</v>
      </c>
      <c r="B80" s="316"/>
      <c r="C80" s="316"/>
      <c r="D80" s="316">
        <v>2010</v>
      </c>
      <c r="E80" s="258" t="s">
        <v>215</v>
      </c>
      <c r="F80" s="258" t="s">
        <v>688</v>
      </c>
      <c r="G80" s="357" t="s">
        <v>980</v>
      </c>
      <c r="H80" s="316" t="s">
        <v>332</v>
      </c>
      <c r="I80" s="254" t="s">
        <v>674</v>
      </c>
      <c r="J80" s="261">
        <v>0</v>
      </c>
      <c r="K80" s="261">
        <v>8</v>
      </c>
      <c r="L80" s="261">
        <v>0</v>
      </c>
      <c r="M80" s="321">
        <f t="shared" si="1"/>
        <v>8</v>
      </c>
    </row>
    <row r="81" spans="1:13">
      <c r="A81" s="301" t="s">
        <v>549</v>
      </c>
      <c r="B81" s="316"/>
      <c r="C81" s="316"/>
      <c r="D81" s="316">
        <v>2010</v>
      </c>
      <c r="E81" s="258" t="s">
        <v>215</v>
      </c>
      <c r="F81" s="258" t="s">
        <v>688</v>
      </c>
      <c r="G81" s="357" t="s">
        <v>962</v>
      </c>
      <c r="H81" s="316" t="s">
        <v>332</v>
      </c>
      <c r="I81" s="254" t="s">
        <v>1271</v>
      </c>
      <c r="J81" s="261">
        <v>0</v>
      </c>
      <c r="K81" s="261">
        <v>77</v>
      </c>
      <c r="L81" s="261">
        <v>0</v>
      </c>
      <c r="M81" s="321">
        <f t="shared" si="1"/>
        <v>77</v>
      </c>
    </row>
    <row r="82" spans="1:13">
      <c r="A82" s="301" t="s">
        <v>549</v>
      </c>
      <c r="B82" s="316"/>
      <c r="C82" s="316"/>
      <c r="D82" s="316">
        <v>2010</v>
      </c>
      <c r="E82" s="258" t="s">
        <v>215</v>
      </c>
      <c r="F82" s="258" t="s">
        <v>688</v>
      </c>
      <c r="G82" s="357" t="s">
        <v>88</v>
      </c>
      <c r="H82" s="316" t="s">
        <v>332</v>
      </c>
      <c r="I82" s="254" t="s">
        <v>674</v>
      </c>
      <c r="J82" s="261">
        <v>0</v>
      </c>
      <c r="K82" s="261">
        <v>0</v>
      </c>
      <c r="L82" s="261">
        <v>0</v>
      </c>
      <c r="M82" s="321">
        <f t="shared" si="1"/>
        <v>0</v>
      </c>
    </row>
    <row r="83" spans="1:13">
      <c r="A83" s="301" t="s">
        <v>549</v>
      </c>
      <c r="B83" s="316"/>
      <c r="C83" s="316"/>
      <c r="D83" s="316">
        <v>2010</v>
      </c>
      <c r="E83" s="258" t="s">
        <v>215</v>
      </c>
      <c r="F83" s="258" t="s">
        <v>688</v>
      </c>
      <c r="G83" s="357" t="s">
        <v>88</v>
      </c>
      <c r="H83" s="316" t="s">
        <v>332</v>
      </c>
      <c r="I83" s="254" t="s">
        <v>696</v>
      </c>
      <c r="J83" s="261">
        <v>0</v>
      </c>
      <c r="K83" s="261">
        <v>0</v>
      </c>
      <c r="L83" s="261">
        <v>0</v>
      </c>
      <c r="M83" s="321">
        <f t="shared" si="1"/>
        <v>0</v>
      </c>
    </row>
    <row r="84" spans="1:13">
      <c r="A84" s="301" t="s">
        <v>549</v>
      </c>
      <c r="B84" s="316"/>
      <c r="C84" s="316"/>
      <c r="D84" s="316">
        <v>2010</v>
      </c>
      <c r="E84" s="258" t="s">
        <v>215</v>
      </c>
      <c r="F84" s="258" t="s">
        <v>688</v>
      </c>
      <c r="G84" s="357" t="s">
        <v>88</v>
      </c>
      <c r="H84" s="316" t="s">
        <v>332</v>
      </c>
      <c r="I84" s="254" t="s">
        <v>649</v>
      </c>
      <c r="J84" s="261">
        <v>0</v>
      </c>
      <c r="K84" s="261">
        <v>0</v>
      </c>
      <c r="L84" s="261">
        <v>0</v>
      </c>
      <c r="M84" s="321">
        <f t="shared" si="1"/>
        <v>0</v>
      </c>
    </row>
    <row r="85" spans="1:13">
      <c r="A85" s="301" t="s">
        <v>549</v>
      </c>
      <c r="B85" s="316"/>
      <c r="C85" s="316"/>
      <c r="D85" s="316">
        <v>2010</v>
      </c>
      <c r="E85" s="258" t="s">
        <v>215</v>
      </c>
      <c r="F85" s="258" t="s">
        <v>688</v>
      </c>
      <c r="G85" s="357" t="s">
        <v>88</v>
      </c>
      <c r="H85" s="316" t="s">
        <v>332</v>
      </c>
      <c r="I85" s="254" t="s">
        <v>651</v>
      </c>
      <c r="J85" s="261">
        <v>0</v>
      </c>
      <c r="K85" s="261">
        <v>0</v>
      </c>
      <c r="L85" s="261">
        <v>0</v>
      </c>
      <c r="M85" s="321">
        <f t="shared" si="1"/>
        <v>0</v>
      </c>
    </row>
    <row r="86" spans="1:13">
      <c r="A86" s="301" t="s">
        <v>549</v>
      </c>
      <c r="B86" s="316"/>
      <c r="C86" s="316"/>
      <c r="D86" s="316">
        <v>2010</v>
      </c>
      <c r="E86" s="258" t="s">
        <v>215</v>
      </c>
      <c r="F86" s="258" t="s">
        <v>688</v>
      </c>
      <c r="G86" s="357" t="s">
        <v>89</v>
      </c>
      <c r="H86" s="316" t="s">
        <v>332</v>
      </c>
      <c r="I86" s="254" t="s">
        <v>674</v>
      </c>
      <c r="J86" s="261">
        <v>0</v>
      </c>
      <c r="K86" s="261">
        <v>0</v>
      </c>
      <c r="L86" s="261">
        <v>1</v>
      </c>
      <c r="M86" s="321">
        <f t="shared" si="1"/>
        <v>1</v>
      </c>
    </row>
    <row r="87" spans="1:13">
      <c r="A87" s="301" t="s">
        <v>549</v>
      </c>
      <c r="B87" s="316"/>
      <c r="C87" s="316"/>
      <c r="D87" s="316">
        <v>2010</v>
      </c>
      <c r="E87" s="258" t="s">
        <v>215</v>
      </c>
      <c r="F87" s="258" t="s">
        <v>688</v>
      </c>
      <c r="G87" s="357" t="s">
        <v>981</v>
      </c>
      <c r="H87" s="316" t="s">
        <v>332</v>
      </c>
      <c r="I87" s="254" t="s">
        <v>649</v>
      </c>
      <c r="J87" s="261">
        <v>0</v>
      </c>
      <c r="K87" s="261">
        <v>0</v>
      </c>
      <c r="L87" s="261">
        <v>137</v>
      </c>
      <c r="M87" s="321">
        <f t="shared" si="1"/>
        <v>137</v>
      </c>
    </row>
    <row r="88" spans="1:13">
      <c r="A88" s="301" t="s">
        <v>549</v>
      </c>
      <c r="B88" s="316"/>
      <c r="C88" s="316"/>
      <c r="D88" s="316">
        <v>2010</v>
      </c>
      <c r="E88" s="258" t="s">
        <v>215</v>
      </c>
      <c r="F88" s="258" t="s">
        <v>688</v>
      </c>
      <c r="G88" s="357" t="s">
        <v>981</v>
      </c>
      <c r="H88" s="316" t="s">
        <v>332</v>
      </c>
      <c r="I88" s="254" t="s">
        <v>651</v>
      </c>
      <c r="J88" s="261">
        <v>0</v>
      </c>
      <c r="K88" s="261">
        <v>0</v>
      </c>
      <c r="L88" s="261">
        <v>32</v>
      </c>
      <c r="M88" s="321">
        <f t="shared" si="1"/>
        <v>32</v>
      </c>
    </row>
    <row r="89" spans="1:13">
      <c r="A89" s="301" t="s">
        <v>549</v>
      </c>
      <c r="B89" s="316"/>
      <c r="C89" s="316"/>
      <c r="D89" s="316">
        <v>2010</v>
      </c>
      <c r="E89" s="258" t="s">
        <v>215</v>
      </c>
      <c r="F89" s="258" t="s">
        <v>688</v>
      </c>
      <c r="G89" s="357" t="s">
        <v>90</v>
      </c>
      <c r="H89" s="316" t="s">
        <v>604</v>
      </c>
      <c r="I89" s="254" t="s">
        <v>674</v>
      </c>
      <c r="J89" s="261">
        <v>0</v>
      </c>
      <c r="K89" s="261">
        <v>3</v>
      </c>
      <c r="L89" s="261">
        <v>0</v>
      </c>
      <c r="M89" s="321">
        <f t="shared" si="1"/>
        <v>3</v>
      </c>
    </row>
    <row r="90" spans="1:13">
      <c r="A90" s="301" t="s">
        <v>549</v>
      </c>
      <c r="B90" s="316"/>
      <c r="C90" s="316"/>
      <c r="D90" s="316">
        <v>2010</v>
      </c>
      <c r="E90" s="258" t="s">
        <v>215</v>
      </c>
      <c r="F90" s="258" t="s">
        <v>688</v>
      </c>
      <c r="G90" s="357" t="s">
        <v>557</v>
      </c>
      <c r="H90" s="316" t="s">
        <v>609</v>
      </c>
      <c r="I90" s="254" t="s">
        <v>674</v>
      </c>
      <c r="J90" s="261">
        <v>0</v>
      </c>
      <c r="K90" s="261">
        <v>120</v>
      </c>
      <c r="L90" s="261">
        <v>97</v>
      </c>
      <c r="M90" s="321">
        <f t="shared" si="1"/>
        <v>217</v>
      </c>
    </row>
    <row r="91" spans="1:13">
      <c r="A91" s="301" t="s">
        <v>549</v>
      </c>
      <c r="B91" s="316"/>
      <c r="C91" s="316"/>
      <c r="D91" s="316">
        <v>2010</v>
      </c>
      <c r="E91" s="258" t="s">
        <v>215</v>
      </c>
      <c r="F91" s="258" t="s">
        <v>688</v>
      </c>
      <c r="G91" s="357" t="s">
        <v>557</v>
      </c>
      <c r="H91" s="316" t="s">
        <v>609</v>
      </c>
      <c r="I91" s="254" t="s">
        <v>696</v>
      </c>
      <c r="J91" s="261">
        <v>0</v>
      </c>
      <c r="K91" s="261">
        <v>0</v>
      </c>
      <c r="L91" s="261">
        <v>7</v>
      </c>
      <c r="M91" s="321">
        <f t="shared" si="1"/>
        <v>7</v>
      </c>
    </row>
    <row r="92" spans="1:13">
      <c r="A92" s="301" t="s">
        <v>549</v>
      </c>
      <c r="B92" s="316"/>
      <c r="C92" s="316"/>
      <c r="D92" s="316">
        <v>2010</v>
      </c>
      <c r="E92" s="258" t="s">
        <v>215</v>
      </c>
      <c r="F92" s="258" t="s">
        <v>688</v>
      </c>
      <c r="G92" s="357" t="s">
        <v>557</v>
      </c>
      <c r="H92" s="316" t="s">
        <v>609</v>
      </c>
      <c r="I92" s="254" t="s">
        <v>649</v>
      </c>
      <c r="J92" s="261">
        <v>0</v>
      </c>
      <c r="K92" s="261">
        <v>38</v>
      </c>
      <c r="L92" s="261">
        <v>287</v>
      </c>
      <c r="M92" s="321">
        <f t="shared" si="1"/>
        <v>325</v>
      </c>
    </row>
    <row r="93" spans="1:13">
      <c r="A93" s="301" t="s">
        <v>549</v>
      </c>
      <c r="B93" s="316"/>
      <c r="C93" s="316"/>
      <c r="D93" s="316">
        <v>2010</v>
      </c>
      <c r="E93" s="258" t="s">
        <v>215</v>
      </c>
      <c r="F93" s="258" t="s">
        <v>688</v>
      </c>
      <c r="G93" s="357" t="s">
        <v>557</v>
      </c>
      <c r="H93" s="316" t="s">
        <v>609</v>
      </c>
      <c r="I93" s="254" t="s">
        <v>651</v>
      </c>
      <c r="J93" s="261">
        <v>0</v>
      </c>
      <c r="K93" s="261">
        <v>542</v>
      </c>
      <c r="L93" s="261">
        <v>626</v>
      </c>
      <c r="M93" s="321">
        <f t="shared" si="1"/>
        <v>1168</v>
      </c>
    </row>
    <row r="94" spans="1:13">
      <c r="A94" s="301" t="s">
        <v>549</v>
      </c>
      <c r="B94" s="316"/>
      <c r="C94" s="316"/>
      <c r="D94" s="316">
        <v>2010</v>
      </c>
      <c r="E94" s="258" t="s">
        <v>215</v>
      </c>
      <c r="F94" s="258" t="s">
        <v>688</v>
      </c>
      <c r="G94" s="357" t="s">
        <v>557</v>
      </c>
      <c r="H94" s="316" t="s">
        <v>609</v>
      </c>
      <c r="I94" s="254" t="s">
        <v>1271</v>
      </c>
      <c r="J94" s="261">
        <v>0</v>
      </c>
      <c r="K94" s="261">
        <v>1</v>
      </c>
      <c r="L94" s="261">
        <v>0</v>
      </c>
      <c r="M94" s="321">
        <f t="shared" si="1"/>
        <v>1</v>
      </c>
    </row>
    <row r="95" spans="1:13">
      <c r="A95" s="301" t="s">
        <v>549</v>
      </c>
      <c r="B95" s="316"/>
      <c r="C95" s="316"/>
      <c r="D95" s="316">
        <v>2010</v>
      </c>
      <c r="E95" s="258" t="s">
        <v>215</v>
      </c>
      <c r="F95" s="258" t="s">
        <v>688</v>
      </c>
      <c r="G95" s="357" t="s">
        <v>982</v>
      </c>
      <c r="H95" s="316" t="s">
        <v>332</v>
      </c>
      <c r="I95" s="254" t="s">
        <v>674</v>
      </c>
      <c r="J95" s="261">
        <v>0</v>
      </c>
      <c r="K95" s="261">
        <v>7</v>
      </c>
      <c r="L95" s="261">
        <v>0</v>
      </c>
      <c r="M95" s="321">
        <f t="shared" si="1"/>
        <v>7</v>
      </c>
    </row>
    <row r="96" spans="1:13">
      <c r="A96" s="301" t="s">
        <v>549</v>
      </c>
      <c r="B96" s="316"/>
      <c r="C96" s="316"/>
      <c r="D96" s="316">
        <v>2010</v>
      </c>
      <c r="E96" s="258" t="s">
        <v>215</v>
      </c>
      <c r="F96" s="258" t="s">
        <v>688</v>
      </c>
      <c r="G96" s="357" t="s">
        <v>982</v>
      </c>
      <c r="H96" s="316" t="s">
        <v>332</v>
      </c>
      <c r="I96" s="254" t="s">
        <v>696</v>
      </c>
      <c r="J96" s="261">
        <v>0</v>
      </c>
      <c r="K96" s="261">
        <v>11</v>
      </c>
      <c r="L96" s="261">
        <v>0</v>
      </c>
      <c r="M96" s="321">
        <f t="shared" si="1"/>
        <v>11</v>
      </c>
    </row>
    <row r="97" spans="1:13">
      <c r="A97" s="301" t="s">
        <v>549</v>
      </c>
      <c r="B97" s="316"/>
      <c r="C97" s="316"/>
      <c r="D97" s="316">
        <v>2010</v>
      </c>
      <c r="E97" s="258" t="s">
        <v>215</v>
      </c>
      <c r="F97" s="258" t="s">
        <v>688</v>
      </c>
      <c r="G97" s="357" t="s">
        <v>982</v>
      </c>
      <c r="H97" s="316" t="s">
        <v>332</v>
      </c>
      <c r="I97" s="254" t="s">
        <v>649</v>
      </c>
      <c r="J97" s="261">
        <v>0</v>
      </c>
      <c r="K97" s="261">
        <v>151</v>
      </c>
      <c r="L97" s="261">
        <v>1</v>
      </c>
      <c r="M97" s="321">
        <f t="shared" si="1"/>
        <v>152</v>
      </c>
    </row>
    <row r="98" spans="1:13">
      <c r="A98" s="301" t="s">
        <v>549</v>
      </c>
      <c r="B98" s="316"/>
      <c r="C98" s="316"/>
      <c r="D98" s="316">
        <v>2010</v>
      </c>
      <c r="E98" s="258" t="s">
        <v>215</v>
      </c>
      <c r="F98" s="258" t="s">
        <v>688</v>
      </c>
      <c r="G98" s="357" t="s">
        <v>982</v>
      </c>
      <c r="H98" s="316" t="s">
        <v>332</v>
      </c>
      <c r="I98" s="254" t="s">
        <v>651</v>
      </c>
      <c r="J98" s="261">
        <v>0</v>
      </c>
      <c r="K98" s="261">
        <v>224</v>
      </c>
      <c r="L98" s="261">
        <v>5</v>
      </c>
      <c r="M98" s="321">
        <f t="shared" si="1"/>
        <v>229</v>
      </c>
    </row>
    <row r="99" spans="1:13">
      <c r="A99" s="301" t="s">
        <v>549</v>
      </c>
      <c r="B99" s="316"/>
      <c r="C99" s="316"/>
      <c r="D99" s="316">
        <v>2010</v>
      </c>
      <c r="E99" s="258" t="s">
        <v>215</v>
      </c>
      <c r="F99" s="258" t="s">
        <v>688</v>
      </c>
      <c r="G99" s="357" t="s">
        <v>983</v>
      </c>
      <c r="H99" s="316" t="s">
        <v>332</v>
      </c>
      <c r="I99" s="254" t="s">
        <v>674</v>
      </c>
      <c r="J99" s="261">
        <v>0</v>
      </c>
      <c r="K99" s="261">
        <v>0</v>
      </c>
      <c r="L99" s="261">
        <v>0</v>
      </c>
      <c r="M99" s="321">
        <f t="shared" si="1"/>
        <v>0</v>
      </c>
    </row>
    <row r="100" spans="1:13">
      <c r="A100" s="301" t="s">
        <v>549</v>
      </c>
      <c r="B100" s="316"/>
      <c r="C100" s="316"/>
      <c r="D100" s="316">
        <v>2010</v>
      </c>
      <c r="E100" s="258" t="s">
        <v>215</v>
      </c>
      <c r="F100" s="258" t="s">
        <v>688</v>
      </c>
      <c r="G100" s="357" t="s">
        <v>983</v>
      </c>
      <c r="H100" s="316" t="s">
        <v>332</v>
      </c>
      <c r="I100" s="254" t="s">
        <v>649</v>
      </c>
      <c r="J100" s="261">
        <v>0</v>
      </c>
      <c r="K100" s="261">
        <v>0</v>
      </c>
      <c r="L100" s="261">
        <v>7</v>
      </c>
      <c r="M100" s="321">
        <f t="shared" si="1"/>
        <v>7</v>
      </c>
    </row>
    <row r="101" spans="1:13">
      <c r="A101" s="301" t="s">
        <v>549</v>
      </c>
      <c r="B101" s="316"/>
      <c r="C101" s="316"/>
      <c r="D101" s="316">
        <v>2010</v>
      </c>
      <c r="E101" s="258" t="s">
        <v>215</v>
      </c>
      <c r="F101" s="258" t="s">
        <v>688</v>
      </c>
      <c r="G101" s="357" t="s">
        <v>983</v>
      </c>
      <c r="H101" s="316" t="s">
        <v>332</v>
      </c>
      <c r="I101" s="254" t="s">
        <v>651</v>
      </c>
      <c r="J101" s="261">
        <v>0</v>
      </c>
      <c r="K101" s="261">
        <v>0</v>
      </c>
      <c r="L101" s="261">
        <v>4</v>
      </c>
      <c r="M101" s="321">
        <f t="shared" si="1"/>
        <v>4</v>
      </c>
    </row>
    <row r="102" spans="1:13">
      <c r="A102" s="301" t="s">
        <v>549</v>
      </c>
      <c r="B102" s="316"/>
      <c r="C102" s="316"/>
      <c r="D102" s="316">
        <v>2010</v>
      </c>
      <c r="E102" s="258" t="s">
        <v>215</v>
      </c>
      <c r="F102" s="258" t="s">
        <v>688</v>
      </c>
      <c r="G102" s="357" t="s">
        <v>984</v>
      </c>
      <c r="H102" s="316" t="s">
        <v>332</v>
      </c>
      <c r="I102" s="254" t="s">
        <v>696</v>
      </c>
      <c r="J102" s="261">
        <v>0</v>
      </c>
      <c r="K102" s="261">
        <v>0</v>
      </c>
      <c r="L102" s="261">
        <v>1</v>
      </c>
      <c r="M102" s="321">
        <f t="shared" si="1"/>
        <v>1</v>
      </c>
    </row>
    <row r="103" spans="1:13">
      <c r="A103" s="301" t="s">
        <v>549</v>
      </c>
      <c r="B103" s="316"/>
      <c r="C103" s="316"/>
      <c r="D103" s="316">
        <v>2010</v>
      </c>
      <c r="E103" s="258" t="s">
        <v>215</v>
      </c>
      <c r="F103" s="258" t="s">
        <v>688</v>
      </c>
      <c r="G103" s="357" t="s">
        <v>985</v>
      </c>
      <c r="H103" s="316" t="s">
        <v>332</v>
      </c>
      <c r="I103" s="254" t="s">
        <v>696</v>
      </c>
      <c r="J103" s="261">
        <v>0</v>
      </c>
      <c r="K103" s="261">
        <v>0</v>
      </c>
      <c r="L103" s="261">
        <v>9</v>
      </c>
      <c r="M103" s="321">
        <f t="shared" si="1"/>
        <v>9</v>
      </c>
    </row>
    <row r="104" spans="1:13">
      <c r="A104" s="301" t="s">
        <v>549</v>
      </c>
      <c r="B104" s="316"/>
      <c r="C104" s="316"/>
      <c r="D104" s="316">
        <v>2010</v>
      </c>
      <c r="E104" s="258" t="s">
        <v>215</v>
      </c>
      <c r="F104" s="258" t="s">
        <v>688</v>
      </c>
      <c r="G104" s="357" t="s">
        <v>985</v>
      </c>
      <c r="H104" s="316" t="s">
        <v>332</v>
      </c>
      <c r="I104" s="254" t="s">
        <v>649</v>
      </c>
      <c r="J104" s="261">
        <v>0</v>
      </c>
      <c r="K104" s="261">
        <v>0</v>
      </c>
      <c r="L104" s="261">
        <v>87</v>
      </c>
      <c r="M104" s="321">
        <f t="shared" si="1"/>
        <v>87</v>
      </c>
    </row>
    <row r="105" spans="1:13">
      <c r="A105" s="301" t="s">
        <v>549</v>
      </c>
      <c r="B105" s="316"/>
      <c r="C105" s="316"/>
      <c r="D105" s="316">
        <v>2010</v>
      </c>
      <c r="E105" s="258" t="s">
        <v>215</v>
      </c>
      <c r="F105" s="258" t="s">
        <v>688</v>
      </c>
      <c r="G105" s="357" t="s">
        <v>985</v>
      </c>
      <c r="H105" s="316" t="s">
        <v>332</v>
      </c>
      <c r="I105" s="254" t="s">
        <v>651</v>
      </c>
      <c r="J105" s="261">
        <v>0</v>
      </c>
      <c r="K105" s="261">
        <v>0</v>
      </c>
      <c r="L105" s="261">
        <v>12</v>
      </c>
      <c r="M105" s="321">
        <f t="shared" si="1"/>
        <v>12</v>
      </c>
    </row>
    <row r="106" spans="1:13">
      <c r="A106" s="301" t="s">
        <v>549</v>
      </c>
      <c r="B106" s="316"/>
      <c r="C106" s="316"/>
      <c r="D106" s="316">
        <v>2010</v>
      </c>
      <c r="E106" s="258" t="s">
        <v>215</v>
      </c>
      <c r="F106" s="258" t="s">
        <v>688</v>
      </c>
      <c r="G106" s="357" t="s">
        <v>551</v>
      </c>
      <c r="H106" s="316" t="s">
        <v>604</v>
      </c>
      <c r="I106" s="254" t="s">
        <v>674</v>
      </c>
      <c r="J106" s="261">
        <v>0</v>
      </c>
      <c r="K106" s="261">
        <v>31</v>
      </c>
      <c r="L106" s="261">
        <v>1</v>
      </c>
      <c r="M106" s="321">
        <f t="shared" si="1"/>
        <v>32</v>
      </c>
    </row>
    <row r="107" spans="1:13">
      <c r="A107" s="301" t="s">
        <v>549</v>
      </c>
      <c r="B107" s="316"/>
      <c r="C107" s="316"/>
      <c r="D107" s="316">
        <v>2010</v>
      </c>
      <c r="E107" s="258" t="s">
        <v>215</v>
      </c>
      <c r="F107" s="258" t="s">
        <v>688</v>
      </c>
      <c r="G107" s="357" t="s">
        <v>551</v>
      </c>
      <c r="H107" s="316" t="s">
        <v>604</v>
      </c>
      <c r="I107" s="254" t="s">
        <v>696</v>
      </c>
      <c r="J107" s="261">
        <v>0</v>
      </c>
      <c r="K107" s="261">
        <v>41</v>
      </c>
      <c r="L107" s="261">
        <v>7</v>
      </c>
      <c r="M107" s="321">
        <f t="shared" si="1"/>
        <v>48</v>
      </c>
    </row>
    <row r="108" spans="1:13">
      <c r="A108" s="301" t="s">
        <v>549</v>
      </c>
      <c r="B108" s="316"/>
      <c r="C108" s="316"/>
      <c r="D108" s="316">
        <v>2010</v>
      </c>
      <c r="E108" s="258" t="s">
        <v>215</v>
      </c>
      <c r="F108" s="258" t="s">
        <v>688</v>
      </c>
      <c r="G108" s="357" t="s">
        <v>551</v>
      </c>
      <c r="H108" s="316" t="s">
        <v>604</v>
      </c>
      <c r="I108" s="254" t="s">
        <v>649</v>
      </c>
      <c r="J108" s="261">
        <v>0</v>
      </c>
      <c r="K108" s="261">
        <v>434</v>
      </c>
      <c r="L108" s="261">
        <v>1352</v>
      </c>
      <c r="M108" s="321">
        <f t="shared" si="1"/>
        <v>1786</v>
      </c>
    </row>
    <row r="109" spans="1:13">
      <c r="A109" s="301" t="s">
        <v>549</v>
      </c>
      <c r="B109" s="316"/>
      <c r="C109" s="316"/>
      <c r="D109" s="316">
        <v>2010</v>
      </c>
      <c r="E109" s="258" t="s">
        <v>215</v>
      </c>
      <c r="F109" s="258" t="s">
        <v>688</v>
      </c>
      <c r="G109" s="357" t="s">
        <v>551</v>
      </c>
      <c r="H109" s="316" t="s">
        <v>604</v>
      </c>
      <c r="I109" s="254" t="s">
        <v>651</v>
      </c>
      <c r="J109" s="261">
        <v>0</v>
      </c>
      <c r="K109" s="261">
        <v>2025</v>
      </c>
      <c r="L109" s="261">
        <v>1266</v>
      </c>
      <c r="M109" s="321">
        <f t="shared" si="1"/>
        <v>3291</v>
      </c>
    </row>
    <row r="110" spans="1:13">
      <c r="A110" s="301" t="s">
        <v>549</v>
      </c>
      <c r="B110" s="316"/>
      <c r="C110" s="316"/>
      <c r="D110" s="316">
        <v>2010</v>
      </c>
      <c r="E110" s="258" t="s">
        <v>215</v>
      </c>
      <c r="F110" s="258" t="s">
        <v>688</v>
      </c>
      <c r="G110" s="357" t="s">
        <v>551</v>
      </c>
      <c r="H110" s="316" t="s">
        <v>604</v>
      </c>
      <c r="I110" s="254" t="s">
        <v>703</v>
      </c>
      <c r="J110" s="261">
        <v>0</v>
      </c>
      <c r="K110" s="261">
        <v>12</v>
      </c>
      <c r="L110" s="261">
        <v>0</v>
      </c>
      <c r="M110" s="321">
        <f t="shared" si="1"/>
        <v>12</v>
      </c>
    </row>
    <row r="111" spans="1:13">
      <c r="A111" s="301" t="s">
        <v>549</v>
      </c>
      <c r="B111" s="316"/>
      <c r="C111" s="316"/>
      <c r="D111" s="316">
        <v>2010</v>
      </c>
      <c r="E111" s="258" t="s">
        <v>215</v>
      </c>
      <c r="F111" s="258" t="s">
        <v>688</v>
      </c>
      <c r="G111" s="357" t="s">
        <v>552</v>
      </c>
      <c r="H111" s="316" t="s">
        <v>609</v>
      </c>
      <c r="I111" s="254" t="s">
        <v>674</v>
      </c>
      <c r="J111" s="261">
        <v>0</v>
      </c>
      <c r="K111" s="261">
        <v>0</v>
      </c>
      <c r="L111" s="261">
        <v>47</v>
      </c>
      <c r="M111" s="321">
        <f t="shared" si="1"/>
        <v>47</v>
      </c>
    </row>
    <row r="112" spans="1:13">
      <c r="A112" s="301" t="s">
        <v>549</v>
      </c>
      <c r="B112" s="316"/>
      <c r="C112" s="316"/>
      <c r="D112" s="316">
        <v>2010</v>
      </c>
      <c r="E112" s="258" t="s">
        <v>215</v>
      </c>
      <c r="F112" s="258" t="s">
        <v>688</v>
      </c>
      <c r="G112" s="357" t="s">
        <v>552</v>
      </c>
      <c r="H112" s="316" t="s">
        <v>609</v>
      </c>
      <c r="I112" s="254" t="s">
        <v>696</v>
      </c>
      <c r="J112" s="261">
        <v>0</v>
      </c>
      <c r="K112" s="261">
        <v>0</v>
      </c>
      <c r="L112" s="261">
        <v>26</v>
      </c>
      <c r="M112" s="321">
        <f t="shared" si="1"/>
        <v>26</v>
      </c>
    </row>
    <row r="113" spans="1:13">
      <c r="A113" s="301" t="s">
        <v>549</v>
      </c>
      <c r="B113" s="316"/>
      <c r="C113" s="316"/>
      <c r="D113" s="316">
        <v>2010</v>
      </c>
      <c r="E113" s="258" t="s">
        <v>215</v>
      </c>
      <c r="F113" s="258" t="s">
        <v>688</v>
      </c>
      <c r="G113" s="357" t="s">
        <v>552</v>
      </c>
      <c r="H113" s="316" t="s">
        <v>609</v>
      </c>
      <c r="I113" s="254" t="s">
        <v>649</v>
      </c>
      <c r="J113" s="261">
        <v>0</v>
      </c>
      <c r="K113" s="261">
        <v>313</v>
      </c>
      <c r="L113" s="261">
        <v>1085</v>
      </c>
      <c r="M113" s="321">
        <f t="shared" si="1"/>
        <v>1398</v>
      </c>
    </row>
    <row r="114" spans="1:13">
      <c r="A114" s="301" t="s">
        <v>549</v>
      </c>
      <c r="B114" s="316"/>
      <c r="C114" s="316"/>
      <c r="D114" s="316">
        <v>2010</v>
      </c>
      <c r="E114" s="258" t="s">
        <v>215</v>
      </c>
      <c r="F114" s="258" t="s">
        <v>688</v>
      </c>
      <c r="G114" s="357" t="s">
        <v>552</v>
      </c>
      <c r="H114" s="316" t="s">
        <v>609</v>
      </c>
      <c r="I114" s="254" t="s">
        <v>651</v>
      </c>
      <c r="J114" s="261">
        <v>0</v>
      </c>
      <c r="K114" s="261">
        <v>119</v>
      </c>
      <c r="L114" s="261">
        <v>297</v>
      </c>
      <c r="M114" s="321">
        <f t="shared" si="1"/>
        <v>416</v>
      </c>
    </row>
    <row r="115" spans="1:13">
      <c r="A115" s="301" t="s">
        <v>549</v>
      </c>
      <c r="B115" s="316"/>
      <c r="C115" s="316"/>
      <c r="D115" s="316">
        <v>2010</v>
      </c>
      <c r="E115" s="258" t="s">
        <v>215</v>
      </c>
      <c r="F115" s="258" t="s">
        <v>688</v>
      </c>
      <c r="G115" s="357" t="s">
        <v>552</v>
      </c>
      <c r="H115" s="316" t="s">
        <v>609</v>
      </c>
      <c r="I115" s="254" t="s">
        <v>1271</v>
      </c>
      <c r="J115" s="261">
        <v>0</v>
      </c>
      <c r="K115" s="261">
        <v>111</v>
      </c>
      <c r="L115" s="261">
        <v>0</v>
      </c>
      <c r="M115" s="321">
        <f t="shared" si="1"/>
        <v>111</v>
      </c>
    </row>
    <row r="116" spans="1:13">
      <c r="A116" s="301" t="s">
        <v>549</v>
      </c>
      <c r="B116" s="316"/>
      <c r="C116" s="316"/>
      <c r="D116" s="316">
        <v>2010</v>
      </c>
      <c r="E116" s="258" t="s">
        <v>215</v>
      </c>
      <c r="F116" s="258" t="s">
        <v>688</v>
      </c>
      <c r="G116" s="357" t="s">
        <v>552</v>
      </c>
      <c r="H116" s="316" t="s">
        <v>609</v>
      </c>
      <c r="I116" s="254" t="s">
        <v>703</v>
      </c>
      <c r="J116" s="261">
        <v>0</v>
      </c>
      <c r="K116" s="261">
        <v>50</v>
      </c>
      <c r="L116" s="261">
        <v>0</v>
      </c>
      <c r="M116" s="321">
        <f t="shared" si="1"/>
        <v>50</v>
      </c>
    </row>
    <row r="117" spans="1:13">
      <c r="A117" s="301" t="s">
        <v>549</v>
      </c>
      <c r="B117" s="316"/>
      <c r="C117" s="316"/>
      <c r="D117" s="316">
        <v>2010</v>
      </c>
      <c r="E117" s="258" t="s">
        <v>215</v>
      </c>
      <c r="F117" s="258" t="s">
        <v>688</v>
      </c>
      <c r="G117" s="357" t="s">
        <v>366</v>
      </c>
      <c r="H117" s="316" t="s">
        <v>604</v>
      </c>
      <c r="I117" s="254" t="s">
        <v>674</v>
      </c>
      <c r="J117" s="261">
        <v>0</v>
      </c>
      <c r="K117" s="261">
        <v>19</v>
      </c>
      <c r="L117" s="261">
        <v>14</v>
      </c>
      <c r="M117" s="321">
        <f t="shared" si="1"/>
        <v>33</v>
      </c>
    </row>
    <row r="118" spans="1:13">
      <c r="A118" s="301" t="s">
        <v>549</v>
      </c>
      <c r="B118" s="316"/>
      <c r="C118" s="316"/>
      <c r="D118" s="316">
        <v>2010</v>
      </c>
      <c r="E118" s="258" t="s">
        <v>215</v>
      </c>
      <c r="F118" s="258" t="s">
        <v>688</v>
      </c>
      <c r="G118" s="357" t="s">
        <v>366</v>
      </c>
      <c r="H118" s="316" t="s">
        <v>604</v>
      </c>
      <c r="I118" s="254" t="s">
        <v>696</v>
      </c>
      <c r="J118" s="261">
        <v>0</v>
      </c>
      <c r="K118" s="261">
        <v>4</v>
      </c>
      <c r="L118" s="261">
        <v>14</v>
      </c>
      <c r="M118" s="321">
        <f t="shared" si="1"/>
        <v>18</v>
      </c>
    </row>
    <row r="119" spans="1:13">
      <c r="A119" s="301" t="s">
        <v>549</v>
      </c>
      <c r="B119" s="316"/>
      <c r="C119" s="316"/>
      <c r="D119" s="316">
        <v>2010</v>
      </c>
      <c r="E119" s="258" t="s">
        <v>215</v>
      </c>
      <c r="F119" s="258" t="s">
        <v>688</v>
      </c>
      <c r="G119" s="357" t="s">
        <v>366</v>
      </c>
      <c r="H119" s="316" t="s">
        <v>604</v>
      </c>
      <c r="I119" s="254" t="s">
        <v>649</v>
      </c>
      <c r="J119" s="261">
        <v>0</v>
      </c>
      <c r="K119" s="261">
        <v>568</v>
      </c>
      <c r="L119" s="261">
        <v>237</v>
      </c>
      <c r="M119" s="321">
        <f t="shared" si="1"/>
        <v>805</v>
      </c>
    </row>
    <row r="120" spans="1:13">
      <c r="A120" s="301" t="s">
        <v>549</v>
      </c>
      <c r="B120" s="316"/>
      <c r="C120" s="316"/>
      <c r="D120" s="316">
        <v>2010</v>
      </c>
      <c r="E120" s="258" t="s">
        <v>215</v>
      </c>
      <c r="F120" s="258" t="s">
        <v>688</v>
      </c>
      <c r="G120" s="357" t="s">
        <v>366</v>
      </c>
      <c r="H120" s="316" t="s">
        <v>604</v>
      </c>
      <c r="I120" s="254" t="s">
        <v>651</v>
      </c>
      <c r="J120" s="261">
        <v>0</v>
      </c>
      <c r="K120" s="261">
        <v>924</v>
      </c>
      <c r="L120" s="261">
        <v>183</v>
      </c>
      <c r="M120" s="321">
        <f t="shared" si="1"/>
        <v>1107</v>
      </c>
    </row>
    <row r="121" spans="1:13">
      <c r="A121" s="301" t="s">
        <v>549</v>
      </c>
      <c r="B121" s="316"/>
      <c r="C121" s="316"/>
      <c r="D121" s="316">
        <v>2010</v>
      </c>
      <c r="E121" s="258" t="s">
        <v>215</v>
      </c>
      <c r="F121" s="258" t="s">
        <v>688</v>
      </c>
      <c r="G121" s="357" t="s">
        <v>986</v>
      </c>
      <c r="H121" s="316" t="s">
        <v>604</v>
      </c>
      <c r="I121" s="254" t="s">
        <v>696</v>
      </c>
      <c r="J121" s="261">
        <v>0</v>
      </c>
      <c r="K121" s="261">
        <v>0</v>
      </c>
      <c r="L121" s="261">
        <v>350</v>
      </c>
      <c r="M121" s="321">
        <f t="shared" si="1"/>
        <v>350</v>
      </c>
    </row>
    <row r="122" spans="1:13">
      <c r="A122" s="301" t="s">
        <v>549</v>
      </c>
      <c r="B122" s="316"/>
      <c r="C122" s="316"/>
      <c r="D122" s="316">
        <v>2010</v>
      </c>
      <c r="E122" s="258" t="s">
        <v>215</v>
      </c>
      <c r="F122" s="258" t="s">
        <v>688</v>
      </c>
      <c r="G122" s="357" t="s">
        <v>986</v>
      </c>
      <c r="H122" s="316" t="s">
        <v>604</v>
      </c>
      <c r="I122" s="254" t="s">
        <v>649</v>
      </c>
      <c r="J122" s="261">
        <v>0</v>
      </c>
      <c r="K122" s="261">
        <v>0</v>
      </c>
      <c r="L122" s="261">
        <v>91</v>
      </c>
      <c r="M122" s="321">
        <f t="shared" si="1"/>
        <v>91</v>
      </c>
    </row>
    <row r="123" spans="1:13">
      <c r="A123" s="301" t="s">
        <v>549</v>
      </c>
      <c r="B123" s="316"/>
      <c r="C123" s="316"/>
      <c r="D123" s="316">
        <v>2010</v>
      </c>
      <c r="E123" s="258" t="s">
        <v>215</v>
      </c>
      <c r="F123" s="258" t="s">
        <v>688</v>
      </c>
      <c r="G123" s="357" t="s">
        <v>986</v>
      </c>
      <c r="H123" s="316" t="s">
        <v>604</v>
      </c>
      <c r="I123" s="254" t="s">
        <v>651</v>
      </c>
      <c r="J123" s="261">
        <v>0</v>
      </c>
      <c r="K123" s="261">
        <v>0</v>
      </c>
      <c r="L123" s="261">
        <v>49</v>
      </c>
      <c r="M123" s="321">
        <f t="shared" si="1"/>
        <v>49</v>
      </c>
    </row>
    <row r="124" spans="1:13">
      <c r="A124" s="301" t="s">
        <v>549</v>
      </c>
      <c r="B124" s="316"/>
      <c r="C124" s="316"/>
      <c r="D124" s="316">
        <v>2010</v>
      </c>
      <c r="E124" s="258" t="s">
        <v>215</v>
      </c>
      <c r="F124" s="258" t="s">
        <v>688</v>
      </c>
      <c r="G124" s="357" t="s">
        <v>561</v>
      </c>
      <c r="H124" s="316" t="s">
        <v>332</v>
      </c>
      <c r="I124" s="254" t="s">
        <v>674</v>
      </c>
      <c r="J124" s="261">
        <v>0</v>
      </c>
      <c r="K124" s="261">
        <v>298</v>
      </c>
      <c r="L124" s="261">
        <v>10</v>
      </c>
      <c r="M124" s="321">
        <f t="shared" si="1"/>
        <v>308</v>
      </c>
    </row>
    <row r="125" spans="1:13">
      <c r="A125" s="301" t="s">
        <v>549</v>
      </c>
      <c r="B125" s="316"/>
      <c r="C125" s="316"/>
      <c r="D125" s="316">
        <v>2010</v>
      </c>
      <c r="E125" s="258" t="s">
        <v>215</v>
      </c>
      <c r="F125" s="258" t="s">
        <v>688</v>
      </c>
      <c r="G125" s="357" t="s">
        <v>561</v>
      </c>
      <c r="H125" s="316" t="s">
        <v>332</v>
      </c>
      <c r="I125" s="254" t="s">
        <v>696</v>
      </c>
      <c r="J125" s="261">
        <v>0</v>
      </c>
      <c r="K125" s="261">
        <v>0</v>
      </c>
      <c r="L125" s="261">
        <v>1</v>
      </c>
      <c r="M125" s="321">
        <f t="shared" si="1"/>
        <v>1</v>
      </c>
    </row>
    <row r="126" spans="1:13">
      <c r="A126" s="301" t="s">
        <v>549</v>
      </c>
      <c r="B126" s="316"/>
      <c r="C126" s="316"/>
      <c r="D126" s="316">
        <v>2010</v>
      </c>
      <c r="E126" s="258" t="s">
        <v>215</v>
      </c>
      <c r="F126" s="258" t="s">
        <v>688</v>
      </c>
      <c r="G126" s="357" t="s">
        <v>561</v>
      </c>
      <c r="H126" s="316" t="s">
        <v>332</v>
      </c>
      <c r="I126" s="254" t="s">
        <v>649</v>
      </c>
      <c r="J126" s="261">
        <v>0</v>
      </c>
      <c r="K126" s="261">
        <v>80</v>
      </c>
      <c r="L126" s="261">
        <v>102</v>
      </c>
      <c r="M126" s="321">
        <f t="shared" si="1"/>
        <v>182</v>
      </c>
    </row>
    <row r="127" spans="1:13">
      <c r="A127" s="301" t="s">
        <v>549</v>
      </c>
      <c r="B127" s="316"/>
      <c r="C127" s="316"/>
      <c r="D127" s="316">
        <v>2010</v>
      </c>
      <c r="E127" s="258" t="s">
        <v>215</v>
      </c>
      <c r="F127" s="258" t="s">
        <v>688</v>
      </c>
      <c r="G127" s="357" t="s">
        <v>561</v>
      </c>
      <c r="H127" s="316" t="s">
        <v>332</v>
      </c>
      <c r="I127" s="254" t="s">
        <v>651</v>
      </c>
      <c r="J127" s="261">
        <v>0</v>
      </c>
      <c r="K127" s="261">
        <v>759</v>
      </c>
      <c r="L127" s="261">
        <v>152</v>
      </c>
      <c r="M127" s="321">
        <f t="shared" si="1"/>
        <v>911</v>
      </c>
    </row>
    <row r="128" spans="1:13">
      <c r="A128" s="301" t="s">
        <v>549</v>
      </c>
      <c r="B128" s="316"/>
      <c r="C128" s="316"/>
      <c r="D128" s="316">
        <v>2010</v>
      </c>
      <c r="E128" s="258" t="s">
        <v>215</v>
      </c>
      <c r="F128" s="258" t="s">
        <v>688</v>
      </c>
      <c r="G128" s="357" t="s">
        <v>553</v>
      </c>
      <c r="H128" s="316" t="s">
        <v>332</v>
      </c>
      <c r="I128" s="254" t="s">
        <v>674</v>
      </c>
      <c r="J128" s="261">
        <v>0</v>
      </c>
      <c r="K128" s="261">
        <v>9</v>
      </c>
      <c r="L128" s="261">
        <v>9</v>
      </c>
      <c r="M128" s="321">
        <f t="shared" si="1"/>
        <v>18</v>
      </c>
    </row>
    <row r="129" spans="1:13">
      <c r="A129" s="301" t="s">
        <v>549</v>
      </c>
      <c r="B129" s="316"/>
      <c r="C129" s="316"/>
      <c r="D129" s="316">
        <v>2010</v>
      </c>
      <c r="E129" s="258" t="s">
        <v>215</v>
      </c>
      <c r="F129" s="258" t="s">
        <v>688</v>
      </c>
      <c r="G129" s="357" t="s">
        <v>553</v>
      </c>
      <c r="H129" s="316" t="s">
        <v>332</v>
      </c>
      <c r="I129" s="254" t="s">
        <v>696</v>
      </c>
      <c r="J129" s="261">
        <v>0</v>
      </c>
      <c r="K129" s="261">
        <v>2</v>
      </c>
      <c r="L129" s="261">
        <v>0</v>
      </c>
      <c r="M129" s="321">
        <f t="shared" si="1"/>
        <v>2</v>
      </c>
    </row>
    <row r="130" spans="1:13">
      <c r="A130" s="301" t="s">
        <v>549</v>
      </c>
      <c r="B130" s="316"/>
      <c r="C130" s="316"/>
      <c r="D130" s="316">
        <v>2010</v>
      </c>
      <c r="E130" s="258" t="s">
        <v>215</v>
      </c>
      <c r="F130" s="258" t="s">
        <v>688</v>
      </c>
      <c r="G130" s="357" t="s">
        <v>553</v>
      </c>
      <c r="H130" s="316" t="s">
        <v>332</v>
      </c>
      <c r="I130" s="254" t="s">
        <v>649</v>
      </c>
      <c r="J130" s="261">
        <v>0</v>
      </c>
      <c r="K130" s="261">
        <v>31</v>
      </c>
      <c r="L130" s="261">
        <v>47</v>
      </c>
      <c r="M130" s="321">
        <f t="shared" si="1"/>
        <v>78</v>
      </c>
    </row>
    <row r="131" spans="1:13">
      <c r="A131" s="301" t="s">
        <v>549</v>
      </c>
      <c r="B131" s="316"/>
      <c r="C131" s="316"/>
      <c r="D131" s="316">
        <v>2010</v>
      </c>
      <c r="E131" s="258" t="s">
        <v>215</v>
      </c>
      <c r="F131" s="258" t="s">
        <v>688</v>
      </c>
      <c r="G131" s="357" t="s">
        <v>553</v>
      </c>
      <c r="H131" s="316" t="s">
        <v>332</v>
      </c>
      <c r="I131" s="254" t="s">
        <v>651</v>
      </c>
      <c r="J131" s="261">
        <v>0</v>
      </c>
      <c r="K131" s="261">
        <v>74</v>
      </c>
      <c r="L131" s="261">
        <v>37</v>
      </c>
      <c r="M131" s="321">
        <f t="shared" si="1"/>
        <v>111</v>
      </c>
    </row>
    <row r="132" spans="1:13">
      <c r="A132" s="301" t="s">
        <v>549</v>
      </c>
      <c r="B132" s="316"/>
      <c r="C132" s="316"/>
      <c r="D132" s="316">
        <v>2010</v>
      </c>
      <c r="E132" s="258" t="s">
        <v>215</v>
      </c>
      <c r="F132" s="258" t="s">
        <v>688</v>
      </c>
      <c r="G132" s="357" t="s">
        <v>1008</v>
      </c>
      <c r="H132" s="316" t="s">
        <v>332</v>
      </c>
      <c r="I132" s="254" t="s">
        <v>696</v>
      </c>
      <c r="J132" s="261">
        <v>0</v>
      </c>
      <c r="K132" s="261">
        <v>0</v>
      </c>
      <c r="L132" s="261">
        <v>2</v>
      </c>
      <c r="M132" s="321">
        <f t="shared" si="1"/>
        <v>2</v>
      </c>
    </row>
    <row r="133" spans="1:13">
      <c r="A133" s="301" t="s">
        <v>549</v>
      </c>
      <c r="B133" s="316"/>
      <c r="C133" s="316"/>
      <c r="D133" s="316">
        <v>2010</v>
      </c>
      <c r="E133" s="258" t="s">
        <v>215</v>
      </c>
      <c r="F133" s="258" t="s">
        <v>688</v>
      </c>
      <c r="G133" s="357" t="s">
        <v>963</v>
      </c>
      <c r="H133" s="316" t="s">
        <v>332</v>
      </c>
      <c r="I133" s="254" t="s">
        <v>649</v>
      </c>
      <c r="J133" s="261">
        <v>0</v>
      </c>
      <c r="K133" s="261">
        <v>0</v>
      </c>
      <c r="L133" s="261">
        <v>2</v>
      </c>
      <c r="M133" s="321">
        <f t="shared" si="1"/>
        <v>2</v>
      </c>
    </row>
    <row r="134" spans="1:13">
      <c r="A134" s="301" t="s">
        <v>549</v>
      </c>
      <c r="B134" s="316"/>
      <c r="C134" s="316"/>
      <c r="D134" s="316">
        <v>2010</v>
      </c>
      <c r="E134" s="258" t="s">
        <v>215</v>
      </c>
      <c r="F134" s="258" t="s">
        <v>688</v>
      </c>
      <c r="G134" s="357" t="s">
        <v>963</v>
      </c>
      <c r="H134" s="316" t="s">
        <v>332</v>
      </c>
      <c r="I134" s="254" t="s">
        <v>651</v>
      </c>
      <c r="J134" s="261">
        <v>0</v>
      </c>
      <c r="K134" s="261">
        <v>0</v>
      </c>
      <c r="L134" s="261">
        <v>15</v>
      </c>
      <c r="M134" s="321">
        <f t="shared" ref="M134:M197" si="2">J134+K134+L134</f>
        <v>15</v>
      </c>
    </row>
    <row r="135" spans="1:13">
      <c r="A135" s="301" t="s">
        <v>549</v>
      </c>
      <c r="B135" s="316"/>
      <c r="C135" s="316"/>
      <c r="D135" s="316">
        <v>2010</v>
      </c>
      <c r="E135" s="258" t="s">
        <v>215</v>
      </c>
      <c r="F135" s="258" t="s">
        <v>688</v>
      </c>
      <c r="G135" s="357" t="s">
        <v>91</v>
      </c>
      <c r="H135" s="316" t="s">
        <v>332</v>
      </c>
      <c r="I135" s="254" t="s">
        <v>1271</v>
      </c>
      <c r="J135" s="261">
        <v>0</v>
      </c>
      <c r="K135" s="261">
        <v>119</v>
      </c>
      <c r="L135" s="261">
        <v>0</v>
      </c>
      <c r="M135" s="321">
        <f t="shared" si="2"/>
        <v>119</v>
      </c>
    </row>
    <row r="136" spans="1:13">
      <c r="A136" s="301" t="s">
        <v>549</v>
      </c>
      <c r="B136" s="316"/>
      <c r="C136" s="316"/>
      <c r="D136" s="316">
        <v>2010</v>
      </c>
      <c r="E136" s="258" t="s">
        <v>215</v>
      </c>
      <c r="F136" s="258" t="s">
        <v>688</v>
      </c>
      <c r="G136" s="357" t="s">
        <v>987</v>
      </c>
      <c r="H136" s="316" t="s">
        <v>332</v>
      </c>
      <c r="I136" s="254" t="s">
        <v>696</v>
      </c>
      <c r="J136" s="261">
        <v>0</v>
      </c>
      <c r="K136" s="261">
        <v>0</v>
      </c>
      <c r="L136" s="261">
        <v>1</v>
      </c>
      <c r="M136" s="321">
        <f t="shared" si="2"/>
        <v>1</v>
      </c>
    </row>
    <row r="137" spans="1:13">
      <c r="A137" s="301" t="s">
        <v>549</v>
      </c>
      <c r="B137" s="316"/>
      <c r="C137" s="316"/>
      <c r="D137" s="316">
        <v>2010</v>
      </c>
      <c r="E137" s="258" t="s">
        <v>215</v>
      </c>
      <c r="F137" s="258" t="s">
        <v>688</v>
      </c>
      <c r="G137" s="357" t="s">
        <v>987</v>
      </c>
      <c r="H137" s="316" t="s">
        <v>332</v>
      </c>
      <c r="I137" s="254" t="s">
        <v>649</v>
      </c>
      <c r="J137" s="261">
        <v>0</v>
      </c>
      <c r="K137" s="261">
        <v>0</v>
      </c>
      <c r="L137" s="261">
        <v>16</v>
      </c>
      <c r="M137" s="321">
        <f t="shared" si="2"/>
        <v>16</v>
      </c>
    </row>
    <row r="138" spans="1:13">
      <c r="A138" s="301" t="s">
        <v>549</v>
      </c>
      <c r="B138" s="316"/>
      <c r="C138" s="316"/>
      <c r="D138" s="316">
        <v>2010</v>
      </c>
      <c r="E138" s="258" t="s">
        <v>215</v>
      </c>
      <c r="F138" s="258" t="s">
        <v>688</v>
      </c>
      <c r="G138" s="357" t="s">
        <v>365</v>
      </c>
      <c r="H138" s="316" t="s">
        <v>604</v>
      </c>
      <c r="I138" s="254" t="s">
        <v>696</v>
      </c>
      <c r="J138" s="261">
        <v>0</v>
      </c>
      <c r="K138" s="261">
        <v>5</v>
      </c>
      <c r="L138" s="261">
        <v>4</v>
      </c>
      <c r="M138" s="321">
        <f t="shared" si="2"/>
        <v>9</v>
      </c>
    </row>
    <row r="139" spans="1:13">
      <c r="A139" s="301" t="s">
        <v>549</v>
      </c>
      <c r="B139" s="316"/>
      <c r="C139" s="316"/>
      <c r="D139" s="316">
        <v>2010</v>
      </c>
      <c r="E139" s="258" t="s">
        <v>215</v>
      </c>
      <c r="F139" s="258" t="s">
        <v>688</v>
      </c>
      <c r="G139" s="357" t="s">
        <v>365</v>
      </c>
      <c r="H139" s="316" t="s">
        <v>604</v>
      </c>
      <c r="I139" s="254" t="s">
        <v>649</v>
      </c>
      <c r="J139" s="261">
        <v>0</v>
      </c>
      <c r="K139" s="261">
        <v>5651</v>
      </c>
      <c r="L139" s="261">
        <v>4781</v>
      </c>
      <c r="M139" s="321">
        <f t="shared" si="2"/>
        <v>10432</v>
      </c>
    </row>
    <row r="140" spans="1:13">
      <c r="A140" s="301" t="s">
        <v>549</v>
      </c>
      <c r="B140" s="316"/>
      <c r="C140" s="316"/>
      <c r="D140" s="316">
        <v>2010</v>
      </c>
      <c r="E140" s="258" t="s">
        <v>215</v>
      </c>
      <c r="F140" s="258" t="s">
        <v>688</v>
      </c>
      <c r="G140" s="357" t="s">
        <v>365</v>
      </c>
      <c r="H140" s="316" t="s">
        <v>604</v>
      </c>
      <c r="I140" s="254" t="s">
        <v>651</v>
      </c>
      <c r="J140" s="261">
        <v>0</v>
      </c>
      <c r="K140" s="261">
        <v>2346</v>
      </c>
      <c r="L140" s="261">
        <v>1433</v>
      </c>
      <c r="M140" s="321">
        <f t="shared" si="2"/>
        <v>3779</v>
      </c>
    </row>
    <row r="141" spans="1:13">
      <c r="A141" s="301" t="s">
        <v>549</v>
      </c>
      <c r="B141" s="316"/>
      <c r="C141" s="316"/>
      <c r="D141" s="316">
        <v>2010</v>
      </c>
      <c r="E141" s="258" t="s">
        <v>215</v>
      </c>
      <c r="F141" s="258" t="s">
        <v>688</v>
      </c>
      <c r="G141" s="357" t="s">
        <v>988</v>
      </c>
      <c r="H141" s="316" t="s">
        <v>332</v>
      </c>
      <c r="I141" s="254" t="s">
        <v>696</v>
      </c>
      <c r="J141" s="261">
        <v>0</v>
      </c>
      <c r="K141" s="261">
        <v>0</v>
      </c>
      <c r="L141" s="261">
        <v>4</v>
      </c>
      <c r="M141" s="321">
        <f t="shared" si="2"/>
        <v>4</v>
      </c>
    </row>
    <row r="142" spans="1:13">
      <c r="A142" s="301" t="s">
        <v>549</v>
      </c>
      <c r="B142" s="316"/>
      <c r="C142" s="316"/>
      <c r="D142" s="316">
        <v>2010</v>
      </c>
      <c r="E142" s="258" t="s">
        <v>215</v>
      </c>
      <c r="F142" s="258" t="s">
        <v>688</v>
      </c>
      <c r="G142" s="357" t="s">
        <v>989</v>
      </c>
      <c r="H142" s="316" t="s">
        <v>604</v>
      </c>
      <c r="I142" s="254" t="s">
        <v>696</v>
      </c>
      <c r="J142" s="261">
        <v>0</v>
      </c>
      <c r="K142" s="261">
        <v>2834</v>
      </c>
      <c r="L142" s="261">
        <v>974</v>
      </c>
      <c r="M142" s="321">
        <f t="shared" si="2"/>
        <v>3808</v>
      </c>
    </row>
    <row r="143" spans="1:13">
      <c r="A143" s="301" t="s">
        <v>549</v>
      </c>
      <c r="B143" s="316"/>
      <c r="C143" s="316"/>
      <c r="D143" s="316">
        <v>2010</v>
      </c>
      <c r="E143" s="258" t="s">
        <v>215</v>
      </c>
      <c r="F143" s="258" t="s">
        <v>688</v>
      </c>
      <c r="G143" s="357" t="s">
        <v>92</v>
      </c>
      <c r="H143" s="316" t="s">
        <v>332</v>
      </c>
      <c r="I143" s="254" t="s">
        <v>696</v>
      </c>
      <c r="J143" s="261">
        <v>0</v>
      </c>
      <c r="K143" s="261">
        <v>0</v>
      </c>
      <c r="L143" s="261">
        <v>0</v>
      </c>
      <c r="M143" s="321">
        <f t="shared" si="2"/>
        <v>0</v>
      </c>
    </row>
    <row r="144" spans="1:13">
      <c r="A144" s="301" t="s">
        <v>549</v>
      </c>
      <c r="B144" s="316"/>
      <c r="C144" s="316"/>
      <c r="D144" s="316">
        <v>2010</v>
      </c>
      <c r="E144" s="258" t="s">
        <v>215</v>
      </c>
      <c r="F144" s="258" t="s">
        <v>688</v>
      </c>
      <c r="G144" s="357" t="s">
        <v>990</v>
      </c>
      <c r="H144" s="316" t="s">
        <v>332</v>
      </c>
      <c r="I144" s="254" t="s">
        <v>649</v>
      </c>
      <c r="J144" s="261">
        <v>0</v>
      </c>
      <c r="K144" s="261">
        <v>3</v>
      </c>
      <c r="L144" s="261">
        <v>13</v>
      </c>
      <c r="M144" s="321">
        <f t="shared" si="2"/>
        <v>16</v>
      </c>
    </row>
    <row r="145" spans="1:13">
      <c r="A145" s="301" t="s">
        <v>549</v>
      </c>
      <c r="B145" s="316"/>
      <c r="C145" s="316"/>
      <c r="D145" s="316">
        <v>2010</v>
      </c>
      <c r="E145" s="258" t="s">
        <v>215</v>
      </c>
      <c r="F145" s="258" t="s">
        <v>688</v>
      </c>
      <c r="G145" s="357" t="s">
        <v>990</v>
      </c>
      <c r="H145" s="316" t="s">
        <v>332</v>
      </c>
      <c r="I145" s="254" t="s">
        <v>651</v>
      </c>
      <c r="J145" s="261">
        <v>0</v>
      </c>
      <c r="K145" s="261">
        <v>0</v>
      </c>
      <c r="L145" s="261">
        <v>1</v>
      </c>
      <c r="M145" s="321">
        <f t="shared" si="2"/>
        <v>1</v>
      </c>
    </row>
    <row r="146" spans="1:13">
      <c r="A146" s="301" t="s">
        <v>549</v>
      </c>
      <c r="B146" s="316"/>
      <c r="C146" s="316"/>
      <c r="D146" s="316">
        <v>2010</v>
      </c>
      <c r="E146" s="258" t="s">
        <v>215</v>
      </c>
      <c r="F146" s="258" t="s">
        <v>688</v>
      </c>
      <c r="G146" s="357" t="s">
        <v>556</v>
      </c>
      <c r="H146" s="316" t="s">
        <v>332</v>
      </c>
      <c r="I146" s="254" t="s">
        <v>674</v>
      </c>
      <c r="J146" s="261">
        <v>0</v>
      </c>
      <c r="K146" s="261">
        <v>1</v>
      </c>
      <c r="L146" s="261">
        <v>0</v>
      </c>
      <c r="M146" s="321">
        <f t="shared" si="2"/>
        <v>1</v>
      </c>
    </row>
    <row r="147" spans="1:13">
      <c r="A147" s="301" t="s">
        <v>549</v>
      </c>
      <c r="B147" s="316"/>
      <c r="C147" s="316"/>
      <c r="D147" s="316">
        <v>2010</v>
      </c>
      <c r="E147" s="258" t="s">
        <v>215</v>
      </c>
      <c r="F147" s="258" t="s">
        <v>688</v>
      </c>
      <c r="G147" s="357" t="s">
        <v>556</v>
      </c>
      <c r="H147" s="316" t="s">
        <v>332</v>
      </c>
      <c r="I147" s="254" t="s">
        <v>649</v>
      </c>
      <c r="J147" s="261">
        <v>0</v>
      </c>
      <c r="K147" s="261">
        <v>2</v>
      </c>
      <c r="L147" s="261">
        <v>0</v>
      </c>
      <c r="M147" s="321">
        <f t="shared" si="2"/>
        <v>2</v>
      </c>
    </row>
    <row r="148" spans="1:13">
      <c r="A148" s="301" t="s">
        <v>549</v>
      </c>
      <c r="B148" s="316"/>
      <c r="C148" s="316"/>
      <c r="D148" s="316">
        <v>2010</v>
      </c>
      <c r="E148" s="258" t="s">
        <v>215</v>
      </c>
      <c r="F148" s="258" t="s">
        <v>688</v>
      </c>
      <c r="G148" s="357" t="s">
        <v>556</v>
      </c>
      <c r="H148" s="316" t="s">
        <v>332</v>
      </c>
      <c r="I148" s="254" t="s">
        <v>651</v>
      </c>
      <c r="J148" s="261">
        <v>0</v>
      </c>
      <c r="K148" s="261">
        <v>1</v>
      </c>
      <c r="L148" s="261">
        <v>0</v>
      </c>
      <c r="M148" s="321">
        <f t="shared" si="2"/>
        <v>1</v>
      </c>
    </row>
    <row r="149" spans="1:13">
      <c r="A149" s="301" t="s">
        <v>549</v>
      </c>
      <c r="B149" s="316"/>
      <c r="C149" s="316"/>
      <c r="D149" s="316">
        <v>2010</v>
      </c>
      <c r="E149" s="258" t="s">
        <v>215</v>
      </c>
      <c r="F149" s="258" t="s">
        <v>688</v>
      </c>
      <c r="G149" s="357" t="s">
        <v>349</v>
      </c>
      <c r="H149" s="316" t="s">
        <v>604</v>
      </c>
      <c r="I149" s="254" t="s">
        <v>674</v>
      </c>
      <c r="J149" s="261">
        <v>0</v>
      </c>
      <c r="K149" s="261">
        <v>341</v>
      </c>
      <c r="L149" s="261">
        <v>303</v>
      </c>
      <c r="M149" s="321">
        <f t="shared" si="2"/>
        <v>644</v>
      </c>
    </row>
    <row r="150" spans="1:13">
      <c r="A150" s="301" t="s">
        <v>549</v>
      </c>
      <c r="B150" s="316"/>
      <c r="C150" s="316"/>
      <c r="D150" s="316">
        <v>2010</v>
      </c>
      <c r="E150" s="258" t="s">
        <v>215</v>
      </c>
      <c r="F150" s="258" t="s">
        <v>688</v>
      </c>
      <c r="G150" s="357" t="s">
        <v>349</v>
      </c>
      <c r="H150" s="316" t="s">
        <v>604</v>
      </c>
      <c r="I150" s="254" t="s">
        <v>696</v>
      </c>
      <c r="J150" s="261">
        <v>0</v>
      </c>
      <c r="K150" s="261">
        <v>8</v>
      </c>
      <c r="L150" s="261">
        <v>14</v>
      </c>
      <c r="M150" s="321">
        <f t="shared" si="2"/>
        <v>22</v>
      </c>
    </row>
    <row r="151" spans="1:13">
      <c r="A151" s="301" t="s">
        <v>549</v>
      </c>
      <c r="B151" s="316"/>
      <c r="C151" s="316"/>
      <c r="D151" s="316">
        <v>2010</v>
      </c>
      <c r="E151" s="258" t="s">
        <v>215</v>
      </c>
      <c r="F151" s="258" t="s">
        <v>688</v>
      </c>
      <c r="G151" s="357" t="s">
        <v>349</v>
      </c>
      <c r="H151" s="316" t="s">
        <v>604</v>
      </c>
      <c r="I151" s="254" t="s">
        <v>649</v>
      </c>
      <c r="J151" s="261">
        <v>0</v>
      </c>
      <c r="K151" s="261">
        <v>633</v>
      </c>
      <c r="L151" s="261">
        <v>639</v>
      </c>
      <c r="M151" s="321">
        <f t="shared" si="2"/>
        <v>1272</v>
      </c>
    </row>
    <row r="152" spans="1:13">
      <c r="A152" s="301" t="s">
        <v>549</v>
      </c>
      <c r="B152" s="316"/>
      <c r="C152" s="316"/>
      <c r="D152" s="316">
        <v>2010</v>
      </c>
      <c r="E152" s="258" t="s">
        <v>215</v>
      </c>
      <c r="F152" s="258" t="s">
        <v>688</v>
      </c>
      <c r="G152" s="357" t="s">
        <v>349</v>
      </c>
      <c r="H152" s="316" t="s">
        <v>604</v>
      </c>
      <c r="I152" s="254" t="s">
        <v>651</v>
      </c>
      <c r="J152" s="261">
        <v>0</v>
      </c>
      <c r="K152" s="261">
        <v>5162</v>
      </c>
      <c r="L152" s="261">
        <v>802</v>
      </c>
      <c r="M152" s="321">
        <f t="shared" si="2"/>
        <v>5964</v>
      </c>
    </row>
    <row r="153" spans="1:13">
      <c r="A153" s="301" t="s">
        <v>549</v>
      </c>
      <c r="B153" s="316"/>
      <c r="C153" s="316"/>
      <c r="D153" s="316">
        <v>2010</v>
      </c>
      <c r="E153" s="258" t="s">
        <v>215</v>
      </c>
      <c r="F153" s="258" t="s">
        <v>688</v>
      </c>
      <c r="G153" s="357" t="s">
        <v>991</v>
      </c>
      <c r="H153" s="316" t="s">
        <v>332</v>
      </c>
      <c r="I153" s="254" t="s">
        <v>674</v>
      </c>
      <c r="J153" s="261">
        <v>0</v>
      </c>
      <c r="K153" s="261">
        <v>158</v>
      </c>
      <c r="L153" s="261">
        <v>5</v>
      </c>
      <c r="M153" s="321">
        <f t="shared" si="2"/>
        <v>163</v>
      </c>
    </row>
    <row r="154" spans="1:13">
      <c r="A154" s="301" t="s">
        <v>549</v>
      </c>
      <c r="B154" s="316"/>
      <c r="C154" s="316"/>
      <c r="D154" s="316">
        <v>2010</v>
      </c>
      <c r="E154" s="258" t="s">
        <v>215</v>
      </c>
      <c r="F154" s="258" t="s">
        <v>688</v>
      </c>
      <c r="G154" s="357" t="s">
        <v>991</v>
      </c>
      <c r="H154" s="316" t="s">
        <v>332</v>
      </c>
      <c r="I154" s="254" t="s">
        <v>696</v>
      </c>
      <c r="J154" s="261">
        <v>0</v>
      </c>
      <c r="K154" s="261">
        <v>5</v>
      </c>
      <c r="L154" s="261">
        <v>0</v>
      </c>
      <c r="M154" s="321">
        <f t="shared" si="2"/>
        <v>5</v>
      </c>
    </row>
    <row r="155" spans="1:13">
      <c r="A155" s="301" t="s">
        <v>549</v>
      </c>
      <c r="B155" s="316"/>
      <c r="C155" s="316"/>
      <c r="D155" s="316">
        <v>2010</v>
      </c>
      <c r="E155" s="258" t="s">
        <v>215</v>
      </c>
      <c r="F155" s="258" t="s">
        <v>688</v>
      </c>
      <c r="G155" s="357" t="s">
        <v>991</v>
      </c>
      <c r="H155" s="316" t="s">
        <v>332</v>
      </c>
      <c r="I155" s="254" t="s">
        <v>649</v>
      </c>
      <c r="J155" s="261">
        <v>0</v>
      </c>
      <c r="K155" s="261">
        <v>58</v>
      </c>
      <c r="L155" s="261">
        <v>0</v>
      </c>
      <c r="M155" s="321">
        <f t="shared" si="2"/>
        <v>58</v>
      </c>
    </row>
    <row r="156" spans="1:13">
      <c r="A156" s="301" t="s">
        <v>549</v>
      </c>
      <c r="B156" s="316"/>
      <c r="C156" s="316"/>
      <c r="D156" s="316">
        <v>2010</v>
      </c>
      <c r="E156" s="258" t="s">
        <v>215</v>
      </c>
      <c r="F156" s="258" t="s">
        <v>688</v>
      </c>
      <c r="G156" s="357" t="s">
        <v>991</v>
      </c>
      <c r="H156" s="316" t="s">
        <v>332</v>
      </c>
      <c r="I156" s="254" t="s">
        <v>651</v>
      </c>
      <c r="J156" s="261">
        <v>0</v>
      </c>
      <c r="K156" s="261">
        <v>70</v>
      </c>
      <c r="L156" s="261">
        <v>2</v>
      </c>
      <c r="M156" s="321">
        <f t="shared" si="2"/>
        <v>72</v>
      </c>
    </row>
    <row r="157" spans="1:13">
      <c r="A157" s="301" t="s">
        <v>549</v>
      </c>
      <c r="B157" s="316"/>
      <c r="C157" s="316"/>
      <c r="D157" s="316">
        <v>2010</v>
      </c>
      <c r="E157" s="258" t="s">
        <v>215</v>
      </c>
      <c r="F157" s="258" t="s">
        <v>688</v>
      </c>
      <c r="G157" s="357" t="s">
        <v>554</v>
      </c>
      <c r="H157" s="316" t="s">
        <v>604</v>
      </c>
      <c r="I157" s="254" t="s">
        <v>674</v>
      </c>
      <c r="J157" s="261">
        <v>0</v>
      </c>
      <c r="K157" s="261">
        <v>207</v>
      </c>
      <c r="L157" s="261">
        <v>43</v>
      </c>
      <c r="M157" s="321">
        <f t="shared" si="2"/>
        <v>250</v>
      </c>
    </row>
    <row r="158" spans="1:13">
      <c r="A158" s="301" t="s">
        <v>549</v>
      </c>
      <c r="B158" s="316"/>
      <c r="C158" s="316"/>
      <c r="D158" s="316">
        <v>2010</v>
      </c>
      <c r="E158" s="258" t="s">
        <v>215</v>
      </c>
      <c r="F158" s="258" t="s">
        <v>688</v>
      </c>
      <c r="G158" s="357" t="s">
        <v>554</v>
      </c>
      <c r="H158" s="316" t="s">
        <v>604</v>
      </c>
      <c r="I158" s="254" t="s">
        <v>696</v>
      </c>
      <c r="J158" s="261">
        <v>0</v>
      </c>
      <c r="K158" s="261">
        <v>169</v>
      </c>
      <c r="L158" s="261">
        <v>0</v>
      </c>
      <c r="M158" s="321">
        <f t="shared" si="2"/>
        <v>169</v>
      </c>
    </row>
    <row r="159" spans="1:13">
      <c r="A159" s="301" t="s">
        <v>549</v>
      </c>
      <c r="B159" s="316"/>
      <c r="C159" s="316"/>
      <c r="D159" s="316">
        <v>2010</v>
      </c>
      <c r="E159" s="258" t="s">
        <v>215</v>
      </c>
      <c r="F159" s="258" t="s">
        <v>688</v>
      </c>
      <c r="G159" s="357" t="s">
        <v>554</v>
      </c>
      <c r="H159" s="316" t="s">
        <v>604</v>
      </c>
      <c r="I159" s="254" t="s">
        <v>649</v>
      </c>
      <c r="J159" s="261">
        <v>0</v>
      </c>
      <c r="K159" s="261">
        <v>1268</v>
      </c>
      <c r="L159" s="261">
        <v>444</v>
      </c>
      <c r="M159" s="321">
        <f t="shared" si="2"/>
        <v>1712</v>
      </c>
    </row>
    <row r="160" spans="1:13">
      <c r="A160" s="301" t="s">
        <v>549</v>
      </c>
      <c r="B160" s="316"/>
      <c r="C160" s="316"/>
      <c r="D160" s="316">
        <v>2010</v>
      </c>
      <c r="E160" s="258" t="s">
        <v>215</v>
      </c>
      <c r="F160" s="258" t="s">
        <v>688</v>
      </c>
      <c r="G160" s="357" t="s">
        <v>554</v>
      </c>
      <c r="H160" s="316" t="s">
        <v>609</v>
      </c>
      <c r="I160" s="254" t="s">
        <v>651</v>
      </c>
      <c r="J160" s="261">
        <v>0</v>
      </c>
      <c r="K160" s="261">
        <v>2526</v>
      </c>
      <c r="L160" s="261">
        <v>41</v>
      </c>
      <c r="M160" s="321">
        <f t="shared" si="2"/>
        <v>2567</v>
      </c>
    </row>
    <row r="161" spans="1:13">
      <c r="A161" s="301" t="s">
        <v>549</v>
      </c>
      <c r="B161" s="316"/>
      <c r="C161" s="316"/>
      <c r="D161" s="316">
        <v>2010</v>
      </c>
      <c r="E161" s="258" t="s">
        <v>215</v>
      </c>
      <c r="F161" s="258" t="s">
        <v>688</v>
      </c>
      <c r="G161" s="357" t="s">
        <v>558</v>
      </c>
      <c r="H161" s="316" t="s">
        <v>609</v>
      </c>
      <c r="I161" s="254" t="s">
        <v>674</v>
      </c>
      <c r="J161" s="261">
        <v>0</v>
      </c>
      <c r="K161" s="261">
        <v>1</v>
      </c>
      <c r="L161" s="261">
        <v>0</v>
      </c>
      <c r="M161" s="321">
        <f t="shared" si="2"/>
        <v>1</v>
      </c>
    </row>
    <row r="162" spans="1:13">
      <c r="A162" s="301" t="s">
        <v>549</v>
      </c>
      <c r="B162" s="316"/>
      <c r="C162" s="316"/>
      <c r="D162" s="316">
        <v>2010</v>
      </c>
      <c r="E162" s="258" t="s">
        <v>215</v>
      </c>
      <c r="F162" s="258" t="s">
        <v>688</v>
      </c>
      <c r="G162" s="357" t="s">
        <v>558</v>
      </c>
      <c r="H162" s="316" t="s">
        <v>609</v>
      </c>
      <c r="I162" s="254" t="s">
        <v>651</v>
      </c>
      <c r="J162" s="261">
        <v>0</v>
      </c>
      <c r="K162" s="261">
        <v>90</v>
      </c>
      <c r="L162" s="261">
        <v>0</v>
      </c>
      <c r="M162" s="321">
        <f t="shared" si="2"/>
        <v>90</v>
      </c>
    </row>
    <row r="163" spans="1:13">
      <c r="A163" s="301" t="s">
        <v>549</v>
      </c>
      <c r="B163" s="316"/>
      <c r="C163" s="316"/>
      <c r="D163" s="316">
        <v>2010</v>
      </c>
      <c r="E163" s="258" t="s">
        <v>215</v>
      </c>
      <c r="F163" s="258" t="s">
        <v>688</v>
      </c>
      <c r="G163" s="357" t="s">
        <v>993</v>
      </c>
      <c r="H163" s="316" t="s">
        <v>604</v>
      </c>
      <c r="I163" s="254" t="s">
        <v>674</v>
      </c>
      <c r="J163" s="261">
        <v>0</v>
      </c>
      <c r="K163" s="261">
        <v>0</v>
      </c>
      <c r="L163" s="261">
        <v>0</v>
      </c>
      <c r="M163" s="321">
        <f t="shared" si="2"/>
        <v>0</v>
      </c>
    </row>
    <row r="164" spans="1:13">
      <c r="A164" s="301" t="s">
        <v>549</v>
      </c>
      <c r="B164" s="316"/>
      <c r="C164" s="316"/>
      <c r="D164" s="316">
        <v>2010</v>
      </c>
      <c r="E164" s="258" t="s">
        <v>215</v>
      </c>
      <c r="F164" s="258" t="s">
        <v>688</v>
      </c>
      <c r="G164" s="357" t="s">
        <v>993</v>
      </c>
      <c r="H164" s="316" t="s">
        <v>604</v>
      </c>
      <c r="I164" s="254" t="s">
        <v>696</v>
      </c>
      <c r="J164" s="261">
        <v>0</v>
      </c>
      <c r="K164" s="261">
        <v>0</v>
      </c>
      <c r="L164" s="261">
        <v>14</v>
      </c>
      <c r="M164" s="321">
        <f t="shared" si="2"/>
        <v>14</v>
      </c>
    </row>
    <row r="165" spans="1:13">
      <c r="A165" s="301" t="s">
        <v>549</v>
      </c>
      <c r="B165" s="316"/>
      <c r="C165" s="316"/>
      <c r="D165" s="316">
        <v>2010</v>
      </c>
      <c r="E165" s="258" t="s">
        <v>215</v>
      </c>
      <c r="F165" s="258" t="s">
        <v>688</v>
      </c>
      <c r="G165" s="357" t="s">
        <v>993</v>
      </c>
      <c r="H165" s="316" t="s">
        <v>604</v>
      </c>
      <c r="I165" s="254" t="s">
        <v>649</v>
      </c>
      <c r="J165" s="261">
        <v>0</v>
      </c>
      <c r="K165" s="261">
        <v>22</v>
      </c>
      <c r="L165" s="261">
        <v>2</v>
      </c>
      <c r="M165" s="321">
        <f t="shared" si="2"/>
        <v>24</v>
      </c>
    </row>
    <row r="166" spans="1:13">
      <c r="A166" s="301" t="s">
        <v>549</v>
      </c>
      <c r="B166" s="316"/>
      <c r="C166" s="316"/>
      <c r="D166" s="316">
        <v>2010</v>
      </c>
      <c r="E166" s="258" t="s">
        <v>215</v>
      </c>
      <c r="F166" s="258" t="s">
        <v>688</v>
      </c>
      <c r="G166" s="357" t="s">
        <v>768</v>
      </c>
      <c r="H166" s="316" t="s">
        <v>609</v>
      </c>
      <c r="I166" s="254" t="s">
        <v>674</v>
      </c>
      <c r="J166" s="261">
        <v>0</v>
      </c>
      <c r="K166" s="261">
        <v>4</v>
      </c>
      <c r="L166" s="261">
        <v>0</v>
      </c>
      <c r="M166" s="321">
        <f t="shared" si="2"/>
        <v>4</v>
      </c>
    </row>
    <row r="167" spans="1:13">
      <c r="A167" s="301" t="s">
        <v>549</v>
      </c>
      <c r="B167" s="316"/>
      <c r="C167" s="316"/>
      <c r="D167" s="316">
        <v>2010</v>
      </c>
      <c r="E167" s="258" t="s">
        <v>215</v>
      </c>
      <c r="F167" s="258" t="s">
        <v>688</v>
      </c>
      <c r="G167" s="357" t="s">
        <v>768</v>
      </c>
      <c r="H167" s="316" t="s">
        <v>609</v>
      </c>
      <c r="I167" s="254" t="s">
        <v>649</v>
      </c>
      <c r="J167" s="261">
        <v>0</v>
      </c>
      <c r="K167" s="261">
        <v>4</v>
      </c>
      <c r="L167" s="261">
        <v>1</v>
      </c>
      <c r="M167" s="321">
        <f t="shared" si="2"/>
        <v>5</v>
      </c>
    </row>
    <row r="168" spans="1:13">
      <c r="A168" s="301" t="s">
        <v>549</v>
      </c>
      <c r="B168" s="316"/>
      <c r="C168" s="316"/>
      <c r="D168" s="316">
        <v>2010</v>
      </c>
      <c r="E168" s="258" t="s">
        <v>215</v>
      </c>
      <c r="F168" s="258" t="s">
        <v>688</v>
      </c>
      <c r="G168" s="357" t="s">
        <v>768</v>
      </c>
      <c r="H168" s="316" t="s">
        <v>609</v>
      </c>
      <c r="I168" s="254" t="s">
        <v>651</v>
      </c>
      <c r="J168" s="261">
        <v>0</v>
      </c>
      <c r="K168" s="261">
        <v>52</v>
      </c>
      <c r="L168" s="261">
        <v>7</v>
      </c>
      <c r="M168" s="321">
        <f t="shared" si="2"/>
        <v>59</v>
      </c>
    </row>
    <row r="169" spans="1:13">
      <c r="A169" s="301" t="s">
        <v>549</v>
      </c>
      <c r="B169" s="316"/>
      <c r="C169" s="316"/>
      <c r="D169" s="316">
        <v>2010</v>
      </c>
      <c r="E169" s="258" t="s">
        <v>215</v>
      </c>
      <c r="F169" s="258" t="s">
        <v>688</v>
      </c>
      <c r="G169" s="357" t="s">
        <v>994</v>
      </c>
      <c r="H169" s="316" t="s">
        <v>604</v>
      </c>
      <c r="I169" s="254" t="s">
        <v>674</v>
      </c>
      <c r="J169" s="261">
        <v>0</v>
      </c>
      <c r="K169" s="261">
        <v>0</v>
      </c>
      <c r="L169" s="261">
        <v>2</v>
      </c>
      <c r="M169" s="321">
        <f t="shared" si="2"/>
        <v>2</v>
      </c>
    </row>
    <row r="170" spans="1:13">
      <c r="A170" s="301" t="s">
        <v>549</v>
      </c>
      <c r="B170" s="316"/>
      <c r="C170" s="316"/>
      <c r="D170" s="316">
        <v>2010</v>
      </c>
      <c r="E170" s="258" t="s">
        <v>215</v>
      </c>
      <c r="F170" s="258" t="s">
        <v>688</v>
      </c>
      <c r="G170" s="357" t="s">
        <v>994</v>
      </c>
      <c r="H170" s="316" t="s">
        <v>604</v>
      </c>
      <c r="I170" s="254" t="s">
        <v>696</v>
      </c>
      <c r="J170" s="261">
        <v>0</v>
      </c>
      <c r="K170" s="261">
        <v>0</v>
      </c>
      <c r="L170" s="261">
        <v>1</v>
      </c>
      <c r="M170" s="321">
        <f t="shared" si="2"/>
        <v>1</v>
      </c>
    </row>
    <row r="171" spans="1:13">
      <c r="A171" s="301" t="s">
        <v>549</v>
      </c>
      <c r="B171" s="316"/>
      <c r="C171" s="316"/>
      <c r="D171" s="316">
        <v>2010</v>
      </c>
      <c r="E171" s="258" t="s">
        <v>215</v>
      </c>
      <c r="F171" s="258" t="s">
        <v>688</v>
      </c>
      <c r="G171" s="357" t="s">
        <v>994</v>
      </c>
      <c r="H171" s="316" t="s">
        <v>604</v>
      </c>
      <c r="I171" s="254" t="s">
        <v>651</v>
      </c>
      <c r="J171" s="261">
        <v>0</v>
      </c>
      <c r="K171" s="261">
        <v>0</v>
      </c>
      <c r="L171" s="261">
        <v>1</v>
      </c>
      <c r="M171" s="321">
        <f t="shared" si="2"/>
        <v>1</v>
      </c>
    </row>
    <row r="172" spans="1:13">
      <c r="A172" s="301" t="s">
        <v>549</v>
      </c>
      <c r="B172" s="316"/>
      <c r="C172" s="316"/>
      <c r="D172" s="316">
        <v>2010</v>
      </c>
      <c r="E172" s="258" t="s">
        <v>215</v>
      </c>
      <c r="F172" s="258" t="s">
        <v>688</v>
      </c>
      <c r="G172" s="357" t="s">
        <v>916</v>
      </c>
      <c r="H172" s="316" t="s">
        <v>332</v>
      </c>
      <c r="I172" s="254" t="s">
        <v>696</v>
      </c>
      <c r="J172" s="261">
        <v>0</v>
      </c>
      <c r="K172" s="261">
        <v>0</v>
      </c>
      <c r="L172" s="261">
        <v>1</v>
      </c>
      <c r="M172" s="321">
        <f t="shared" si="2"/>
        <v>1</v>
      </c>
    </row>
    <row r="173" spans="1:13">
      <c r="A173" s="301" t="s">
        <v>549</v>
      </c>
      <c r="B173" s="316"/>
      <c r="C173" s="316"/>
      <c r="D173" s="316">
        <v>2010</v>
      </c>
      <c r="E173" s="258" t="s">
        <v>215</v>
      </c>
      <c r="F173" s="258" t="s">
        <v>688</v>
      </c>
      <c r="G173" s="357" t="s">
        <v>916</v>
      </c>
      <c r="H173" s="316" t="s">
        <v>332</v>
      </c>
      <c r="I173" s="254" t="s">
        <v>649</v>
      </c>
      <c r="J173" s="261">
        <v>0</v>
      </c>
      <c r="K173" s="261">
        <v>3</v>
      </c>
      <c r="L173" s="261">
        <v>0</v>
      </c>
      <c r="M173" s="321">
        <f t="shared" si="2"/>
        <v>3</v>
      </c>
    </row>
    <row r="174" spans="1:13">
      <c r="A174" s="301" t="s">
        <v>549</v>
      </c>
      <c r="B174" s="316"/>
      <c r="C174" s="316"/>
      <c r="D174" s="316">
        <v>2010</v>
      </c>
      <c r="E174" s="258" t="s">
        <v>215</v>
      </c>
      <c r="F174" s="258" t="s">
        <v>688</v>
      </c>
      <c r="G174" s="357" t="s">
        <v>995</v>
      </c>
      <c r="H174" s="316" t="s">
        <v>332</v>
      </c>
      <c r="I174" s="254" t="s">
        <v>649</v>
      </c>
      <c r="J174" s="261">
        <v>0</v>
      </c>
      <c r="K174" s="261">
        <v>2</v>
      </c>
      <c r="L174" s="261">
        <v>0</v>
      </c>
      <c r="M174" s="321">
        <f t="shared" si="2"/>
        <v>2</v>
      </c>
    </row>
    <row r="175" spans="1:13">
      <c r="A175" s="301" t="s">
        <v>549</v>
      </c>
      <c r="B175" s="316"/>
      <c r="C175" s="316"/>
      <c r="D175" s="316">
        <v>2010</v>
      </c>
      <c r="E175" s="258" t="s">
        <v>215</v>
      </c>
      <c r="F175" s="258" t="s">
        <v>688</v>
      </c>
      <c r="G175" s="357" t="s">
        <v>348</v>
      </c>
      <c r="H175" s="316" t="s">
        <v>604</v>
      </c>
      <c r="I175" s="254" t="s">
        <v>674</v>
      </c>
      <c r="J175" s="261">
        <v>0</v>
      </c>
      <c r="K175" s="261">
        <v>69</v>
      </c>
      <c r="L175" s="261">
        <v>1</v>
      </c>
      <c r="M175" s="321">
        <f t="shared" si="2"/>
        <v>70</v>
      </c>
    </row>
    <row r="176" spans="1:13">
      <c r="A176" s="301" t="s">
        <v>549</v>
      </c>
      <c r="B176" s="316"/>
      <c r="C176" s="316"/>
      <c r="D176" s="316">
        <v>2010</v>
      </c>
      <c r="E176" s="258" t="s">
        <v>215</v>
      </c>
      <c r="F176" s="258" t="s">
        <v>688</v>
      </c>
      <c r="G176" s="357" t="s">
        <v>348</v>
      </c>
      <c r="H176" s="316" t="s">
        <v>604</v>
      </c>
      <c r="I176" s="254" t="s">
        <v>696</v>
      </c>
      <c r="J176" s="261">
        <v>0</v>
      </c>
      <c r="K176" s="261">
        <v>0</v>
      </c>
      <c r="L176" s="261">
        <v>1</v>
      </c>
      <c r="M176" s="321">
        <f t="shared" si="2"/>
        <v>1</v>
      </c>
    </row>
    <row r="177" spans="1:13">
      <c r="A177" s="301" t="s">
        <v>549</v>
      </c>
      <c r="B177" s="316"/>
      <c r="C177" s="316"/>
      <c r="D177" s="316">
        <v>2010</v>
      </c>
      <c r="E177" s="258" t="s">
        <v>215</v>
      </c>
      <c r="F177" s="258" t="s">
        <v>688</v>
      </c>
      <c r="G177" s="357" t="s">
        <v>348</v>
      </c>
      <c r="H177" s="316" t="s">
        <v>604</v>
      </c>
      <c r="I177" s="254" t="s">
        <v>649</v>
      </c>
      <c r="J177" s="261">
        <v>0</v>
      </c>
      <c r="K177" s="261">
        <v>31</v>
      </c>
      <c r="L177" s="261">
        <v>0</v>
      </c>
      <c r="M177" s="321">
        <f t="shared" si="2"/>
        <v>31</v>
      </c>
    </row>
    <row r="178" spans="1:13">
      <c r="A178" s="301" t="s">
        <v>549</v>
      </c>
      <c r="B178" s="316"/>
      <c r="C178" s="316"/>
      <c r="D178" s="316">
        <v>2010</v>
      </c>
      <c r="E178" s="258" t="s">
        <v>215</v>
      </c>
      <c r="F178" s="258" t="s">
        <v>688</v>
      </c>
      <c r="G178" s="357" t="s">
        <v>348</v>
      </c>
      <c r="H178" s="316" t="s">
        <v>604</v>
      </c>
      <c r="I178" s="254" t="s">
        <v>651</v>
      </c>
      <c r="J178" s="261">
        <v>0</v>
      </c>
      <c r="K178" s="261">
        <v>197</v>
      </c>
      <c r="L178" s="261">
        <v>0</v>
      </c>
      <c r="M178" s="321">
        <f t="shared" si="2"/>
        <v>197</v>
      </c>
    </row>
    <row r="179" spans="1:13">
      <c r="A179" s="301" t="s">
        <v>549</v>
      </c>
      <c r="B179" s="316"/>
      <c r="C179" s="316"/>
      <c r="D179" s="316">
        <v>2010</v>
      </c>
      <c r="E179" s="258" t="s">
        <v>215</v>
      </c>
      <c r="F179" s="258" t="s">
        <v>688</v>
      </c>
      <c r="G179" s="357" t="s">
        <v>602</v>
      </c>
      <c r="H179" s="316" t="s">
        <v>604</v>
      </c>
      <c r="I179" s="254" t="s">
        <v>1271</v>
      </c>
      <c r="J179" s="261">
        <v>0</v>
      </c>
      <c r="K179" s="261">
        <v>123</v>
      </c>
      <c r="L179" s="261">
        <v>0</v>
      </c>
      <c r="M179" s="321">
        <f t="shared" si="2"/>
        <v>123</v>
      </c>
    </row>
    <row r="180" spans="1:13">
      <c r="A180" s="301" t="s">
        <v>549</v>
      </c>
      <c r="B180" s="316"/>
      <c r="C180" s="316"/>
      <c r="D180" s="316">
        <v>2010</v>
      </c>
      <c r="E180" s="258" t="s">
        <v>215</v>
      </c>
      <c r="F180" s="258" t="s">
        <v>688</v>
      </c>
      <c r="G180" s="357" t="s">
        <v>602</v>
      </c>
      <c r="H180" s="316" t="s">
        <v>604</v>
      </c>
      <c r="I180" s="254" t="s">
        <v>703</v>
      </c>
      <c r="J180" s="261">
        <v>0</v>
      </c>
      <c r="K180" s="261">
        <v>1106</v>
      </c>
      <c r="L180" s="261">
        <v>0</v>
      </c>
      <c r="M180" s="321">
        <f t="shared" si="2"/>
        <v>1106</v>
      </c>
    </row>
    <row r="181" spans="1:13">
      <c r="A181" s="301" t="s">
        <v>549</v>
      </c>
      <c r="B181" s="316"/>
      <c r="C181" s="316"/>
      <c r="D181" s="316">
        <v>2010</v>
      </c>
      <c r="E181" s="258" t="s">
        <v>215</v>
      </c>
      <c r="F181" s="258" t="s">
        <v>688</v>
      </c>
      <c r="G181" s="357" t="s">
        <v>996</v>
      </c>
      <c r="H181" s="316" t="s">
        <v>604</v>
      </c>
      <c r="I181" s="254" t="s">
        <v>696</v>
      </c>
      <c r="J181" s="261">
        <v>0</v>
      </c>
      <c r="K181" s="261">
        <v>0</v>
      </c>
      <c r="L181" s="261">
        <v>1</v>
      </c>
      <c r="M181" s="321">
        <f t="shared" si="2"/>
        <v>1</v>
      </c>
    </row>
    <row r="182" spans="1:13">
      <c r="A182" s="301" t="s">
        <v>549</v>
      </c>
      <c r="B182" s="316"/>
      <c r="C182" s="316"/>
      <c r="D182" s="316">
        <v>2010</v>
      </c>
      <c r="E182" s="258" t="s">
        <v>215</v>
      </c>
      <c r="F182" s="258" t="s">
        <v>688</v>
      </c>
      <c r="G182" s="357" t="s">
        <v>996</v>
      </c>
      <c r="H182" s="316" t="s">
        <v>604</v>
      </c>
      <c r="I182" s="254" t="s">
        <v>649</v>
      </c>
      <c r="J182" s="261">
        <v>0</v>
      </c>
      <c r="K182" s="261">
        <v>0</v>
      </c>
      <c r="L182" s="261">
        <v>14</v>
      </c>
      <c r="M182" s="321">
        <f t="shared" si="2"/>
        <v>14</v>
      </c>
    </row>
    <row r="183" spans="1:13">
      <c r="A183" s="301" t="s">
        <v>549</v>
      </c>
      <c r="B183" s="316"/>
      <c r="C183" s="316"/>
      <c r="D183" s="316">
        <v>2010</v>
      </c>
      <c r="E183" s="258" t="s">
        <v>215</v>
      </c>
      <c r="F183" s="258" t="s">
        <v>688</v>
      </c>
      <c r="G183" s="357" t="s">
        <v>996</v>
      </c>
      <c r="H183" s="316" t="s">
        <v>604</v>
      </c>
      <c r="I183" s="254" t="s">
        <v>651</v>
      </c>
      <c r="J183" s="261">
        <v>0</v>
      </c>
      <c r="K183" s="261">
        <v>0</v>
      </c>
      <c r="L183" s="261">
        <v>2</v>
      </c>
      <c r="M183" s="321">
        <f t="shared" si="2"/>
        <v>2</v>
      </c>
    </row>
    <row r="184" spans="1:13">
      <c r="A184" s="301" t="s">
        <v>549</v>
      </c>
      <c r="B184" s="316"/>
      <c r="C184" s="316"/>
      <c r="D184" s="316">
        <v>2010</v>
      </c>
      <c r="E184" s="258" t="s">
        <v>215</v>
      </c>
      <c r="F184" s="258" t="s">
        <v>688</v>
      </c>
      <c r="G184" s="357" t="s">
        <v>997</v>
      </c>
      <c r="H184" s="316" t="s">
        <v>332</v>
      </c>
      <c r="I184" s="254" t="s">
        <v>651</v>
      </c>
      <c r="J184" s="261">
        <v>0</v>
      </c>
      <c r="K184" s="261">
        <v>0</v>
      </c>
      <c r="L184" s="261">
        <v>4</v>
      </c>
      <c r="M184" s="321">
        <f t="shared" si="2"/>
        <v>4</v>
      </c>
    </row>
    <row r="185" spans="1:13">
      <c r="A185" s="301" t="s">
        <v>549</v>
      </c>
      <c r="B185" s="316"/>
      <c r="C185" s="316"/>
      <c r="D185" s="316">
        <v>2010</v>
      </c>
      <c r="E185" s="258" t="s">
        <v>215</v>
      </c>
      <c r="F185" s="258" t="s">
        <v>688</v>
      </c>
      <c r="G185" s="357" t="s">
        <v>965</v>
      </c>
      <c r="H185" s="316" t="s">
        <v>332</v>
      </c>
      <c r="I185" s="254" t="s">
        <v>674</v>
      </c>
      <c r="J185" s="261">
        <v>0</v>
      </c>
      <c r="K185" s="261">
        <v>0</v>
      </c>
      <c r="L185" s="261">
        <v>2</v>
      </c>
      <c r="M185" s="321">
        <f t="shared" si="2"/>
        <v>2</v>
      </c>
    </row>
    <row r="186" spans="1:13">
      <c r="A186" s="301" t="s">
        <v>549</v>
      </c>
      <c r="B186" s="316"/>
      <c r="C186" s="316"/>
      <c r="D186" s="316">
        <v>2010</v>
      </c>
      <c r="E186" s="258" t="s">
        <v>215</v>
      </c>
      <c r="F186" s="258" t="s">
        <v>688</v>
      </c>
      <c r="G186" s="357" t="s">
        <v>965</v>
      </c>
      <c r="H186" s="316" t="s">
        <v>332</v>
      </c>
      <c r="I186" s="254" t="s">
        <v>696</v>
      </c>
      <c r="J186" s="261">
        <v>0</v>
      </c>
      <c r="K186" s="261">
        <v>0</v>
      </c>
      <c r="L186" s="261">
        <v>4</v>
      </c>
      <c r="M186" s="321">
        <f t="shared" si="2"/>
        <v>4</v>
      </c>
    </row>
    <row r="187" spans="1:13">
      <c r="A187" s="301" t="s">
        <v>549</v>
      </c>
      <c r="B187" s="316"/>
      <c r="C187" s="316"/>
      <c r="D187" s="316">
        <v>2010</v>
      </c>
      <c r="E187" s="258" t="s">
        <v>215</v>
      </c>
      <c r="F187" s="258" t="s">
        <v>688</v>
      </c>
      <c r="G187" s="357" t="s">
        <v>965</v>
      </c>
      <c r="H187" s="316" t="s">
        <v>332</v>
      </c>
      <c r="I187" s="254" t="s">
        <v>649</v>
      </c>
      <c r="J187" s="261">
        <v>0</v>
      </c>
      <c r="K187" s="261">
        <v>23</v>
      </c>
      <c r="L187" s="261">
        <v>3</v>
      </c>
      <c r="M187" s="321">
        <f t="shared" si="2"/>
        <v>26</v>
      </c>
    </row>
    <row r="188" spans="1:13">
      <c r="A188" s="301" t="s">
        <v>549</v>
      </c>
      <c r="B188" s="316"/>
      <c r="C188" s="316"/>
      <c r="D188" s="316">
        <v>2010</v>
      </c>
      <c r="E188" s="258" t="s">
        <v>215</v>
      </c>
      <c r="F188" s="258" t="s">
        <v>688</v>
      </c>
      <c r="G188" s="357" t="s">
        <v>965</v>
      </c>
      <c r="H188" s="316" t="s">
        <v>332</v>
      </c>
      <c r="I188" s="254" t="s">
        <v>651</v>
      </c>
      <c r="J188" s="261">
        <v>0</v>
      </c>
      <c r="K188" s="261">
        <v>0</v>
      </c>
      <c r="L188" s="261">
        <v>1</v>
      </c>
      <c r="M188" s="321">
        <f t="shared" si="2"/>
        <v>1</v>
      </c>
    </row>
    <row r="189" spans="1:13">
      <c r="A189" s="301" t="s">
        <v>549</v>
      </c>
      <c r="B189" s="316"/>
      <c r="C189" s="316"/>
      <c r="D189" s="316">
        <v>2010</v>
      </c>
      <c r="E189" s="258" t="s">
        <v>215</v>
      </c>
      <c r="F189" s="258" t="s">
        <v>688</v>
      </c>
      <c r="G189" s="357" t="s">
        <v>965</v>
      </c>
      <c r="H189" s="316" t="s">
        <v>332</v>
      </c>
      <c r="I189" s="254" t="s">
        <v>703</v>
      </c>
      <c r="J189" s="261">
        <v>0</v>
      </c>
      <c r="K189" s="261">
        <v>54</v>
      </c>
      <c r="L189" s="261">
        <v>0</v>
      </c>
      <c r="M189" s="321">
        <f t="shared" si="2"/>
        <v>54</v>
      </c>
    </row>
    <row r="190" spans="1:13">
      <c r="A190" s="301" t="s">
        <v>549</v>
      </c>
      <c r="B190" s="316"/>
      <c r="C190" s="316"/>
      <c r="D190" s="316">
        <v>2010</v>
      </c>
      <c r="E190" s="258" t="s">
        <v>215</v>
      </c>
      <c r="F190" s="258" t="s">
        <v>688</v>
      </c>
      <c r="G190" s="357" t="s">
        <v>966</v>
      </c>
      <c r="H190" s="316" t="s">
        <v>332</v>
      </c>
      <c r="I190" s="254" t="s">
        <v>649</v>
      </c>
      <c r="J190" s="261">
        <v>0</v>
      </c>
      <c r="K190" s="261">
        <v>2</v>
      </c>
      <c r="L190" s="261">
        <v>0</v>
      </c>
      <c r="M190" s="321">
        <f t="shared" si="2"/>
        <v>2</v>
      </c>
    </row>
    <row r="191" spans="1:13">
      <c r="A191" s="301" t="s">
        <v>549</v>
      </c>
      <c r="B191" s="316"/>
      <c r="C191" s="316"/>
      <c r="D191" s="316">
        <v>2010</v>
      </c>
      <c r="E191" s="258" t="s">
        <v>215</v>
      </c>
      <c r="F191" s="258" t="s">
        <v>688</v>
      </c>
      <c r="G191" s="357" t="s">
        <v>966</v>
      </c>
      <c r="H191" s="316" t="s">
        <v>332</v>
      </c>
      <c r="I191" s="254" t="s">
        <v>651</v>
      </c>
      <c r="J191" s="261">
        <v>0</v>
      </c>
      <c r="K191" s="261">
        <v>0</v>
      </c>
      <c r="L191" s="261">
        <v>1</v>
      </c>
      <c r="M191" s="321">
        <f t="shared" si="2"/>
        <v>1</v>
      </c>
    </row>
    <row r="192" spans="1:13">
      <c r="A192" s="301" t="s">
        <v>549</v>
      </c>
      <c r="B192" s="316"/>
      <c r="C192" s="316"/>
      <c r="D192" s="316">
        <v>2010</v>
      </c>
      <c r="E192" s="258" t="s">
        <v>215</v>
      </c>
      <c r="F192" s="258" t="s">
        <v>688</v>
      </c>
      <c r="G192" s="357" t="s">
        <v>998</v>
      </c>
      <c r="H192" s="316" t="s">
        <v>609</v>
      </c>
      <c r="I192" s="254" t="s">
        <v>674</v>
      </c>
      <c r="J192" s="261">
        <v>0</v>
      </c>
      <c r="K192" s="261">
        <v>0</v>
      </c>
      <c r="L192" s="261">
        <v>2</v>
      </c>
      <c r="M192" s="321">
        <f t="shared" si="2"/>
        <v>2</v>
      </c>
    </row>
    <row r="193" spans="1:13">
      <c r="A193" s="301" t="s">
        <v>549</v>
      </c>
      <c r="B193" s="316"/>
      <c r="C193" s="316"/>
      <c r="D193" s="316">
        <v>2010</v>
      </c>
      <c r="E193" s="258" t="s">
        <v>215</v>
      </c>
      <c r="F193" s="258" t="s">
        <v>688</v>
      </c>
      <c r="G193" s="357" t="s">
        <v>998</v>
      </c>
      <c r="H193" s="316" t="s">
        <v>609</v>
      </c>
      <c r="I193" s="254" t="s">
        <v>696</v>
      </c>
      <c r="J193" s="261">
        <v>0</v>
      </c>
      <c r="K193" s="261">
        <v>0</v>
      </c>
      <c r="L193" s="261">
        <v>1042</v>
      </c>
      <c r="M193" s="321">
        <f t="shared" si="2"/>
        <v>1042</v>
      </c>
    </row>
    <row r="194" spans="1:13">
      <c r="A194" s="301" t="s">
        <v>549</v>
      </c>
      <c r="B194" s="316"/>
      <c r="C194" s="316"/>
      <c r="D194" s="316">
        <v>2010</v>
      </c>
      <c r="E194" s="258" t="s">
        <v>215</v>
      </c>
      <c r="F194" s="258" t="s">
        <v>688</v>
      </c>
      <c r="G194" s="357" t="s">
        <v>998</v>
      </c>
      <c r="H194" s="316" t="s">
        <v>609</v>
      </c>
      <c r="I194" s="254" t="s">
        <v>649</v>
      </c>
      <c r="J194" s="261">
        <v>0</v>
      </c>
      <c r="K194" s="261">
        <v>0</v>
      </c>
      <c r="L194" s="261">
        <v>1032</v>
      </c>
      <c r="M194" s="321">
        <f t="shared" si="2"/>
        <v>1032</v>
      </c>
    </row>
    <row r="195" spans="1:13">
      <c r="A195" s="301" t="s">
        <v>549</v>
      </c>
      <c r="B195" s="316"/>
      <c r="C195" s="316"/>
      <c r="D195" s="316">
        <v>2010</v>
      </c>
      <c r="E195" s="258" t="s">
        <v>215</v>
      </c>
      <c r="F195" s="258" t="s">
        <v>688</v>
      </c>
      <c r="G195" s="357" t="s">
        <v>998</v>
      </c>
      <c r="H195" s="316" t="s">
        <v>609</v>
      </c>
      <c r="I195" s="254" t="s">
        <v>651</v>
      </c>
      <c r="J195" s="261">
        <v>0</v>
      </c>
      <c r="K195" s="261">
        <v>0</v>
      </c>
      <c r="L195" s="261">
        <v>77</v>
      </c>
      <c r="M195" s="321">
        <f t="shared" si="2"/>
        <v>77</v>
      </c>
    </row>
    <row r="196" spans="1:13">
      <c r="A196" s="301" t="s">
        <v>549</v>
      </c>
      <c r="B196" s="316"/>
      <c r="C196" s="316"/>
      <c r="D196" s="316">
        <v>2010</v>
      </c>
      <c r="E196" s="258" t="s">
        <v>215</v>
      </c>
      <c r="F196" s="258" t="s">
        <v>688</v>
      </c>
      <c r="G196" s="357" t="s">
        <v>967</v>
      </c>
      <c r="H196" s="316" t="s">
        <v>332</v>
      </c>
      <c r="I196" s="254" t="s">
        <v>674</v>
      </c>
      <c r="J196" s="261">
        <v>0</v>
      </c>
      <c r="K196" s="261">
        <v>0</v>
      </c>
      <c r="L196" s="261">
        <v>6</v>
      </c>
      <c r="M196" s="321">
        <f t="shared" si="2"/>
        <v>6</v>
      </c>
    </row>
    <row r="197" spans="1:13">
      <c r="A197" s="301" t="s">
        <v>549</v>
      </c>
      <c r="B197" s="316"/>
      <c r="C197" s="316"/>
      <c r="D197" s="316">
        <v>2010</v>
      </c>
      <c r="E197" s="258" t="s">
        <v>215</v>
      </c>
      <c r="F197" s="258" t="s">
        <v>688</v>
      </c>
      <c r="G197" s="357" t="s">
        <v>967</v>
      </c>
      <c r="H197" s="316" t="s">
        <v>332</v>
      </c>
      <c r="I197" s="254" t="s">
        <v>696</v>
      </c>
      <c r="J197" s="261">
        <v>0</v>
      </c>
      <c r="K197" s="261">
        <v>0</v>
      </c>
      <c r="L197" s="261">
        <v>7</v>
      </c>
      <c r="M197" s="321">
        <f t="shared" si="2"/>
        <v>7</v>
      </c>
    </row>
    <row r="198" spans="1:13">
      <c r="A198" s="301" t="s">
        <v>549</v>
      </c>
      <c r="B198" s="316"/>
      <c r="C198" s="316"/>
      <c r="D198" s="316">
        <v>2010</v>
      </c>
      <c r="E198" s="258" t="s">
        <v>215</v>
      </c>
      <c r="F198" s="258" t="s">
        <v>688</v>
      </c>
      <c r="G198" s="357" t="s">
        <v>967</v>
      </c>
      <c r="H198" s="316" t="s">
        <v>332</v>
      </c>
      <c r="I198" s="254" t="s">
        <v>649</v>
      </c>
      <c r="J198" s="261">
        <v>0</v>
      </c>
      <c r="K198" s="261">
        <v>0</v>
      </c>
      <c r="L198" s="261">
        <v>31</v>
      </c>
      <c r="M198" s="321">
        <f t="shared" ref="M198:M261" si="3">J198+K198+L198</f>
        <v>31</v>
      </c>
    </row>
    <row r="199" spans="1:13">
      <c r="A199" s="301" t="s">
        <v>549</v>
      </c>
      <c r="B199" s="316"/>
      <c r="C199" s="316"/>
      <c r="D199" s="316">
        <v>2010</v>
      </c>
      <c r="E199" s="258" t="s">
        <v>215</v>
      </c>
      <c r="F199" s="258" t="s">
        <v>688</v>
      </c>
      <c r="G199" s="357" t="s">
        <v>967</v>
      </c>
      <c r="H199" s="316" t="s">
        <v>332</v>
      </c>
      <c r="I199" s="254" t="s">
        <v>651</v>
      </c>
      <c r="J199" s="261">
        <v>0</v>
      </c>
      <c r="K199" s="261">
        <v>0</v>
      </c>
      <c r="L199" s="261">
        <v>24</v>
      </c>
      <c r="M199" s="321">
        <f t="shared" si="3"/>
        <v>24</v>
      </c>
    </row>
    <row r="200" spans="1:13">
      <c r="A200" s="301" t="s">
        <v>549</v>
      </c>
      <c r="B200" s="316"/>
      <c r="C200" s="316"/>
      <c r="D200" s="316">
        <v>2010</v>
      </c>
      <c r="E200" s="258" t="s">
        <v>215</v>
      </c>
      <c r="F200" s="258" t="s">
        <v>688</v>
      </c>
      <c r="G200" s="357" t="s">
        <v>1017</v>
      </c>
      <c r="H200" s="316" t="s">
        <v>332</v>
      </c>
      <c r="I200" s="254" t="s">
        <v>674</v>
      </c>
      <c r="J200" s="261">
        <v>0</v>
      </c>
      <c r="K200" s="261">
        <v>0</v>
      </c>
      <c r="L200" s="261">
        <v>46</v>
      </c>
      <c r="M200" s="321">
        <f t="shared" si="3"/>
        <v>46</v>
      </c>
    </row>
    <row r="201" spans="1:13">
      <c r="A201" s="301" t="s">
        <v>549</v>
      </c>
      <c r="B201" s="316"/>
      <c r="C201" s="316"/>
      <c r="D201" s="316">
        <v>2010</v>
      </c>
      <c r="E201" s="258" t="s">
        <v>215</v>
      </c>
      <c r="F201" s="258" t="s">
        <v>688</v>
      </c>
      <c r="G201" s="357" t="s">
        <v>848</v>
      </c>
      <c r="H201" s="316" t="s">
        <v>332</v>
      </c>
      <c r="I201" s="254" t="s">
        <v>651</v>
      </c>
      <c r="J201" s="261">
        <v>0</v>
      </c>
      <c r="K201" s="261">
        <v>2</v>
      </c>
      <c r="L201" s="261">
        <v>1</v>
      </c>
      <c r="M201" s="321">
        <f t="shared" si="3"/>
        <v>3</v>
      </c>
    </row>
    <row r="202" spans="1:13">
      <c r="A202" s="301" t="s">
        <v>549</v>
      </c>
      <c r="B202" s="316"/>
      <c r="C202" s="316"/>
      <c r="D202" s="316">
        <v>2010</v>
      </c>
      <c r="E202" s="258" t="s">
        <v>215</v>
      </c>
      <c r="F202" s="258" t="s">
        <v>719</v>
      </c>
      <c r="G202" s="357" t="s">
        <v>953</v>
      </c>
      <c r="H202" s="316" t="s">
        <v>332</v>
      </c>
      <c r="I202" s="254" t="s">
        <v>649</v>
      </c>
      <c r="J202" s="261">
        <v>0</v>
      </c>
      <c r="K202" s="261">
        <v>0</v>
      </c>
      <c r="L202" s="261">
        <v>5</v>
      </c>
      <c r="M202" s="321">
        <f t="shared" si="3"/>
        <v>5</v>
      </c>
    </row>
    <row r="203" spans="1:13">
      <c r="A203" s="301" t="s">
        <v>549</v>
      </c>
      <c r="B203" s="316"/>
      <c r="C203" s="316"/>
      <c r="D203" s="316">
        <v>2010</v>
      </c>
      <c r="E203" s="258" t="s">
        <v>215</v>
      </c>
      <c r="F203" s="258" t="s">
        <v>719</v>
      </c>
      <c r="G203" s="357" t="s">
        <v>954</v>
      </c>
      <c r="H203" s="316" t="s">
        <v>604</v>
      </c>
      <c r="I203" s="254" t="s">
        <v>674</v>
      </c>
      <c r="J203" s="261">
        <v>0</v>
      </c>
      <c r="K203" s="261">
        <v>0</v>
      </c>
      <c r="L203" s="261">
        <v>6</v>
      </c>
      <c r="M203" s="321">
        <f t="shared" si="3"/>
        <v>6</v>
      </c>
    </row>
    <row r="204" spans="1:13">
      <c r="A204" s="301" t="s">
        <v>549</v>
      </c>
      <c r="B204" s="316"/>
      <c r="C204" s="316"/>
      <c r="D204" s="316">
        <v>2010</v>
      </c>
      <c r="E204" s="258" t="s">
        <v>215</v>
      </c>
      <c r="F204" s="258" t="s">
        <v>719</v>
      </c>
      <c r="G204" s="357" t="s">
        <v>954</v>
      </c>
      <c r="H204" s="316" t="s">
        <v>604</v>
      </c>
      <c r="I204" s="254" t="s">
        <v>649</v>
      </c>
      <c r="J204" s="261">
        <v>0</v>
      </c>
      <c r="K204" s="261">
        <v>0</v>
      </c>
      <c r="L204" s="261">
        <v>294</v>
      </c>
      <c r="M204" s="321">
        <f t="shared" si="3"/>
        <v>294</v>
      </c>
    </row>
    <row r="205" spans="1:13">
      <c r="A205" s="301" t="s">
        <v>549</v>
      </c>
      <c r="B205" s="316"/>
      <c r="C205" s="316"/>
      <c r="D205" s="316">
        <v>2010</v>
      </c>
      <c r="E205" s="258" t="s">
        <v>215</v>
      </c>
      <c r="F205" s="258" t="s">
        <v>719</v>
      </c>
      <c r="G205" s="357" t="s">
        <v>969</v>
      </c>
      <c r="H205" s="316" t="s">
        <v>609</v>
      </c>
      <c r="I205" s="254" t="s">
        <v>1271</v>
      </c>
      <c r="J205" s="261">
        <v>0</v>
      </c>
      <c r="K205" s="261">
        <v>337</v>
      </c>
      <c r="L205" s="261">
        <v>0</v>
      </c>
      <c r="M205" s="321">
        <f t="shared" si="3"/>
        <v>337</v>
      </c>
    </row>
    <row r="206" spans="1:13">
      <c r="A206" s="301" t="s">
        <v>549</v>
      </c>
      <c r="B206" s="316"/>
      <c r="C206" s="316"/>
      <c r="D206" s="316">
        <v>2010</v>
      </c>
      <c r="E206" s="258" t="s">
        <v>215</v>
      </c>
      <c r="F206" s="258" t="s">
        <v>719</v>
      </c>
      <c r="G206" s="357" t="s">
        <v>1000</v>
      </c>
      <c r="H206" s="316" t="s">
        <v>332</v>
      </c>
      <c r="I206" s="254" t="s">
        <v>649</v>
      </c>
      <c r="J206" s="261">
        <v>0</v>
      </c>
      <c r="K206" s="261">
        <v>2</v>
      </c>
      <c r="L206" s="261">
        <v>0</v>
      </c>
      <c r="M206" s="321">
        <f t="shared" si="3"/>
        <v>2</v>
      </c>
    </row>
    <row r="207" spans="1:13">
      <c r="A207" s="301" t="s">
        <v>549</v>
      </c>
      <c r="B207" s="316"/>
      <c r="C207" s="316"/>
      <c r="D207" s="316">
        <v>2010</v>
      </c>
      <c r="E207" s="258" t="s">
        <v>215</v>
      </c>
      <c r="F207" s="258" t="s">
        <v>719</v>
      </c>
      <c r="G207" s="357" t="s">
        <v>970</v>
      </c>
      <c r="H207" s="316" t="s">
        <v>332</v>
      </c>
      <c r="I207" s="254" t="s">
        <v>649</v>
      </c>
      <c r="J207" s="261">
        <v>0</v>
      </c>
      <c r="K207" s="261">
        <v>3</v>
      </c>
      <c r="L207" s="261">
        <v>0</v>
      </c>
      <c r="M207" s="321">
        <f t="shared" si="3"/>
        <v>3</v>
      </c>
    </row>
    <row r="208" spans="1:13">
      <c r="A208" s="301" t="s">
        <v>549</v>
      </c>
      <c r="B208" s="316"/>
      <c r="C208" s="316"/>
      <c r="D208" s="316">
        <v>2010</v>
      </c>
      <c r="E208" s="258" t="s">
        <v>215</v>
      </c>
      <c r="F208" s="258" t="s">
        <v>719</v>
      </c>
      <c r="G208" s="357" t="s">
        <v>970</v>
      </c>
      <c r="H208" s="316" t="s">
        <v>332</v>
      </c>
      <c r="I208" s="254" t="s">
        <v>651</v>
      </c>
      <c r="J208" s="261">
        <v>0</v>
      </c>
      <c r="K208" s="261">
        <v>1</v>
      </c>
      <c r="L208" s="261">
        <v>0</v>
      </c>
      <c r="M208" s="321">
        <f t="shared" si="3"/>
        <v>1</v>
      </c>
    </row>
    <row r="209" spans="1:13">
      <c r="A209" s="301" t="s">
        <v>549</v>
      </c>
      <c r="B209" s="316"/>
      <c r="C209" s="316"/>
      <c r="D209" s="316">
        <v>2010</v>
      </c>
      <c r="E209" s="258" t="s">
        <v>215</v>
      </c>
      <c r="F209" s="258" t="s">
        <v>719</v>
      </c>
      <c r="G209" s="357" t="s">
        <v>1001</v>
      </c>
      <c r="H209" s="316" t="s">
        <v>332</v>
      </c>
      <c r="I209" s="254" t="s">
        <v>649</v>
      </c>
      <c r="J209" s="261">
        <v>0</v>
      </c>
      <c r="K209" s="261">
        <v>0</v>
      </c>
      <c r="L209" s="261">
        <v>3</v>
      </c>
      <c r="M209" s="321">
        <f t="shared" si="3"/>
        <v>3</v>
      </c>
    </row>
    <row r="210" spans="1:13">
      <c r="A210" s="301" t="s">
        <v>549</v>
      </c>
      <c r="B210" s="316"/>
      <c r="C210" s="316"/>
      <c r="D210" s="316">
        <v>2010</v>
      </c>
      <c r="E210" s="258" t="s">
        <v>215</v>
      </c>
      <c r="F210" s="258" t="s">
        <v>719</v>
      </c>
      <c r="G210" s="357" t="s">
        <v>806</v>
      </c>
      <c r="H210" s="316" t="s">
        <v>332</v>
      </c>
      <c r="I210" s="254" t="s">
        <v>649</v>
      </c>
      <c r="J210" s="261">
        <v>0</v>
      </c>
      <c r="K210" s="261">
        <v>0</v>
      </c>
      <c r="L210" s="261">
        <v>217</v>
      </c>
      <c r="M210" s="321">
        <f t="shared" si="3"/>
        <v>217</v>
      </c>
    </row>
    <row r="211" spans="1:13">
      <c r="A211" s="301" t="s">
        <v>549</v>
      </c>
      <c r="B211" s="316"/>
      <c r="C211" s="316"/>
      <c r="D211" s="316">
        <v>2010</v>
      </c>
      <c r="E211" s="258" t="s">
        <v>215</v>
      </c>
      <c r="F211" s="258" t="s">
        <v>719</v>
      </c>
      <c r="G211" s="357" t="s">
        <v>1002</v>
      </c>
      <c r="H211" s="316" t="s">
        <v>332</v>
      </c>
      <c r="I211" s="254" t="s">
        <v>649</v>
      </c>
      <c r="J211" s="261">
        <v>0</v>
      </c>
      <c r="K211" s="261">
        <v>0</v>
      </c>
      <c r="L211" s="261">
        <v>35</v>
      </c>
      <c r="M211" s="321">
        <f t="shared" si="3"/>
        <v>35</v>
      </c>
    </row>
    <row r="212" spans="1:13">
      <c r="A212" s="301" t="s">
        <v>549</v>
      </c>
      <c r="B212" s="316"/>
      <c r="C212" s="316"/>
      <c r="D212" s="316">
        <v>2010</v>
      </c>
      <c r="E212" s="258" t="s">
        <v>215</v>
      </c>
      <c r="F212" s="258" t="s">
        <v>719</v>
      </c>
      <c r="G212" s="357" t="s">
        <v>973</v>
      </c>
      <c r="H212" s="316" t="s">
        <v>332</v>
      </c>
      <c r="I212" s="254" t="s">
        <v>649</v>
      </c>
      <c r="J212" s="261">
        <v>0</v>
      </c>
      <c r="K212" s="261">
        <v>0</v>
      </c>
      <c r="L212" s="261">
        <v>10</v>
      </c>
      <c r="M212" s="321">
        <f t="shared" si="3"/>
        <v>10</v>
      </c>
    </row>
    <row r="213" spans="1:13">
      <c r="A213" s="301" t="s">
        <v>549</v>
      </c>
      <c r="B213" s="316"/>
      <c r="C213" s="316"/>
      <c r="D213" s="316">
        <v>2010</v>
      </c>
      <c r="E213" s="258" t="s">
        <v>215</v>
      </c>
      <c r="F213" s="258" t="s">
        <v>719</v>
      </c>
      <c r="G213" s="357" t="s">
        <v>973</v>
      </c>
      <c r="H213" s="316" t="s">
        <v>332</v>
      </c>
      <c r="I213" s="254" t="s">
        <v>651</v>
      </c>
      <c r="J213" s="261">
        <v>0</v>
      </c>
      <c r="K213" s="261">
        <v>0</v>
      </c>
      <c r="L213" s="261">
        <v>1</v>
      </c>
      <c r="M213" s="321">
        <f t="shared" si="3"/>
        <v>1</v>
      </c>
    </row>
    <row r="214" spans="1:13">
      <c r="A214" s="301" t="s">
        <v>549</v>
      </c>
      <c r="B214" s="316"/>
      <c r="C214" s="316"/>
      <c r="D214" s="316">
        <v>2010</v>
      </c>
      <c r="E214" s="258" t="s">
        <v>215</v>
      </c>
      <c r="F214" s="258" t="s">
        <v>719</v>
      </c>
      <c r="G214" s="357" t="s">
        <v>1003</v>
      </c>
      <c r="H214" s="316" t="s">
        <v>332</v>
      </c>
      <c r="I214" s="254" t="s">
        <v>649</v>
      </c>
      <c r="J214" s="261">
        <v>0</v>
      </c>
      <c r="K214" s="261">
        <v>0</v>
      </c>
      <c r="L214" s="261">
        <v>24</v>
      </c>
      <c r="M214" s="321">
        <f t="shared" si="3"/>
        <v>24</v>
      </c>
    </row>
    <row r="215" spans="1:13">
      <c r="A215" s="301" t="s">
        <v>549</v>
      </c>
      <c r="B215" s="316"/>
      <c r="C215" s="316"/>
      <c r="D215" s="316">
        <v>2010</v>
      </c>
      <c r="E215" s="258" t="s">
        <v>215</v>
      </c>
      <c r="F215" s="258" t="s">
        <v>719</v>
      </c>
      <c r="G215" s="357" t="s">
        <v>84</v>
      </c>
      <c r="H215" s="316" t="s">
        <v>332</v>
      </c>
      <c r="I215" s="254" t="s">
        <v>649</v>
      </c>
      <c r="J215" s="261">
        <v>0</v>
      </c>
      <c r="K215" s="261">
        <v>0</v>
      </c>
      <c r="L215" s="261">
        <v>0</v>
      </c>
      <c r="M215" s="321">
        <f t="shared" si="3"/>
        <v>0</v>
      </c>
    </row>
    <row r="216" spans="1:13">
      <c r="A216" s="301" t="s">
        <v>549</v>
      </c>
      <c r="B216" s="316"/>
      <c r="C216" s="316"/>
      <c r="D216" s="316">
        <v>2010</v>
      </c>
      <c r="E216" s="258" t="s">
        <v>215</v>
      </c>
      <c r="F216" s="258" t="s">
        <v>719</v>
      </c>
      <c r="G216" s="357" t="s">
        <v>84</v>
      </c>
      <c r="H216" s="316" t="s">
        <v>332</v>
      </c>
      <c r="I216" s="254" t="s">
        <v>690</v>
      </c>
      <c r="J216" s="261">
        <v>0</v>
      </c>
      <c r="K216" s="261">
        <v>0</v>
      </c>
      <c r="L216" s="261">
        <v>0</v>
      </c>
      <c r="M216" s="321">
        <f t="shared" si="3"/>
        <v>0</v>
      </c>
    </row>
    <row r="217" spans="1:13">
      <c r="A217" s="301" t="s">
        <v>549</v>
      </c>
      <c r="B217" s="316"/>
      <c r="C217" s="316"/>
      <c r="D217" s="316">
        <v>2010</v>
      </c>
      <c r="E217" s="258" t="s">
        <v>215</v>
      </c>
      <c r="F217" s="258" t="s">
        <v>719</v>
      </c>
      <c r="G217" s="357" t="s">
        <v>974</v>
      </c>
      <c r="H217" s="316" t="s">
        <v>332</v>
      </c>
      <c r="I217" s="254" t="s">
        <v>674</v>
      </c>
      <c r="J217" s="261">
        <v>0</v>
      </c>
      <c r="K217" s="261">
        <v>0</v>
      </c>
      <c r="L217" s="261">
        <v>0</v>
      </c>
      <c r="M217" s="321">
        <f t="shared" si="3"/>
        <v>0</v>
      </c>
    </row>
    <row r="218" spans="1:13">
      <c r="A218" s="301" t="s">
        <v>549</v>
      </c>
      <c r="B218" s="316"/>
      <c r="C218" s="316"/>
      <c r="D218" s="316">
        <v>2010</v>
      </c>
      <c r="E218" s="258" t="s">
        <v>215</v>
      </c>
      <c r="F218" s="258" t="s">
        <v>719</v>
      </c>
      <c r="G218" s="357" t="s">
        <v>974</v>
      </c>
      <c r="H218" s="316" t="s">
        <v>332</v>
      </c>
      <c r="I218" s="254" t="s">
        <v>653</v>
      </c>
      <c r="J218" s="261">
        <v>0</v>
      </c>
      <c r="K218" s="261">
        <v>0</v>
      </c>
      <c r="L218" s="261">
        <v>0</v>
      </c>
      <c r="M218" s="321">
        <f t="shared" si="3"/>
        <v>0</v>
      </c>
    </row>
    <row r="219" spans="1:13">
      <c r="A219" s="301" t="s">
        <v>549</v>
      </c>
      <c r="B219" s="316"/>
      <c r="C219" s="316"/>
      <c r="D219" s="316">
        <v>2010</v>
      </c>
      <c r="E219" s="258" t="s">
        <v>215</v>
      </c>
      <c r="F219" s="258" t="s">
        <v>719</v>
      </c>
      <c r="G219" s="357" t="s">
        <v>600</v>
      </c>
      <c r="H219" s="316" t="s">
        <v>604</v>
      </c>
      <c r="I219" s="254" t="s">
        <v>649</v>
      </c>
      <c r="J219" s="261">
        <v>0</v>
      </c>
      <c r="K219" s="261">
        <v>0</v>
      </c>
      <c r="L219" s="261">
        <v>242</v>
      </c>
      <c r="M219" s="321">
        <f t="shared" si="3"/>
        <v>242</v>
      </c>
    </row>
    <row r="220" spans="1:13">
      <c r="A220" s="301" t="s">
        <v>549</v>
      </c>
      <c r="B220" s="316"/>
      <c r="C220" s="316"/>
      <c r="D220" s="316">
        <v>2010</v>
      </c>
      <c r="E220" s="258" t="s">
        <v>215</v>
      </c>
      <c r="F220" s="258" t="s">
        <v>719</v>
      </c>
      <c r="G220" s="357" t="s">
        <v>600</v>
      </c>
      <c r="H220" s="316" t="s">
        <v>604</v>
      </c>
      <c r="I220" s="254" t="s">
        <v>653</v>
      </c>
      <c r="J220" s="261">
        <v>0</v>
      </c>
      <c r="K220" s="261">
        <v>1593</v>
      </c>
      <c r="L220" s="261">
        <v>0</v>
      </c>
      <c r="M220" s="321">
        <f t="shared" si="3"/>
        <v>1593</v>
      </c>
    </row>
    <row r="221" spans="1:13">
      <c r="A221" s="301" t="s">
        <v>549</v>
      </c>
      <c r="B221" s="316"/>
      <c r="C221" s="316"/>
      <c r="D221" s="316">
        <v>2010</v>
      </c>
      <c r="E221" s="258" t="s">
        <v>215</v>
      </c>
      <c r="F221" s="258" t="s">
        <v>719</v>
      </c>
      <c r="G221" s="357" t="s">
        <v>600</v>
      </c>
      <c r="H221" s="316" t="s">
        <v>604</v>
      </c>
      <c r="I221" s="254" t="s">
        <v>705</v>
      </c>
      <c r="J221" s="261">
        <v>0</v>
      </c>
      <c r="K221" s="261">
        <v>1288</v>
      </c>
      <c r="L221" s="261">
        <v>0</v>
      </c>
      <c r="M221" s="321">
        <f t="shared" si="3"/>
        <v>1288</v>
      </c>
    </row>
    <row r="222" spans="1:13">
      <c r="A222" s="301" t="s">
        <v>549</v>
      </c>
      <c r="B222" s="316"/>
      <c r="C222" s="316"/>
      <c r="D222" s="316">
        <v>2010</v>
      </c>
      <c r="E222" s="258" t="s">
        <v>215</v>
      </c>
      <c r="F222" s="258" t="s">
        <v>719</v>
      </c>
      <c r="G222" s="357" t="s">
        <v>955</v>
      </c>
      <c r="H222" s="316" t="s">
        <v>332</v>
      </c>
      <c r="I222" s="254" t="s">
        <v>674</v>
      </c>
      <c r="J222" s="261">
        <v>0</v>
      </c>
      <c r="K222" s="261">
        <v>195</v>
      </c>
      <c r="L222" s="261">
        <v>0</v>
      </c>
      <c r="M222" s="321">
        <f t="shared" si="3"/>
        <v>195</v>
      </c>
    </row>
    <row r="223" spans="1:13">
      <c r="A223" s="301" t="s">
        <v>549</v>
      </c>
      <c r="B223" s="316"/>
      <c r="C223" s="316"/>
      <c r="D223" s="316">
        <v>2010</v>
      </c>
      <c r="E223" s="258" t="s">
        <v>215</v>
      </c>
      <c r="F223" s="258" t="s">
        <v>719</v>
      </c>
      <c r="G223" s="357" t="s">
        <v>956</v>
      </c>
      <c r="H223" s="316" t="s">
        <v>332</v>
      </c>
      <c r="I223" s="254" t="s">
        <v>649</v>
      </c>
      <c r="J223" s="261">
        <v>0</v>
      </c>
      <c r="K223" s="261">
        <v>0</v>
      </c>
      <c r="L223" s="261">
        <v>19</v>
      </c>
      <c r="M223" s="321">
        <f t="shared" si="3"/>
        <v>19</v>
      </c>
    </row>
    <row r="224" spans="1:13">
      <c r="A224" s="301" t="s">
        <v>549</v>
      </c>
      <c r="B224" s="316"/>
      <c r="C224" s="316"/>
      <c r="D224" s="316">
        <v>2010</v>
      </c>
      <c r="E224" s="258" t="s">
        <v>215</v>
      </c>
      <c r="F224" s="258" t="s">
        <v>719</v>
      </c>
      <c r="G224" s="357" t="s">
        <v>956</v>
      </c>
      <c r="H224" s="316" t="s">
        <v>332</v>
      </c>
      <c r="I224" s="254" t="s">
        <v>651</v>
      </c>
      <c r="J224" s="261">
        <v>0</v>
      </c>
      <c r="K224" s="261">
        <v>0</v>
      </c>
      <c r="L224" s="261">
        <v>2</v>
      </c>
      <c r="M224" s="321">
        <f t="shared" si="3"/>
        <v>2</v>
      </c>
    </row>
    <row r="225" spans="1:13">
      <c r="A225" s="301" t="s">
        <v>549</v>
      </c>
      <c r="B225" s="316"/>
      <c r="C225" s="316"/>
      <c r="D225" s="316">
        <v>2010</v>
      </c>
      <c r="E225" s="258" t="s">
        <v>215</v>
      </c>
      <c r="F225" s="258" t="s">
        <v>719</v>
      </c>
      <c r="G225" s="357" t="s">
        <v>957</v>
      </c>
      <c r="H225" s="316" t="s">
        <v>332</v>
      </c>
      <c r="I225" s="254" t="s">
        <v>653</v>
      </c>
      <c r="J225" s="261">
        <v>0</v>
      </c>
      <c r="K225" s="261">
        <v>260</v>
      </c>
      <c r="L225" s="261">
        <v>0</v>
      </c>
      <c r="M225" s="321">
        <f t="shared" si="3"/>
        <v>260</v>
      </c>
    </row>
    <row r="226" spans="1:13">
      <c r="A226" s="301" t="s">
        <v>549</v>
      </c>
      <c r="B226" s="316"/>
      <c r="C226" s="316"/>
      <c r="D226" s="316">
        <v>2010</v>
      </c>
      <c r="E226" s="258" t="s">
        <v>215</v>
      </c>
      <c r="F226" s="258" t="s">
        <v>719</v>
      </c>
      <c r="G226" s="357" t="s">
        <v>958</v>
      </c>
      <c r="H226" s="316" t="s">
        <v>609</v>
      </c>
      <c r="I226" s="254" t="s">
        <v>674</v>
      </c>
      <c r="J226" s="261">
        <v>0</v>
      </c>
      <c r="K226" s="261">
        <v>0</v>
      </c>
      <c r="L226" s="261">
        <v>6</v>
      </c>
      <c r="M226" s="321">
        <f t="shared" si="3"/>
        <v>6</v>
      </c>
    </row>
    <row r="227" spans="1:13">
      <c r="A227" s="301" t="s">
        <v>549</v>
      </c>
      <c r="B227" s="316"/>
      <c r="C227" s="316"/>
      <c r="D227" s="316">
        <v>2010</v>
      </c>
      <c r="E227" s="258" t="s">
        <v>215</v>
      </c>
      <c r="F227" s="258" t="s">
        <v>719</v>
      </c>
      <c r="G227" s="357" t="s">
        <v>958</v>
      </c>
      <c r="H227" s="316" t="s">
        <v>609</v>
      </c>
      <c r="I227" s="254" t="s">
        <v>649</v>
      </c>
      <c r="J227" s="261">
        <v>0</v>
      </c>
      <c r="K227" s="261">
        <v>31</v>
      </c>
      <c r="L227" s="261">
        <v>1298</v>
      </c>
      <c r="M227" s="321">
        <f t="shared" si="3"/>
        <v>1329</v>
      </c>
    </row>
    <row r="228" spans="1:13">
      <c r="A228" s="301" t="s">
        <v>549</v>
      </c>
      <c r="B228" s="316"/>
      <c r="C228" s="316"/>
      <c r="D228" s="316">
        <v>2010</v>
      </c>
      <c r="E228" s="258" t="s">
        <v>215</v>
      </c>
      <c r="F228" s="258" t="s">
        <v>719</v>
      </c>
      <c r="G228" s="357" t="s">
        <v>958</v>
      </c>
      <c r="H228" s="316" t="s">
        <v>609</v>
      </c>
      <c r="I228" s="254" t="s">
        <v>651</v>
      </c>
      <c r="J228" s="261">
        <v>0</v>
      </c>
      <c r="K228" s="261">
        <v>8</v>
      </c>
      <c r="L228" s="261">
        <v>183</v>
      </c>
      <c r="M228" s="321">
        <f t="shared" si="3"/>
        <v>191</v>
      </c>
    </row>
    <row r="229" spans="1:13">
      <c r="A229" s="301" t="s">
        <v>549</v>
      </c>
      <c r="B229" s="316"/>
      <c r="C229" s="316"/>
      <c r="D229" s="316">
        <v>2010</v>
      </c>
      <c r="E229" s="258" t="s">
        <v>215</v>
      </c>
      <c r="F229" s="258" t="s">
        <v>719</v>
      </c>
      <c r="G229" s="357" t="s">
        <v>362</v>
      </c>
      <c r="H229" s="316" t="s">
        <v>604</v>
      </c>
      <c r="I229" s="254" t="s">
        <v>674</v>
      </c>
      <c r="J229" s="261">
        <v>0</v>
      </c>
      <c r="K229" s="261">
        <v>41</v>
      </c>
      <c r="L229" s="261">
        <v>23</v>
      </c>
      <c r="M229" s="321">
        <f t="shared" si="3"/>
        <v>64</v>
      </c>
    </row>
    <row r="230" spans="1:13">
      <c r="A230" s="301" t="s">
        <v>549</v>
      </c>
      <c r="B230" s="316"/>
      <c r="C230" s="316"/>
      <c r="D230" s="316">
        <v>2010</v>
      </c>
      <c r="E230" s="258" t="s">
        <v>215</v>
      </c>
      <c r="F230" s="258" t="s">
        <v>719</v>
      </c>
      <c r="G230" s="357" t="s">
        <v>362</v>
      </c>
      <c r="H230" s="316" t="s">
        <v>604</v>
      </c>
      <c r="I230" s="254" t="s">
        <v>649</v>
      </c>
      <c r="J230" s="261">
        <v>0</v>
      </c>
      <c r="K230" s="261">
        <v>293</v>
      </c>
      <c r="L230" s="261">
        <v>845</v>
      </c>
      <c r="M230" s="321">
        <f t="shared" si="3"/>
        <v>1138</v>
      </c>
    </row>
    <row r="231" spans="1:13">
      <c r="A231" s="301" t="s">
        <v>549</v>
      </c>
      <c r="B231" s="316"/>
      <c r="C231" s="316"/>
      <c r="D231" s="316">
        <v>2010</v>
      </c>
      <c r="E231" s="258" t="s">
        <v>215</v>
      </c>
      <c r="F231" s="258" t="s">
        <v>719</v>
      </c>
      <c r="G231" s="357" t="s">
        <v>362</v>
      </c>
      <c r="H231" s="316" t="s">
        <v>604</v>
      </c>
      <c r="I231" s="254" t="s">
        <v>651</v>
      </c>
      <c r="J231" s="261">
        <v>0</v>
      </c>
      <c r="K231" s="261">
        <v>936</v>
      </c>
      <c r="L231" s="261">
        <v>194</v>
      </c>
      <c r="M231" s="321">
        <f t="shared" si="3"/>
        <v>1130</v>
      </c>
    </row>
    <row r="232" spans="1:13">
      <c r="A232" s="301" t="s">
        <v>549</v>
      </c>
      <c r="B232" s="316"/>
      <c r="C232" s="316"/>
      <c r="D232" s="316">
        <v>2010</v>
      </c>
      <c r="E232" s="258" t="s">
        <v>215</v>
      </c>
      <c r="F232" s="258" t="s">
        <v>719</v>
      </c>
      <c r="G232" s="357" t="s">
        <v>362</v>
      </c>
      <c r="H232" s="316" t="s">
        <v>604</v>
      </c>
      <c r="I232" s="254" t="s">
        <v>653</v>
      </c>
      <c r="J232" s="261">
        <v>0</v>
      </c>
      <c r="K232" s="261">
        <v>2</v>
      </c>
      <c r="L232" s="261">
        <v>0</v>
      </c>
      <c r="M232" s="321">
        <f t="shared" si="3"/>
        <v>2</v>
      </c>
    </row>
    <row r="233" spans="1:13">
      <c r="A233" s="301" t="s">
        <v>549</v>
      </c>
      <c r="B233" s="316"/>
      <c r="C233" s="316"/>
      <c r="D233" s="316">
        <v>2010</v>
      </c>
      <c r="E233" s="258" t="s">
        <v>215</v>
      </c>
      <c r="F233" s="258" t="s">
        <v>719</v>
      </c>
      <c r="G233" s="357" t="s">
        <v>362</v>
      </c>
      <c r="H233" s="316" t="s">
        <v>604</v>
      </c>
      <c r="I233" s="254" t="s">
        <v>690</v>
      </c>
      <c r="J233" s="261">
        <v>0</v>
      </c>
      <c r="K233" s="261">
        <v>230</v>
      </c>
      <c r="L233" s="261">
        <v>4</v>
      </c>
      <c r="M233" s="321">
        <f t="shared" si="3"/>
        <v>234</v>
      </c>
    </row>
    <row r="234" spans="1:13">
      <c r="A234" s="301" t="s">
        <v>549</v>
      </c>
      <c r="B234" s="316"/>
      <c r="C234" s="316"/>
      <c r="D234" s="316">
        <v>2010</v>
      </c>
      <c r="E234" s="258" t="s">
        <v>215</v>
      </c>
      <c r="F234" s="258" t="s">
        <v>719</v>
      </c>
      <c r="G234" s="357" t="s">
        <v>1004</v>
      </c>
      <c r="H234" s="316" t="s">
        <v>332</v>
      </c>
      <c r="I234" s="254" t="s">
        <v>649</v>
      </c>
      <c r="J234" s="261">
        <v>0</v>
      </c>
      <c r="K234" s="261">
        <v>0</v>
      </c>
      <c r="L234" s="261">
        <v>4</v>
      </c>
      <c r="M234" s="321">
        <f t="shared" si="3"/>
        <v>4</v>
      </c>
    </row>
    <row r="235" spans="1:13">
      <c r="A235" s="301" t="s">
        <v>549</v>
      </c>
      <c r="B235" s="316"/>
      <c r="C235" s="316"/>
      <c r="D235" s="316">
        <v>2010</v>
      </c>
      <c r="E235" s="258" t="s">
        <v>215</v>
      </c>
      <c r="F235" s="258" t="s">
        <v>719</v>
      </c>
      <c r="G235" s="357" t="s">
        <v>960</v>
      </c>
      <c r="H235" s="316" t="s">
        <v>609</v>
      </c>
      <c r="I235" s="254" t="s">
        <v>649</v>
      </c>
      <c r="J235" s="261">
        <v>0</v>
      </c>
      <c r="K235" s="261">
        <v>71</v>
      </c>
      <c r="L235" s="261">
        <v>347</v>
      </c>
      <c r="M235" s="321">
        <f t="shared" si="3"/>
        <v>418</v>
      </c>
    </row>
    <row r="236" spans="1:13">
      <c r="A236" s="301" t="s">
        <v>549</v>
      </c>
      <c r="B236" s="316"/>
      <c r="C236" s="316"/>
      <c r="D236" s="316">
        <v>2010</v>
      </c>
      <c r="E236" s="258" t="s">
        <v>215</v>
      </c>
      <c r="F236" s="258" t="s">
        <v>719</v>
      </c>
      <c r="G236" s="357" t="s">
        <v>960</v>
      </c>
      <c r="H236" s="316" t="s">
        <v>609</v>
      </c>
      <c r="I236" s="254" t="s">
        <v>651</v>
      </c>
      <c r="J236" s="261">
        <v>0</v>
      </c>
      <c r="K236" s="261">
        <v>38</v>
      </c>
      <c r="L236" s="261">
        <v>331</v>
      </c>
      <c r="M236" s="321">
        <f t="shared" si="3"/>
        <v>369</v>
      </c>
    </row>
    <row r="237" spans="1:13">
      <c r="A237" s="301" t="s">
        <v>549</v>
      </c>
      <c r="B237" s="316"/>
      <c r="C237" s="316"/>
      <c r="D237" s="316">
        <v>2010</v>
      </c>
      <c r="E237" s="258" t="s">
        <v>215</v>
      </c>
      <c r="F237" s="258" t="s">
        <v>719</v>
      </c>
      <c r="G237" s="357" t="s">
        <v>1005</v>
      </c>
      <c r="H237" s="316" t="s">
        <v>332</v>
      </c>
      <c r="I237" s="254" t="s">
        <v>649</v>
      </c>
      <c r="J237" s="261">
        <v>0</v>
      </c>
      <c r="K237" s="261">
        <v>0</v>
      </c>
      <c r="L237" s="261">
        <v>6</v>
      </c>
      <c r="M237" s="321">
        <f t="shared" si="3"/>
        <v>6</v>
      </c>
    </row>
    <row r="238" spans="1:13">
      <c r="A238" s="301" t="s">
        <v>549</v>
      </c>
      <c r="B238" s="316"/>
      <c r="C238" s="316"/>
      <c r="D238" s="316">
        <v>2010</v>
      </c>
      <c r="E238" s="258" t="s">
        <v>215</v>
      </c>
      <c r="F238" s="258" t="s">
        <v>719</v>
      </c>
      <c r="G238" s="357" t="s">
        <v>961</v>
      </c>
      <c r="H238" s="316" t="s">
        <v>332</v>
      </c>
      <c r="I238" s="254" t="s">
        <v>649</v>
      </c>
      <c r="J238" s="261">
        <v>0</v>
      </c>
      <c r="K238" s="261">
        <v>0</v>
      </c>
      <c r="L238" s="261">
        <v>308</v>
      </c>
      <c r="M238" s="321">
        <f t="shared" si="3"/>
        <v>308</v>
      </c>
    </row>
    <row r="239" spans="1:13">
      <c r="A239" s="301" t="s">
        <v>549</v>
      </c>
      <c r="B239" s="316"/>
      <c r="C239" s="316"/>
      <c r="D239" s="316">
        <v>2010</v>
      </c>
      <c r="E239" s="258" t="s">
        <v>215</v>
      </c>
      <c r="F239" s="258" t="s">
        <v>719</v>
      </c>
      <c r="G239" s="357" t="s">
        <v>961</v>
      </c>
      <c r="H239" s="316" t="s">
        <v>332</v>
      </c>
      <c r="I239" s="254" t="s">
        <v>651</v>
      </c>
      <c r="J239" s="261">
        <v>0</v>
      </c>
      <c r="K239" s="261">
        <v>0</v>
      </c>
      <c r="L239" s="261">
        <v>132</v>
      </c>
      <c r="M239" s="321">
        <f t="shared" si="3"/>
        <v>132</v>
      </c>
    </row>
    <row r="240" spans="1:13">
      <c r="A240" s="301" t="s">
        <v>549</v>
      </c>
      <c r="B240" s="316"/>
      <c r="C240" s="316"/>
      <c r="D240" s="316">
        <v>2010</v>
      </c>
      <c r="E240" s="258" t="s">
        <v>215</v>
      </c>
      <c r="F240" s="258" t="s">
        <v>719</v>
      </c>
      <c r="G240" s="357" t="s">
        <v>980</v>
      </c>
      <c r="H240" s="316" t="s">
        <v>332</v>
      </c>
      <c r="I240" s="254" t="s">
        <v>674</v>
      </c>
      <c r="J240" s="261">
        <v>0</v>
      </c>
      <c r="K240" s="261">
        <v>0</v>
      </c>
      <c r="L240" s="261">
        <v>0</v>
      </c>
      <c r="M240" s="321">
        <f t="shared" si="3"/>
        <v>0</v>
      </c>
    </row>
    <row r="241" spans="1:13">
      <c r="A241" s="301" t="s">
        <v>549</v>
      </c>
      <c r="B241" s="316"/>
      <c r="C241" s="316"/>
      <c r="D241" s="316">
        <v>2010</v>
      </c>
      <c r="E241" s="258" t="s">
        <v>215</v>
      </c>
      <c r="F241" s="258" t="s">
        <v>719</v>
      </c>
      <c r="G241" s="357" t="s">
        <v>980</v>
      </c>
      <c r="H241" s="316" t="s">
        <v>332</v>
      </c>
      <c r="I241" s="254" t="s">
        <v>690</v>
      </c>
      <c r="J241" s="261">
        <v>0</v>
      </c>
      <c r="K241" s="261">
        <v>2</v>
      </c>
      <c r="L241" s="261">
        <v>0</v>
      </c>
      <c r="M241" s="321">
        <f t="shared" si="3"/>
        <v>2</v>
      </c>
    </row>
    <row r="242" spans="1:13">
      <c r="A242" s="301" t="s">
        <v>549</v>
      </c>
      <c r="B242" s="316"/>
      <c r="C242" s="316"/>
      <c r="D242" s="316">
        <v>2010</v>
      </c>
      <c r="E242" s="258" t="s">
        <v>215</v>
      </c>
      <c r="F242" s="258" t="s">
        <v>719</v>
      </c>
      <c r="G242" s="357" t="s">
        <v>88</v>
      </c>
      <c r="H242" s="316" t="s">
        <v>332</v>
      </c>
      <c r="I242" s="254" t="s">
        <v>674</v>
      </c>
      <c r="J242" s="261">
        <v>0</v>
      </c>
      <c r="K242" s="261">
        <v>0</v>
      </c>
      <c r="L242" s="261">
        <v>0</v>
      </c>
      <c r="M242" s="321">
        <f t="shared" si="3"/>
        <v>0</v>
      </c>
    </row>
    <row r="243" spans="1:13">
      <c r="A243" s="301" t="s">
        <v>549</v>
      </c>
      <c r="B243" s="316"/>
      <c r="C243" s="316"/>
      <c r="D243" s="316">
        <v>2010</v>
      </c>
      <c r="E243" s="258" t="s">
        <v>215</v>
      </c>
      <c r="F243" s="258" t="s">
        <v>719</v>
      </c>
      <c r="G243" s="357" t="s">
        <v>88</v>
      </c>
      <c r="H243" s="316" t="s">
        <v>332</v>
      </c>
      <c r="I243" s="254" t="s">
        <v>649</v>
      </c>
      <c r="J243" s="261">
        <v>0</v>
      </c>
      <c r="K243" s="261">
        <v>0</v>
      </c>
      <c r="L243" s="261">
        <v>0</v>
      </c>
      <c r="M243" s="321">
        <f t="shared" si="3"/>
        <v>0</v>
      </c>
    </row>
    <row r="244" spans="1:13">
      <c r="A244" s="301" t="s">
        <v>549</v>
      </c>
      <c r="B244" s="316"/>
      <c r="C244" s="316"/>
      <c r="D244" s="316">
        <v>2010</v>
      </c>
      <c r="E244" s="258" t="s">
        <v>215</v>
      </c>
      <c r="F244" s="258" t="s">
        <v>719</v>
      </c>
      <c r="G244" s="357" t="s">
        <v>88</v>
      </c>
      <c r="H244" s="316" t="s">
        <v>332</v>
      </c>
      <c r="I244" s="254" t="s">
        <v>651</v>
      </c>
      <c r="J244" s="261">
        <v>0</v>
      </c>
      <c r="K244" s="261">
        <v>0</v>
      </c>
      <c r="L244" s="261">
        <v>0</v>
      </c>
      <c r="M244" s="321">
        <f t="shared" si="3"/>
        <v>0</v>
      </c>
    </row>
    <row r="245" spans="1:13">
      <c r="A245" s="301" t="s">
        <v>549</v>
      </c>
      <c r="B245" s="316"/>
      <c r="C245" s="316"/>
      <c r="D245" s="316">
        <v>2010</v>
      </c>
      <c r="E245" s="258" t="s">
        <v>215</v>
      </c>
      <c r="F245" s="258" t="s">
        <v>719</v>
      </c>
      <c r="G245" s="357" t="s">
        <v>88</v>
      </c>
      <c r="H245" s="316" t="s">
        <v>332</v>
      </c>
      <c r="I245" s="254" t="s">
        <v>690</v>
      </c>
      <c r="J245" s="261">
        <v>0</v>
      </c>
      <c r="K245" s="261">
        <v>0</v>
      </c>
      <c r="L245" s="261">
        <v>0</v>
      </c>
      <c r="M245" s="321">
        <f t="shared" si="3"/>
        <v>0</v>
      </c>
    </row>
    <row r="246" spans="1:13">
      <c r="A246" s="301" t="s">
        <v>549</v>
      </c>
      <c r="B246" s="316"/>
      <c r="C246" s="316"/>
      <c r="D246" s="316">
        <v>2010</v>
      </c>
      <c r="E246" s="258" t="s">
        <v>215</v>
      </c>
      <c r="F246" s="258" t="s">
        <v>719</v>
      </c>
      <c r="G246" s="357" t="s">
        <v>93</v>
      </c>
      <c r="H246" s="316" t="s">
        <v>604</v>
      </c>
      <c r="I246" s="254" t="s">
        <v>653</v>
      </c>
      <c r="J246" s="261">
        <v>0</v>
      </c>
      <c r="K246" s="261">
        <v>1</v>
      </c>
      <c r="L246" s="261">
        <v>0</v>
      </c>
      <c r="M246" s="321">
        <f t="shared" si="3"/>
        <v>1</v>
      </c>
    </row>
    <row r="247" spans="1:13">
      <c r="A247" s="301" t="s">
        <v>549</v>
      </c>
      <c r="B247" s="316"/>
      <c r="C247" s="316"/>
      <c r="D247" s="316">
        <v>2010</v>
      </c>
      <c r="E247" s="258" t="s">
        <v>215</v>
      </c>
      <c r="F247" s="258" t="s">
        <v>719</v>
      </c>
      <c r="G247" s="357" t="s">
        <v>557</v>
      </c>
      <c r="H247" s="316" t="s">
        <v>609</v>
      </c>
      <c r="I247" s="254" t="s">
        <v>674</v>
      </c>
      <c r="J247" s="261">
        <v>0</v>
      </c>
      <c r="K247" s="261">
        <v>102</v>
      </c>
      <c r="L247" s="261">
        <v>173</v>
      </c>
      <c r="M247" s="321">
        <f t="shared" si="3"/>
        <v>275</v>
      </c>
    </row>
    <row r="248" spans="1:13">
      <c r="A248" s="301" t="s">
        <v>549</v>
      </c>
      <c r="B248" s="316"/>
      <c r="C248" s="316"/>
      <c r="D248" s="316">
        <v>2010</v>
      </c>
      <c r="E248" s="258" t="s">
        <v>215</v>
      </c>
      <c r="F248" s="258" t="s">
        <v>719</v>
      </c>
      <c r="G248" s="357" t="s">
        <v>557</v>
      </c>
      <c r="H248" s="316" t="s">
        <v>609</v>
      </c>
      <c r="I248" s="254" t="s">
        <v>649</v>
      </c>
      <c r="J248" s="261">
        <v>0</v>
      </c>
      <c r="K248" s="261">
        <v>116</v>
      </c>
      <c r="L248" s="261">
        <v>3269</v>
      </c>
      <c r="M248" s="321">
        <f t="shared" si="3"/>
        <v>3385</v>
      </c>
    </row>
    <row r="249" spans="1:13">
      <c r="A249" s="301" t="s">
        <v>549</v>
      </c>
      <c r="B249" s="316"/>
      <c r="C249" s="316"/>
      <c r="D249" s="316">
        <v>2010</v>
      </c>
      <c r="E249" s="258" t="s">
        <v>215</v>
      </c>
      <c r="F249" s="258" t="s">
        <v>719</v>
      </c>
      <c r="G249" s="357" t="s">
        <v>557</v>
      </c>
      <c r="H249" s="316" t="s">
        <v>609</v>
      </c>
      <c r="I249" s="254" t="s">
        <v>651</v>
      </c>
      <c r="J249" s="261">
        <v>0</v>
      </c>
      <c r="K249" s="261">
        <v>103</v>
      </c>
      <c r="L249" s="261">
        <v>299</v>
      </c>
      <c r="M249" s="321">
        <f t="shared" si="3"/>
        <v>402</v>
      </c>
    </row>
    <row r="250" spans="1:13">
      <c r="A250" s="301" t="s">
        <v>549</v>
      </c>
      <c r="B250" s="316"/>
      <c r="C250" s="316"/>
      <c r="D250" s="316">
        <v>2010</v>
      </c>
      <c r="E250" s="258" t="s">
        <v>215</v>
      </c>
      <c r="F250" s="258" t="s">
        <v>719</v>
      </c>
      <c r="G250" s="357" t="s">
        <v>557</v>
      </c>
      <c r="H250" s="316" t="s">
        <v>609</v>
      </c>
      <c r="I250" s="254" t="s">
        <v>690</v>
      </c>
      <c r="J250" s="261">
        <v>0</v>
      </c>
      <c r="K250" s="261">
        <v>626</v>
      </c>
      <c r="L250" s="261">
        <v>343</v>
      </c>
      <c r="M250" s="321">
        <f t="shared" si="3"/>
        <v>969</v>
      </c>
    </row>
    <row r="251" spans="1:13">
      <c r="A251" s="301" t="s">
        <v>549</v>
      </c>
      <c r="B251" s="316"/>
      <c r="C251" s="316"/>
      <c r="D251" s="316">
        <v>2010</v>
      </c>
      <c r="E251" s="258" t="s">
        <v>215</v>
      </c>
      <c r="F251" s="258" t="s">
        <v>719</v>
      </c>
      <c r="G251" s="357" t="s">
        <v>94</v>
      </c>
      <c r="H251" s="316" t="s">
        <v>332</v>
      </c>
      <c r="I251" s="254" t="s">
        <v>649</v>
      </c>
      <c r="J251" s="261">
        <v>0</v>
      </c>
      <c r="K251" s="261">
        <v>0</v>
      </c>
      <c r="L251" s="261">
        <v>0</v>
      </c>
      <c r="M251" s="321">
        <f t="shared" si="3"/>
        <v>0</v>
      </c>
    </row>
    <row r="252" spans="1:13">
      <c r="A252" s="301" t="s">
        <v>549</v>
      </c>
      <c r="B252" s="316"/>
      <c r="C252" s="316"/>
      <c r="D252" s="316">
        <v>2010</v>
      </c>
      <c r="E252" s="258" t="s">
        <v>215</v>
      </c>
      <c r="F252" s="258" t="s">
        <v>719</v>
      </c>
      <c r="G252" s="357" t="s">
        <v>983</v>
      </c>
      <c r="H252" s="316" t="s">
        <v>332</v>
      </c>
      <c r="I252" s="254" t="s">
        <v>649</v>
      </c>
      <c r="J252" s="261">
        <v>0</v>
      </c>
      <c r="K252" s="261">
        <v>0</v>
      </c>
      <c r="L252" s="261">
        <v>1</v>
      </c>
      <c r="M252" s="321">
        <f t="shared" si="3"/>
        <v>1</v>
      </c>
    </row>
    <row r="253" spans="1:13">
      <c r="A253" s="301" t="s">
        <v>549</v>
      </c>
      <c r="B253" s="316"/>
      <c r="C253" s="316"/>
      <c r="D253" s="316">
        <v>2010</v>
      </c>
      <c r="E253" s="258" t="s">
        <v>215</v>
      </c>
      <c r="F253" s="258" t="s">
        <v>719</v>
      </c>
      <c r="G253" s="357" t="s">
        <v>551</v>
      </c>
      <c r="H253" s="316" t="s">
        <v>604</v>
      </c>
      <c r="I253" s="254" t="s">
        <v>649</v>
      </c>
      <c r="J253" s="261">
        <v>0</v>
      </c>
      <c r="K253" s="261">
        <v>6</v>
      </c>
      <c r="L253" s="261">
        <v>203</v>
      </c>
      <c r="M253" s="321">
        <f t="shared" si="3"/>
        <v>209</v>
      </c>
    </row>
    <row r="254" spans="1:13">
      <c r="A254" s="301" t="s">
        <v>549</v>
      </c>
      <c r="B254" s="316"/>
      <c r="C254" s="316"/>
      <c r="D254" s="316">
        <v>2010</v>
      </c>
      <c r="E254" s="258" t="s">
        <v>215</v>
      </c>
      <c r="F254" s="258" t="s">
        <v>719</v>
      </c>
      <c r="G254" s="357" t="s">
        <v>551</v>
      </c>
      <c r="H254" s="316" t="s">
        <v>604</v>
      </c>
      <c r="I254" s="254" t="s">
        <v>651</v>
      </c>
      <c r="J254" s="261">
        <v>0</v>
      </c>
      <c r="K254" s="261">
        <v>13</v>
      </c>
      <c r="L254" s="261">
        <v>66</v>
      </c>
      <c r="M254" s="321">
        <f t="shared" si="3"/>
        <v>79</v>
      </c>
    </row>
    <row r="255" spans="1:13">
      <c r="A255" s="301" t="s">
        <v>549</v>
      </c>
      <c r="B255" s="316"/>
      <c r="C255" s="316"/>
      <c r="D255" s="316">
        <v>2010</v>
      </c>
      <c r="E255" s="258" t="s">
        <v>215</v>
      </c>
      <c r="F255" s="258" t="s">
        <v>719</v>
      </c>
      <c r="G255" s="357" t="s">
        <v>551</v>
      </c>
      <c r="H255" s="316" t="s">
        <v>604</v>
      </c>
      <c r="I255" s="254" t="s">
        <v>653</v>
      </c>
      <c r="J255" s="261">
        <v>0</v>
      </c>
      <c r="K255" s="261">
        <v>5</v>
      </c>
      <c r="L255" s="261">
        <v>0</v>
      </c>
      <c r="M255" s="321">
        <f t="shared" si="3"/>
        <v>5</v>
      </c>
    </row>
    <row r="256" spans="1:13">
      <c r="A256" s="301" t="s">
        <v>549</v>
      </c>
      <c r="B256" s="316"/>
      <c r="C256" s="316"/>
      <c r="D256" s="316">
        <v>2010</v>
      </c>
      <c r="E256" s="258" t="s">
        <v>215</v>
      </c>
      <c r="F256" s="258" t="s">
        <v>719</v>
      </c>
      <c r="G256" s="357" t="s">
        <v>552</v>
      </c>
      <c r="H256" s="316" t="s">
        <v>609</v>
      </c>
      <c r="I256" s="254" t="s">
        <v>674</v>
      </c>
      <c r="J256" s="261">
        <v>0</v>
      </c>
      <c r="K256" s="261">
        <v>0</v>
      </c>
      <c r="L256" s="261">
        <v>18</v>
      </c>
      <c r="M256" s="321">
        <f t="shared" si="3"/>
        <v>18</v>
      </c>
    </row>
    <row r="257" spans="1:13">
      <c r="A257" s="301" t="s">
        <v>549</v>
      </c>
      <c r="B257" s="316"/>
      <c r="C257" s="316"/>
      <c r="D257" s="316">
        <v>2010</v>
      </c>
      <c r="E257" s="258" t="s">
        <v>215</v>
      </c>
      <c r="F257" s="258" t="s">
        <v>719</v>
      </c>
      <c r="G257" s="357" t="s">
        <v>552</v>
      </c>
      <c r="H257" s="316" t="s">
        <v>609</v>
      </c>
      <c r="I257" s="254" t="s">
        <v>649</v>
      </c>
      <c r="J257" s="261">
        <v>0</v>
      </c>
      <c r="K257" s="261">
        <v>172</v>
      </c>
      <c r="L257" s="261">
        <v>1083</v>
      </c>
      <c r="M257" s="321">
        <f t="shared" si="3"/>
        <v>1255</v>
      </c>
    </row>
    <row r="258" spans="1:13">
      <c r="A258" s="301" t="s">
        <v>549</v>
      </c>
      <c r="B258" s="316"/>
      <c r="C258" s="316"/>
      <c r="D258" s="316">
        <v>2010</v>
      </c>
      <c r="E258" s="258" t="s">
        <v>215</v>
      </c>
      <c r="F258" s="258" t="s">
        <v>719</v>
      </c>
      <c r="G258" s="357" t="s">
        <v>552</v>
      </c>
      <c r="H258" s="316" t="s">
        <v>609</v>
      </c>
      <c r="I258" s="254" t="s">
        <v>651</v>
      </c>
      <c r="J258" s="261">
        <v>0</v>
      </c>
      <c r="K258" s="261">
        <v>187</v>
      </c>
      <c r="L258" s="261">
        <v>223</v>
      </c>
      <c r="M258" s="321">
        <f t="shared" si="3"/>
        <v>410</v>
      </c>
    </row>
    <row r="259" spans="1:13">
      <c r="A259" s="301" t="s">
        <v>549</v>
      </c>
      <c r="B259" s="316"/>
      <c r="C259" s="316"/>
      <c r="D259" s="316">
        <v>2010</v>
      </c>
      <c r="E259" s="258" t="s">
        <v>215</v>
      </c>
      <c r="F259" s="258" t="s">
        <v>719</v>
      </c>
      <c r="G259" s="357" t="s">
        <v>552</v>
      </c>
      <c r="H259" s="316" t="s">
        <v>609</v>
      </c>
      <c r="I259" s="254" t="s">
        <v>653</v>
      </c>
      <c r="J259" s="261">
        <v>0</v>
      </c>
      <c r="K259" s="261">
        <v>91</v>
      </c>
      <c r="L259" s="261">
        <v>0</v>
      </c>
      <c r="M259" s="321">
        <f t="shared" si="3"/>
        <v>91</v>
      </c>
    </row>
    <row r="260" spans="1:13">
      <c r="A260" s="301" t="s">
        <v>549</v>
      </c>
      <c r="B260" s="316"/>
      <c r="C260" s="316"/>
      <c r="D260" s="316">
        <v>2010</v>
      </c>
      <c r="E260" s="258" t="s">
        <v>215</v>
      </c>
      <c r="F260" s="258" t="s">
        <v>719</v>
      </c>
      <c r="G260" s="357" t="s">
        <v>552</v>
      </c>
      <c r="H260" s="316" t="s">
        <v>609</v>
      </c>
      <c r="I260" s="254" t="s">
        <v>705</v>
      </c>
      <c r="J260" s="261">
        <v>0</v>
      </c>
      <c r="K260" s="261">
        <v>1</v>
      </c>
      <c r="L260" s="261">
        <v>0</v>
      </c>
      <c r="M260" s="321">
        <f t="shared" si="3"/>
        <v>1</v>
      </c>
    </row>
    <row r="261" spans="1:13">
      <c r="A261" s="301" t="s">
        <v>549</v>
      </c>
      <c r="B261" s="316"/>
      <c r="C261" s="316"/>
      <c r="D261" s="316">
        <v>2010</v>
      </c>
      <c r="E261" s="258" t="s">
        <v>215</v>
      </c>
      <c r="F261" s="258" t="s">
        <v>719</v>
      </c>
      <c r="G261" s="357" t="s">
        <v>366</v>
      </c>
      <c r="H261" s="316" t="s">
        <v>604</v>
      </c>
      <c r="I261" s="254" t="s">
        <v>649</v>
      </c>
      <c r="J261" s="261">
        <v>0</v>
      </c>
      <c r="K261" s="261">
        <v>8</v>
      </c>
      <c r="L261" s="261">
        <v>23</v>
      </c>
      <c r="M261" s="321">
        <f t="shared" si="3"/>
        <v>31</v>
      </c>
    </row>
    <row r="262" spans="1:13">
      <c r="A262" s="301" t="s">
        <v>549</v>
      </c>
      <c r="B262" s="316"/>
      <c r="C262" s="316"/>
      <c r="D262" s="316">
        <v>2010</v>
      </c>
      <c r="E262" s="258" t="s">
        <v>215</v>
      </c>
      <c r="F262" s="258" t="s">
        <v>719</v>
      </c>
      <c r="G262" s="357" t="s">
        <v>366</v>
      </c>
      <c r="H262" s="316" t="s">
        <v>604</v>
      </c>
      <c r="I262" s="254" t="s">
        <v>651</v>
      </c>
      <c r="J262" s="261">
        <v>0</v>
      </c>
      <c r="K262" s="261">
        <v>5</v>
      </c>
      <c r="L262" s="261">
        <v>4</v>
      </c>
      <c r="M262" s="321">
        <f t="shared" ref="M262:M325" si="4">J262+K262+L262</f>
        <v>9</v>
      </c>
    </row>
    <row r="263" spans="1:13">
      <c r="A263" s="301" t="s">
        <v>549</v>
      </c>
      <c r="B263" s="316"/>
      <c r="C263" s="316"/>
      <c r="D263" s="316">
        <v>2010</v>
      </c>
      <c r="E263" s="258" t="s">
        <v>215</v>
      </c>
      <c r="F263" s="258" t="s">
        <v>719</v>
      </c>
      <c r="G263" s="357" t="s">
        <v>366</v>
      </c>
      <c r="H263" s="316" t="s">
        <v>604</v>
      </c>
      <c r="I263" s="254" t="s">
        <v>690</v>
      </c>
      <c r="J263" s="261">
        <v>0</v>
      </c>
      <c r="K263" s="261">
        <v>0</v>
      </c>
      <c r="L263" s="261">
        <v>1</v>
      </c>
      <c r="M263" s="321">
        <f t="shared" si="4"/>
        <v>1</v>
      </c>
    </row>
    <row r="264" spans="1:13">
      <c r="A264" s="301" t="s">
        <v>549</v>
      </c>
      <c r="B264" s="316"/>
      <c r="C264" s="316"/>
      <c r="D264" s="316">
        <v>2010</v>
      </c>
      <c r="E264" s="258" t="s">
        <v>215</v>
      </c>
      <c r="F264" s="258" t="s">
        <v>719</v>
      </c>
      <c r="G264" s="357" t="s">
        <v>561</v>
      </c>
      <c r="H264" s="316" t="s">
        <v>332</v>
      </c>
      <c r="I264" s="254" t="s">
        <v>674</v>
      </c>
      <c r="J264" s="261">
        <v>0</v>
      </c>
      <c r="K264" s="261">
        <v>2</v>
      </c>
      <c r="L264" s="261">
        <v>4</v>
      </c>
      <c r="M264" s="321">
        <f t="shared" si="4"/>
        <v>6</v>
      </c>
    </row>
    <row r="265" spans="1:13">
      <c r="A265" s="301" t="s">
        <v>549</v>
      </c>
      <c r="B265" s="316"/>
      <c r="C265" s="316"/>
      <c r="D265" s="316">
        <v>2010</v>
      </c>
      <c r="E265" s="258" t="s">
        <v>215</v>
      </c>
      <c r="F265" s="258" t="s">
        <v>719</v>
      </c>
      <c r="G265" s="357" t="s">
        <v>561</v>
      </c>
      <c r="H265" s="316" t="s">
        <v>332</v>
      </c>
      <c r="I265" s="254" t="s">
        <v>649</v>
      </c>
      <c r="J265" s="261">
        <v>0</v>
      </c>
      <c r="K265" s="261">
        <v>136</v>
      </c>
      <c r="L265" s="261">
        <v>239</v>
      </c>
      <c r="M265" s="321">
        <f t="shared" si="4"/>
        <v>375</v>
      </c>
    </row>
    <row r="266" spans="1:13">
      <c r="A266" s="301" t="s">
        <v>549</v>
      </c>
      <c r="B266" s="316"/>
      <c r="C266" s="316"/>
      <c r="D266" s="316">
        <v>2010</v>
      </c>
      <c r="E266" s="258" t="s">
        <v>215</v>
      </c>
      <c r="F266" s="258" t="s">
        <v>719</v>
      </c>
      <c r="G266" s="357" t="s">
        <v>561</v>
      </c>
      <c r="H266" s="316" t="s">
        <v>332</v>
      </c>
      <c r="I266" s="254" t="s">
        <v>651</v>
      </c>
      <c r="J266" s="261">
        <v>0</v>
      </c>
      <c r="K266" s="261">
        <v>32</v>
      </c>
      <c r="L266" s="261">
        <v>105</v>
      </c>
      <c r="M266" s="321">
        <f t="shared" si="4"/>
        <v>137</v>
      </c>
    </row>
    <row r="267" spans="1:13">
      <c r="A267" s="301" t="s">
        <v>549</v>
      </c>
      <c r="B267" s="316"/>
      <c r="C267" s="316"/>
      <c r="D267" s="316">
        <v>2010</v>
      </c>
      <c r="E267" s="258" t="s">
        <v>215</v>
      </c>
      <c r="F267" s="258" t="s">
        <v>719</v>
      </c>
      <c r="G267" s="357" t="s">
        <v>561</v>
      </c>
      <c r="H267" s="316" t="s">
        <v>332</v>
      </c>
      <c r="I267" s="254" t="s">
        <v>690</v>
      </c>
      <c r="J267" s="261">
        <v>0</v>
      </c>
      <c r="K267" s="261">
        <v>13</v>
      </c>
      <c r="L267" s="261">
        <v>0</v>
      </c>
      <c r="M267" s="321">
        <f t="shared" si="4"/>
        <v>13</v>
      </c>
    </row>
    <row r="268" spans="1:13">
      <c r="A268" s="301" t="s">
        <v>549</v>
      </c>
      <c r="B268" s="316"/>
      <c r="C268" s="316"/>
      <c r="D268" s="316">
        <v>2010</v>
      </c>
      <c r="E268" s="258" t="s">
        <v>215</v>
      </c>
      <c r="F268" s="258" t="s">
        <v>719</v>
      </c>
      <c r="G268" s="357" t="s">
        <v>1007</v>
      </c>
      <c r="H268" s="316" t="s">
        <v>332</v>
      </c>
      <c r="I268" s="254" t="s">
        <v>649</v>
      </c>
      <c r="J268" s="261">
        <v>0</v>
      </c>
      <c r="K268" s="261">
        <v>0</v>
      </c>
      <c r="L268" s="261">
        <v>1</v>
      </c>
      <c r="M268" s="321">
        <f t="shared" si="4"/>
        <v>1</v>
      </c>
    </row>
    <row r="269" spans="1:13">
      <c r="A269" s="301" t="s">
        <v>549</v>
      </c>
      <c r="B269" s="316"/>
      <c r="C269" s="316"/>
      <c r="D269" s="316">
        <v>2010</v>
      </c>
      <c r="E269" s="258" t="s">
        <v>215</v>
      </c>
      <c r="F269" s="258" t="s">
        <v>719</v>
      </c>
      <c r="G269" s="357" t="s">
        <v>1008</v>
      </c>
      <c r="H269" s="316" t="s">
        <v>332</v>
      </c>
      <c r="I269" s="254" t="s">
        <v>649</v>
      </c>
      <c r="J269" s="261">
        <v>0</v>
      </c>
      <c r="K269" s="261">
        <v>0</v>
      </c>
      <c r="L269" s="261">
        <v>7</v>
      </c>
      <c r="M269" s="321">
        <f t="shared" si="4"/>
        <v>7</v>
      </c>
    </row>
    <row r="270" spans="1:13">
      <c r="A270" s="301" t="s">
        <v>549</v>
      </c>
      <c r="B270" s="316"/>
      <c r="C270" s="316"/>
      <c r="D270" s="316">
        <v>2010</v>
      </c>
      <c r="E270" s="258" t="s">
        <v>215</v>
      </c>
      <c r="F270" s="258" t="s">
        <v>719</v>
      </c>
      <c r="G270" s="357" t="s">
        <v>1009</v>
      </c>
      <c r="H270" s="316" t="s">
        <v>332</v>
      </c>
      <c r="I270" s="254" t="s">
        <v>649</v>
      </c>
      <c r="J270" s="261">
        <v>0</v>
      </c>
      <c r="K270" s="261">
        <v>0</v>
      </c>
      <c r="L270" s="261">
        <v>6</v>
      </c>
      <c r="M270" s="321">
        <f t="shared" si="4"/>
        <v>6</v>
      </c>
    </row>
    <row r="271" spans="1:13">
      <c r="A271" s="301" t="s">
        <v>549</v>
      </c>
      <c r="B271" s="316"/>
      <c r="C271" s="316"/>
      <c r="D271" s="316">
        <v>2010</v>
      </c>
      <c r="E271" s="258" t="s">
        <v>215</v>
      </c>
      <c r="F271" s="258" t="s">
        <v>719</v>
      </c>
      <c r="G271" s="357" t="s">
        <v>1009</v>
      </c>
      <c r="H271" s="316" t="s">
        <v>332</v>
      </c>
      <c r="I271" s="254" t="s">
        <v>651</v>
      </c>
      <c r="J271" s="261">
        <v>0</v>
      </c>
      <c r="K271" s="261">
        <v>0</v>
      </c>
      <c r="L271" s="261">
        <v>2</v>
      </c>
      <c r="M271" s="321">
        <f t="shared" si="4"/>
        <v>2</v>
      </c>
    </row>
    <row r="272" spans="1:13">
      <c r="A272" s="301" t="s">
        <v>549</v>
      </c>
      <c r="B272" s="316"/>
      <c r="C272" s="316"/>
      <c r="D272" s="316">
        <v>2010</v>
      </c>
      <c r="E272" s="258" t="s">
        <v>215</v>
      </c>
      <c r="F272" s="258" t="s">
        <v>719</v>
      </c>
      <c r="G272" s="357" t="s">
        <v>963</v>
      </c>
      <c r="H272" s="316" t="s">
        <v>332</v>
      </c>
      <c r="I272" s="254" t="s">
        <v>649</v>
      </c>
      <c r="J272" s="261">
        <v>0</v>
      </c>
      <c r="K272" s="261">
        <v>0</v>
      </c>
      <c r="L272" s="261">
        <v>53</v>
      </c>
      <c r="M272" s="321">
        <f t="shared" si="4"/>
        <v>53</v>
      </c>
    </row>
    <row r="273" spans="1:13">
      <c r="A273" s="301" t="s">
        <v>549</v>
      </c>
      <c r="B273" s="316"/>
      <c r="C273" s="316"/>
      <c r="D273" s="316">
        <v>2010</v>
      </c>
      <c r="E273" s="258" t="s">
        <v>215</v>
      </c>
      <c r="F273" s="258" t="s">
        <v>719</v>
      </c>
      <c r="G273" s="357" t="s">
        <v>963</v>
      </c>
      <c r="H273" s="316" t="s">
        <v>332</v>
      </c>
      <c r="I273" s="254" t="s">
        <v>651</v>
      </c>
      <c r="J273" s="261">
        <v>0</v>
      </c>
      <c r="K273" s="261">
        <v>0</v>
      </c>
      <c r="L273" s="261">
        <v>15</v>
      </c>
      <c r="M273" s="321">
        <f t="shared" si="4"/>
        <v>15</v>
      </c>
    </row>
    <row r="274" spans="1:13">
      <c r="A274" s="301" t="s">
        <v>549</v>
      </c>
      <c r="B274" s="316"/>
      <c r="C274" s="316"/>
      <c r="D274" s="316">
        <v>2010</v>
      </c>
      <c r="E274" s="258" t="s">
        <v>215</v>
      </c>
      <c r="F274" s="258" t="s">
        <v>719</v>
      </c>
      <c r="G274" s="357" t="s">
        <v>963</v>
      </c>
      <c r="H274" s="316" t="s">
        <v>332</v>
      </c>
      <c r="I274" s="254" t="s">
        <v>690</v>
      </c>
      <c r="J274" s="261">
        <v>0</v>
      </c>
      <c r="K274" s="261">
        <v>0</v>
      </c>
      <c r="L274" s="261">
        <v>68</v>
      </c>
      <c r="M274" s="321">
        <f t="shared" si="4"/>
        <v>68</v>
      </c>
    </row>
    <row r="275" spans="1:13">
      <c r="A275" s="301" t="s">
        <v>549</v>
      </c>
      <c r="B275" s="316"/>
      <c r="C275" s="316"/>
      <c r="D275" s="316">
        <v>2010</v>
      </c>
      <c r="E275" s="258" t="s">
        <v>215</v>
      </c>
      <c r="F275" s="258" t="s">
        <v>719</v>
      </c>
      <c r="G275" s="357" t="s">
        <v>365</v>
      </c>
      <c r="H275" s="316" t="s">
        <v>604</v>
      </c>
      <c r="I275" s="254" t="s">
        <v>649</v>
      </c>
      <c r="J275" s="261">
        <v>0</v>
      </c>
      <c r="K275" s="261">
        <v>6636</v>
      </c>
      <c r="L275" s="261">
        <v>5128</v>
      </c>
      <c r="M275" s="321">
        <f t="shared" si="4"/>
        <v>11764</v>
      </c>
    </row>
    <row r="276" spans="1:13">
      <c r="A276" s="301" t="s">
        <v>549</v>
      </c>
      <c r="B276" s="316"/>
      <c r="C276" s="316"/>
      <c r="D276" s="316">
        <v>2010</v>
      </c>
      <c r="E276" s="258" t="s">
        <v>215</v>
      </c>
      <c r="F276" s="258" t="s">
        <v>719</v>
      </c>
      <c r="G276" s="357" t="s">
        <v>365</v>
      </c>
      <c r="H276" s="316" t="s">
        <v>604</v>
      </c>
      <c r="I276" s="254" t="s">
        <v>651</v>
      </c>
      <c r="J276" s="261">
        <v>0</v>
      </c>
      <c r="K276" s="261">
        <v>1145</v>
      </c>
      <c r="L276" s="261">
        <v>617</v>
      </c>
      <c r="M276" s="321">
        <f t="shared" si="4"/>
        <v>1762</v>
      </c>
    </row>
    <row r="277" spans="1:13">
      <c r="A277" s="301" t="s">
        <v>549</v>
      </c>
      <c r="B277" s="316"/>
      <c r="C277" s="316"/>
      <c r="D277" s="316">
        <v>2010</v>
      </c>
      <c r="E277" s="258" t="s">
        <v>215</v>
      </c>
      <c r="F277" s="258" t="s">
        <v>719</v>
      </c>
      <c r="G277" s="357" t="s">
        <v>95</v>
      </c>
      <c r="H277" s="316" t="s">
        <v>332</v>
      </c>
      <c r="I277" s="254" t="s">
        <v>674</v>
      </c>
      <c r="J277" s="261">
        <v>0</v>
      </c>
      <c r="K277" s="261">
        <v>0</v>
      </c>
      <c r="L277" s="261">
        <v>0</v>
      </c>
      <c r="M277" s="321">
        <f t="shared" si="4"/>
        <v>0</v>
      </c>
    </row>
    <row r="278" spans="1:13">
      <c r="A278" s="301" t="s">
        <v>549</v>
      </c>
      <c r="B278" s="316"/>
      <c r="C278" s="316"/>
      <c r="D278" s="316">
        <v>2010</v>
      </c>
      <c r="E278" s="258" t="s">
        <v>215</v>
      </c>
      <c r="F278" s="258" t="s">
        <v>719</v>
      </c>
      <c r="G278" s="357" t="s">
        <v>556</v>
      </c>
      <c r="H278" s="316" t="s">
        <v>332</v>
      </c>
      <c r="I278" s="254" t="s">
        <v>674</v>
      </c>
      <c r="J278" s="261">
        <v>0</v>
      </c>
      <c r="K278" s="261">
        <v>0</v>
      </c>
      <c r="L278" s="261">
        <v>125</v>
      </c>
      <c r="M278" s="321">
        <f t="shared" si="4"/>
        <v>125</v>
      </c>
    </row>
    <row r="279" spans="1:13">
      <c r="A279" s="301" t="s">
        <v>549</v>
      </c>
      <c r="B279" s="316"/>
      <c r="C279" s="316"/>
      <c r="D279" s="316">
        <v>2010</v>
      </c>
      <c r="E279" s="258" t="s">
        <v>215</v>
      </c>
      <c r="F279" s="258" t="s">
        <v>719</v>
      </c>
      <c r="G279" s="357" t="s">
        <v>556</v>
      </c>
      <c r="H279" s="316" t="s">
        <v>332</v>
      </c>
      <c r="I279" s="254" t="s">
        <v>649</v>
      </c>
      <c r="J279" s="261">
        <v>0</v>
      </c>
      <c r="K279" s="261">
        <v>272</v>
      </c>
      <c r="L279" s="261">
        <v>485</v>
      </c>
      <c r="M279" s="321">
        <f t="shared" si="4"/>
        <v>757</v>
      </c>
    </row>
    <row r="280" spans="1:13">
      <c r="A280" s="301" t="s">
        <v>549</v>
      </c>
      <c r="B280" s="316"/>
      <c r="C280" s="316"/>
      <c r="D280" s="316">
        <v>2010</v>
      </c>
      <c r="E280" s="258" t="s">
        <v>215</v>
      </c>
      <c r="F280" s="258" t="s">
        <v>719</v>
      </c>
      <c r="G280" s="357" t="s">
        <v>556</v>
      </c>
      <c r="H280" s="316" t="s">
        <v>332</v>
      </c>
      <c r="I280" s="254" t="s">
        <v>651</v>
      </c>
      <c r="J280" s="261">
        <v>0</v>
      </c>
      <c r="K280" s="261">
        <v>65</v>
      </c>
      <c r="L280" s="261">
        <v>229</v>
      </c>
      <c r="M280" s="321">
        <f t="shared" si="4"/>
        <v>294</v>
      </c>
    </row>
    <row r="281" spans="1:13">
      <c r="A281" s="301" t="s">
        <v>549</v>
      </c>
      <c r="B281" s="316"/>
      <c r="C281" s="316"/>
      <c r="D281" s="316">
        <v>2010</v>
      </c>
      <c r="E281" s="258" t="s">
        <v>215</v>
      </c>
      <c r="F281" s="258" t="s">
        <v>719</v>
      </c>
      <c r="G281" s="357" t="s">
        <v>556</v>
      </c>
      <c r="H281" s="316" t="s">
        <v>332</v>
      </c>
      <c r="I281" s="254" t="s">
        <v>653</v>
      </c>
      <c r="J281" s="261">
        <v>0</v>
      </c>
      <c r="K281" s="261">
        <v>1</v>
      </c>
      <c r="L281" s="261">
        <v>0</v>
      </c>
      <c r="M281" s="321">
        <f t="shared" si="4"/>
        <v>1</v>
      </c>
    </row>
    <row r="282" spans="1:13">
      <c r="A282" s="301" t="s">
        <v>549</v>
      </c>
      <c r="B282" s="316"/>
      <c r="C282" s="316"/>
      <c r="D282" s="316">
        <v>2010</v>
      </c>
      <c r="E282" s="258" t="s">
        <v>215</v>
      </c>
      <c r="F282" s="258" t="s">
        <v>719</v>
      </c>
      <c r="G282" s="357" t="s">
        <v>556</v>
      </c>
      <c r="H282" s="316" t="s">
        <v>332</v>
      </c>
      <c r="I282" s="254" t="s">
        <v>690</v>
      </c>
      <c r="J282" s="261">
        <v>0</v>
      </c>
      <c r="K282" s="261">
        <v>360</v>
      </c>
      <c r="L282" s="261">
        <v>51</v>
      </c>
      <c r="M282" s="321">
        <f t="shared" si="4"/>
        <v>411</v>
      </c>
    </row>
    <row r="283" spans="1:13">
      <c r="A283" s="301" t="s">
        <v>549</v>
      </c>
      <c r="B283" s="316"/>
      <c r="C283" s="316"/>
      <c r="D283" s="316">
        <v>2010</v>
      </c>
      <c r="E283" s="258" t="s">
        <v>215</v>
      </c>
      <c r="F283" s="258" t="s">
        <v>719</v>
      </c>
      <c r="G283" s="357" t="s">
        <v>349</v>
      </c>
      <c r="H283" s="316" t="s">
        <v>604</v>
      </c>
      <c r="I283" s="254" t="s">
        <v>674</v>
      </c>
      <c r="J283" s="261">
        <v>0</v>
      </c>
      <c r="K283" s="261">
        <v>80</v>
      </c>
      <c r="L283" s="261">
        <v>48</v>
      </c>
      <c r="M283" s="321">
        <f t="shared" si="4"/>
        <v>128</v>
      </c>
    </row>
    <row r="284" spans="1:13">
      <c r="A284" s="301" t="s">
        <v>549</v>
      </c>
      <c r="B284" s="316"/>
      <c r="C284" s="316"/>
      <c r="D284" s="316">
        <v>2010</v>
      </c>
      <c r="E284" s="258" t="s">
        <v>215</v>
      </c>
      <c r="F284" s="258" t="s">
        <v>719</v>
      </c>
      <c r="G284" s="357" t="s">
        <v>349</v>
      </c>
      <c r="H284" s="316" t="s">
        <v>604</v>
      </c>
      <c r="I284" s="254" t="s">
        <v>649</v>
      </c>
      <c r="J284" s="261">
        <v>0</v>
      </c>
      <c r="K284" s="261">
        <v>932</v>
      </c>
      <c r="L284" s="261">
        <v>2189</v>
      </c>
      <c r="M284" s="321">
        <f t="shared" si="4"/>
        <v>3121</v>
      </c>
    </row>
    <row r="285" spans="1:13">
      <c r="A285" s="301" t="s">
        <v>549</v>
      </c>
      <c r="B285" s="316"/>
      <c r="C285" s="316"/>
      <c r="D285" s="316">
        <v>2010</v>
      </c>
      <c r="E285" s="258" t="s">
        <v>215</v>
      </c>
      <c r="F285" s="258" t="s">
        <v>719</v>
      </c>
      <c r="G285" s="357" t="s">
        <v>349</v>
      </c>
      <c r="H285" s="316" t="s">
        <v>604</v>
      </c>
      <c r="I285" s="254" t="s">
        <v>651</v>
      </c>
      <c r="J285" s="261">
        <v>0</v>
      </c>
      <c r="K285" s="261">
        <v>2113</v>
      </c>
      <c r="L285" s="261">
        <v>299</v>
      </c>
      <c r="M285" s="321">
        <f t="shared" si="4"/>
        <v>2412</v>
      </c>
    </row>
    <row r="286" spans="1:13">
      <c r="A286" s="301" t="s">
        <v>549</v>
      </c>
      <c r="B286" s="316"/>
      <c r="C286" s="316"/>
      <c r="D286" s="316">
        <v>2010</v>
      </c>
      <c r="E286" s="258" t="s">
        <v>215</v>
      </c>
      <c r="F286" s="258" t="s">
        <v>719</v>
      </c>
      <c r="G286" s="357" t="s">
        <v>349</v>
      </c>
      <c r="H286" s="316" t="s">
        <v>604</v>
      </c>
      <c r="I286" s="254" t="s">
        <v>690</v>
      </c>
      <c r="J286" s="261">
        <v>0</v>
      </c>
      <c r="K286" s="261">
        <v>701</v>
      </c>
      <c r="L286" s="261">
        <v>773</v>
      </c>
      <c r="M286" s="321">
        <f t="shared" si="4"/>
        <v>1474</v>
      </c>
    </row>
    <row r="287" spans="1:13">
      <c r="A287" s="301" t="s">
        <v>549</v>
      </c>
      <c r="B287" s="316"/>
      <c r="C287" s="316"/>
      <c r="D287" s="316">
        <v>2010</v>
      </c>
      <c r="E287" s="258" t="s">
        <v>215</v>
      </c>
      <c r="F287" s="258" t="s">
        <v>719</v>
      </c>
      <c r="G287" s="357" t="s">
        <v>991</v>
      </c>
      <c r="H287" s="316" t="s">
        <v>332</v>
      </c>
      <c r="I287" s="254" t="s">
        <v>674</v>
      </c>
      <c r="J287" s="261">
        <v>0</v>
      </c>
      <c r="K287" s="261">
        <v>1</v>
      </c>
      <c r="L287" s="261">
        <v>0</v>
      </c>
      <c r="M287" s="321">
        <f t="shared" si="4"/>
        <v>1</v>
      </c>
    </row>
    <row r="288" spans="1:13">
      <c r="A288" s="301" t="s">
        <v>549</v>
      </c>
      <c r="B288" s="316"/>
      <c r="C288" s="316"/>
      <c r="D288" s="316">
        <v>2010</v>
      </c>
      <c r="E288" s="258" t="s">
        <v>215</v>
      </c>
      <c r="F288" s="258" t="s">
        <v>719</v>
      </c>
      <c r="G288" s="357" t="s">
        <v>991</v>
      </c>
      <c r="H288" s="316" t="s">
        <v>332</v>
      </c>
      <c r="I288" s="254" t="s">
        <v>649</v>
      </c>
      <c r="J288" s="261">
        <v>0</v>
      </c>
      <c r="K288" s="261">
        <v>0</v>
      </c>
      <c r="L288" s="261">
        <v>1</v>
      </c>
      <c r="M288" s="321">
        <f t="shared" si="4"/>
        <v>1</v>
      </c>
    </row>
    <row r="289" spans="1:13">
      <c r="A289" s="301" t="s">
        <v>549</v>
      </c>
      <c r="B289" s="316"/>
      <c r="C289" s="316"/>
      <c r="D289" s="316">
        <v>2010</v>
      </c>
      <c r="E289" s="258" t="s">
        <v>215</v>
      </c>
      <c r="F289" s="258" t="s">
        <v>719</v>
      </c>
      <c r="G289" s="357" t="s">
        <v>991</v>
      </c>
      <c r="H289" s="316" t="s">
        <v>332</v>
      </c>
      <c r="I289" s="254" t="s">
        <v>651</v>
      </c>
      <c r="J289" s="261">
        <v>0</v>
      </c>
      <c r="K289" s="261">
        <v>4</v>
      </c>
      <c r="L289" s="261">
        <v>0</v>
      </c>
      <c r="M289" s="321">
        <f t="shared" si="4"/>
        <v>4</v>
      </c>
    </row>
    <row r="290" spans="1:13">
      <c r="A290" s="301" t="s">
        <v>549</v>
      </c>
      <c r="B290" s="316"/>
      <c r="C290" s="316"/>
      <c r="D290" s="316">
        <v>2010</v>
      </c>
      <c r="E290" s="258" t="s">
        <v>215</v>
      </c>
      <c r="F290" s="258" t="s">
        <v>719</v>
      </c>
      <c r="G290" s="357" t="s">
        <v>554</v>
      </c>
      <c r="H290" s="316" t="s">
        <v>604</v>
      </c>
      <c r="I290" s="254" t="s">
        <v>651</v>
      </c>
      <c r="J290" s="261">
        <v>0</v>
      </c>
      <c r="K290" s="261">
        <v>2</v>
      </c>
      <c r="L290" s="261">
        <v>1</v>
      </c>
      <c r="M290" s="321">
        <f t="shared" si="4"/>
        <v>3</v>
      </c>
    </row>
    <row r="291" spans="1:13">
      <c r="A291" s="301" t="s">
        <v>549</v>
      </c>
      <c r="B291" s="316"/>
      <c r="C291" s="316"/>
      <c r="D291" s="316">
        <v>2010</v>
      </c>
      <c r="E291" s="258" t="s">
        <v>215</v>
      </c>
      <c r="F291" s="258" t="s">
        <v>719</v>
      </c>
      <c r="G291" s="357" t="s">
        <v>558</v>
      </c>
      <c r="H291" s="316" t="s">
        <v>609</v>
      </c>
      <c r="I291" s="254" t="s">
        <v>674</v>
      </c>
      <c r="J291" s="261">
        <v>0</v>
      </c>
      <c r="K291" s="261">
        <v>53</v>
      </c>
      <c r="L291" s="261">
        <v>5</v>
      </c>
      <c r="M291" s="321">
        <f t="shared" si="4"/>
        <v>58</v>
      </c>
    </row>
    <row r="292" spans="1:13">
      <c r="A292" s="301" t="s">
        <v>549</v>
      </c>
      <c r="B292" s="316"/>
      <c r="C292" s="316"/>
      <c r="D292" s="316">
        <v>2010</v>
      </c>
      <c r="E292" s="258" t="s">
        <v>215</v>
      </c>
      <c r="F292" s="258" t="s">
        <v>719</v>
      </c>
      <c r="G292" s="357" t="s">
        <v>558</v>
      </c>
      <c r="H292" s="316" t="s">
        <v>609</v>
      </c>
      <c r="I292" s="254" t="s">
        <v>649</v>
      </c>
      <c r="J292" s="261">
        <v>0</v>
      </c>
      <c r="K292" s="261">
        <v>18</v>
      </c>
      <c r="L292" s="261">
        <v>15</v>
      </c>
      <c r="M292" s="321">
        <f t="shared" si="4"/>
        <v>33</v>
      </c>
    </row>
    <row r="293" spans="1:13">
      <c r="A293" s="301" t="s">
        <v>549</v>
      </c>
      <c r="B293" s="316"/>
      <c r="C293" s="316"/>
      <c r="D293" s="316">
        <v>2010</v>
      </c>
      <c r="E293" s="258" t="s">
        <v>215</v>
      </c>
      <c r="F293" s="258" t="s">
        <v>719</v>
      </c>
      <c r="G293" s="357" t="s">
        <v>558</v>
      </c>
      <c r="H293" s="316" t="s">
        <v>609</v>
      </c>
      <c r="I293" s="254" t="s">
        <v>651</v>
      </c>
      <c r="J293" s="261">
        <v>0</v>
      </c>
      <c r="K293" s="261">
        <v>72</v>
      </c>
      <c r="L293" s="261">
        <v>1</v>
      </c>
      <c r="M293" s="321">
        <f t="shared" si="4"/>
        <v>73</v>
      </c>
    </row>
    <row r="294" spans="1:13">
      <c r="A294" s="301" t="s">
        <v>549</v>
      </c>
      <c r="B294" s="316"/>
      <c r="C294" s="316"/>
      <c r="D294" s="316">
        <v>2010</v>
      </c>
      <c r="E294" s="258" t="s">
        <v>215</v>
      </c>
      <c r="F294" s="258" t="s">
        <v>719</v>
      </c>
      <c r="G294" s="357" t="s">
        <v>558</v>
      </c>
      <c r="H294" s="316" t="s">
        <v>609</v>
      </c>
      <c r="I294" s="254" t="s">
        <v>690</v>
      </c>
      <c r="J294" s="261">
        <v>0</v>
      </c>
      <c r="K294" s="261">
        <v>4</v>
      </c>
      <c r="L294" s="261">
        <v>1</v>
      </c>
      <c r="M294" s="321">
        <f t="shared" si="4"/>
        <v>5</v>
      </c>
    </row>
    <row r="295" spans="1:13">
      <c r="A295" s="301" t="s">
        <v>549</v>
      </c>
      <c r="B295" s="316"/>
      <c r="C295" s="316"/>
      <c r="D295" s="316">
        <v>2010</v>
      </c>
      <c r="E295" s="258" t="s">
        <v>215</v>
      </c>
      <c r="F295" s="258" t="s">
        <v>719</v>
      </c>
      <c r="G295" s="357" t="s">
        <v>993</v>
      </c>
      <c r="H295" s="316" t="s">
        <v>604</v>
      </c>
      <c r="I295" s="254" t="s">
        <v>674</v>
      </c>
      <c r="J295" s="261">
        <v>0</v>
      </c>
      <c r="K295" s="261">
        <v>0</v>
      </c>
      <c r="L295" s="261">
        <v>6</v>
      </c>
      <c r="M295" s="321">
        <f t="shared" si="4"/>
        <v>6</v>
      </c>
    </row>
    <row r="296" spans="1:13">
      <c r="A296" s="301" t="s">
        <v>549</v>
      </c>
      <c r="B296" s="316"/>
      <c r="C296" s="316"/>
      <c r="D296" s="316">
        <v>2010</v>
      </c>
      <c r="E296" s="258" t="s">
        <v>215</v>
      </c>
      <c r="F296" s="258" t="s">
        <v>719</v>
      </c>
      <c r="G296" s="357" t="s">
        <v>993</v>
      </c>
      <c r="H296" s="316" t="s">
        <v>604</v>
      </c>
      <c r="I296" s="254" t="s">
        <v>653</v>
      </c>
      <c r="J296" s="261">
        <v>0</v>
      </c>
      <c r="K296" s="261">
        <v>1</v>
      </c>
      <c r="L296" s="261">
        <v>0</v>
      </c>
      <c r="M296" s="321">
        <f t="shared" si="4"/>
        <v>1</v>
      </c>
    </row>
    <row r="297" spans="1:13">
      <c r="A297" s="301" t="s">
        <v>549</v>
      </c>
      <c r="B297" s="316"/>
      <c r="C297" s="316"/>
      <c r="D297" s="316">
        <v>2010</v>
      </c>
      <c r="E297" s="258" t="s">
        <v>215</v>
      </c>
      <c r="F297" s="258" t="s">
        <v>719</v>
      </c>
      <c r="G297" s="357" t="s">
        <v>768</v>
      </c>
      <c r="H297" s="316" t="s">
        <v>609</v>
      </c>
      <c r="I297" s="254" t="s">
        <v>674</v>
      </c>
      <c r="J297" s="261">
        <v>0</v>
      </c>
      <c r="K297" s="261">
        <v>33</v>
      </c>
      <c r="L297" s="261">
        <v>7</v>
      </c>
      <c r="M297" s="321">
        <f t="shared" si="4"/>
        <v>40</v>
      </c>
    </row>
    <row r="298" spans="1:13">
      <c r="A298" s="301" t="s">
        <v>549</v>
      </c>
      <c r="B298" s="316"/>
      <c r="C298" s="316"/>
      <c r="D298" s="316">
        <v>2010</v>
      </c>
      <c r="E298" s="258" t="s">
        <v>215</v>
      </c>
      <c r="F298" s="258" t="s">
        <v>719</v>
      </c>
      <c r="G298" s="357" t="s">
        <v>768</v>
      </c>
      <c r="H298" s="316" t="s">
        <v>609</v>
      </c>
      <c r="I298" s="254" t="s">
        <v>649</v>
      </c>
      <c r="J298" s="261">
        <v>0</v>
      </c>
      <c r="K298" s="261">
        <v>114</v>
      </c>
      <c r="L298" s="261">
        <v>307</v>
      </c>
      <c r="M298" s="321">
        <f t="shared" si="4"/>
        <v>421</v>
      </c>
    </row>
    <row r="299" spans="1:13">
      <c r="A299" s="301" t="s">
        <v>549</v>
      </c>
      <c r="B299" s="316"/>
      <c r="C299" s="316"/>
      <c r="D299" s="316">
        <v>2010</v>
      </c>
      <c r="E299" s="258" t="s">
        <v>215</v>
      </c>
      <c r="F299" s="258" t="s">
        <v>719</v>
      </c>
      <c r="G299" s="357" t="s">
        <v>768</v>
      </c>
      <c r="H299" s="316" t="s">
        <v>609</v>
      </c>
      <c r="I299" s="254" t="s">
        <v>651</v>
      </c>
      <c r="J299" s="261">
        <v>0</v>
      </c>
      <c r="K299" s="261">
        <v>97</v>
      </c>
      <c r="L299" s="261">
        <v>15</v>
      </c>
      <c r="M299" s="321">
        <f t="shared" si="4"/>
        <v>112</v>
      </c>
    </row>
    <row r="300" spans="1:13">
      <c r="A300" s="301" t="s">
        <v>549</v>
      </c>
      <c r="B300" s="316"/>
      <c r="C300" s="316"/>
      <c r="D300" s="316">
        <v>2010</v>
      </c>
      <c r="E300" s="258" t="s">
        <v>215</v>
      </c>
      <c r="F300" s="258" t="s">
        <v>719</v>
      </c>
      <c r="G300" s="357" t="s">
        <v>768</v>
      </c>
      <c r="H300" s="316" t="s">
        <v>609</v>
      </c>
      <c r="I300" s="254" t="s">
        <v>690</v>
      </c>
      <c r="J300" s="261">
        <v>0</v>
      </c>
      <c r="K300" s="261">
        <v>27</v>
      </c>
      <c r="L300" s="261">
        <v>8</v>
      </c>
      <c r="M300" s="321">
        <f t="shared" si="4"/>
        <v>35</v>
      </c>
    </row>
    <row r="301" spans="1:13">
      <c r="A301" s="301" t="s">
        <v>549</v>
      </c>
      <c r="B301" s="316"/>
      <c r="C301" s="316"/>
      <c r="D301" s="316">
        <v>2010</v>
      </c>
      <c r="E301" s="258" t="s">
        <v>215</v>
      </c>
      <c r="F301" s="258" t="s">
        <v>719</v>
      </c>
      <c r="G301" s="357" t="s">
        <v>994</v>
      </c>
      <c r="H301" s="316" t="s">
        <v>332</v>
      </c>
      <c r="I301" s="254" t="s">
        <v>651</v>
      </c>
      <c r="J301" s="261">
        <v>0</v>
      </c>
      <c r="K301" s="261">
        <v>1</v>
      </c>
      <c r="L301" s="261">
        <v>0</v>
      </c>
      <c r="M301" s="321">
        <f t="shared" si="4"/>
        <v>1</v>
      </c>
    </row>
    <row r="302" spans="1:13">
      <c r="A302" s="301" t="s">
        <v>549</v>
      </c>
      <c r="B302" s="316"/>
      <c r="C302" s="316"/>
      <c r="D302" s="316">
        <v>2010</v>
      </c>
      <c r="E302" s="258" t="s">
        <v>215</v>
      </c>
      <c r="F302" s="258" t="s">
        <v>719</v>
      </c>
      <c r="G302" s="357" t="s">
        <v>348</v>
      </c>
      <c r="H302" s="316" t="s">
        <v>604</v>
      </c>
      <c r="I302" s="254" t="s">
        <v>674</v>
      </c>
      <c r="J302" s="261">
        <v>0</v>
      </c>
      <c r="K302" s="261">
        <v>44</v>
      </c>
      <c r="L302" s="261">
        <v>6</v>
      </c>
      <c r="M302" s="321">
        <f t="shared" si="4"/>
        <v>50</v>
      </c>
    </row>
    <row r="303" spans="1:13">
      <c r="A303" s="301" t="s">
        <v>549</v>
      </c>
      <c r="B303" s="316"/>
      <c r="C303" s="316"/>
      <c r="D303" s="316">
        <v>2010</v>
      </c>
      <c r="E303" s="258" t="s">
        <v>215</v>
      </c>
      <c r="F303" s="258" t="s">
        <v>719</v>
      </c>
      <c r="G303" s="357" t="s">
        <v>348</v>
      </c>
      <c r="H303" s="316" t="s">
        <v>604</v>
      </c>
      <c r="I303" s="254" t="s">
        <v>649</v>
      </c>
      <c r="J303" s="261">
        <v>0</v>
      </c>
      <c r="K303" s="261">
        <v>394</v>
      </c>
      <c r="L303" s="261">
        <v>194</v>
      </c>
      <c r="M303" s="321">
        <f t="shared" si="4"/>
        <v>588</v>
      </c>
    </row>
    <row r="304" spans="1:13">
      <c r="A304" s="301" t="s">
        <v>549</v>
      </c>
      <c r="B304" s="316"/>
      <c r="C304" s="316"/>
      <c r="D304" s="316">
        <v>2010</v>
      </c>
      <c r="E304" s="258" t="s">
        <v>215</v>
      </c>
      <c r="F304" s="258" t="s">
        <v>719</v>
      </c>
      <c r="G304" s="357" t="s">
        <v>348</v>
      </c>
      <c r="H304" s="316" t="s">
        <v>604</v>
      </c>
      <c r="I304" s="254" t="s">
        <v>651</v>
      </c>
      <c r="J304" s="261">
        <v>0</v>
      </c>
      <c r="K304" s="261">
        <v>702</v>
      </c>
      <c r="L304" s="261">
        <v>274</v>
      </c>
      <c r="M304" s="321">
        <f t="shared" si="4"/>
        <v>976</v>
      </c>
    </row>
    <row r="305" spans="1:13">
      <c r="A305" s="301" t="s">
        <v>549</v>
      </c>
      <c r="B305" s="316"/>
      <c r="C305" s="316"/>
      <c r="D305" s="316">
        <v>2010</v>
      </c>
      <c r="E305" s="258" t="s">
        <v>215</v>
      </c>
      <c r="F305" s="258" t="s">
        <v>719</v>
      </c>
      <c r="G305" s="357" t="s">
        <v>348</v>
      </c>
      <c r="H305" s="316" t="s">
        <v>604</v>
      </c>
      <c r="I305" s="254" t="s">
        <v>690</v>
      </c>
      <c r="J305" s="261">
        <v>0</v>
      </c>
      <c r="K305" s="261">
        <v>2</v>
      </c>
      <c r="L305" s="261">
        <v>1</v>
      </c>
      <c r="M305" s="321">
        <f t="shared" si="4"/>
        <v>3</v>
      </c>
    </row>
    <row r="306" spans="1:13">
      <c r="A306" s="301" t="s">
        <v>549</v>
      </c>
      <c r="B306" s="316"/>
      <c r="C306" s="316"/>
      <c r="D306" s="316">
        <v>2010</v>
      </c>
      <c r="E306" s="258" t="s">
        <v>215</v>
      </c>
      <c r="F306" s="258" t="s">
        <v>719</v>
      </c>
      <c r="G306" s="357" t="s">
        <v>602</v>
      </c>
      <c r="H306" s="316" t="s">
        <v>604</v>
      </c>
      <c r="I306" s="254" t="s">
        <v>649</v>
      </c>
      <c r="J306" s="261">
        <v>0</v>
      </c>
      <c r="K306" s="261">
        <v>0</v>
      </c>
      <c r="L306" s="261">
        <v>270</v>
      </c>
      <c r="M306" s="321">
        <f t="shared" si="4"/>
        <v>270</v>
      </c>
    </row>
    <row r="307" spans="1:13">
      <c r="A307" s="301" t="s">
        <v>549</v>
      </c>
      <c r="B307" s="316"/>
      <c r="C307" s="316"/>
      <c r="D307" s="316">
        <v>2010</v>
      </c>
      <c r="E307" s="258" t="s">
        <v>215</v>
      </c>
      <c r="F307" s="258" t="s">
        <v>719</v>
      </c>
      <c r="G307" s="357" t="s">
        <v>602</v>
      </c>
      <c r="H307" s="316" t="s">
        <v>604</v>
      </c>
      <c r="I307" s="254" t="s">
        <v>653</v>
      </c>
      <c r="J307" s="261">
        <v>0</v>
      </c>
      <c r="K307" s="261">
        <v>3301</v>
      </c>
      <c r="L307" s="261">
        <v>0</v>
      </c>
      <c r="M307" s="321">
        <f t="shared" si="4"/>
        <v>3301</v>
      </c>
    </row>
    <row r="308" spans="1:13">
      <c r="A308" s="301" t="s">
        <v>549</v>
      </c>
      <c r="B308" s="316"/>
      <c r="C308" s="316"/>
      <c r="D308" s="316">
        <v>2010</v>
      </c>
      <c r="E308" s="258" t="s">
        <v>215</v>
      </c>
      <c r="F308" s="258" t="s">
        <v>719</v>
      </c>
      <c r="G308" s="357" t="s">
        <v>602</v>
      </c>
      <c r="H308" s="316" t="s">
        <v>604</v>
      </c>
      <c r="I308" s="254" t="s">
        <v>705</v>
      </c>
      <c r="J308" s="261">
        <v>0</v>
      </c>
      <c r="K308" s="261">
        <v>21</v>
      </c>
      <c r="L308" s="261">
        <v>0</v>
      </c>
      <c r="M308" s="321">
        <f t="shared" si="4"/>
        <v>21</v>
      </c>
    </row>
    <row r="309" spans="1:13">
      <c r="A309" s="301" t="s">
        <v>549</v>
      </c>
      <c r="B309" s="316"/>
      <c r="C309" s="316"/>
      <c r="D309" s="316">
        <v>2010</v>
      </c>
      <c r="E309" s="258" t="s">
        <v>215</v>
      </c>
      <c r="F309" s="258" t="s">
        <v>719</v>
      </c>
      <c r="G309" s="357" t="s">
        <v>996</v>
      </c>
      <c r="H309" s="316" t="s">
        <v>604</v>
      </c>
      <c r="I309" s="254" t="s">
        <v>649</v>
      </c>
      <c r="J309" s="261">
        <v>0</v>
      </c>
      <c r="K309" s="261">
        <v>0</v>
      </c>
      <c r="L309" s="261">
        <v>1</v>
      </c>
      <c r="M309" s="321">
        <f t="shared" si="4"/>
        <v>1</v>
      </c>
    </row>
    <row r="310" spans="1:13">
      <c r="A310" s="301" t="s">
        <v>549</v>
      </c>
      <c r="B310" s="316"/>
      <c r="C310" s="316"/>
      <c r="D310" s="316">
        <v>2010</v>
      </c>
      <c r="E310" s="258" t="s">
        <v>215</v>
      </c>
      <c r="F310" s="258" t="s">
        <v>719</v>
      </c>
      <c r="G310" s="357" t="s">
        <v>96</v>
      </c>
      <c r="H310" s="316" t="s">
        <v>332</v>
      </c>
      <c r="I310" s="254" t="s">
        <v>674</v>
      </c>
      <c r="J310" s="261">
        <v>0</v>
      </c>
      <c r="K310" s="261">
        <v>0</v>
      </c>
      <c r="L310" s="261">
        <v>1</v>
      </c>
      <c r="M310" s="321">
        <f t="shared" si="4"/>
        <v>1</v>
      </c>
    </row>
    <row r="311" spans="1:13">
      <c r="A311" s="301" t="s">
        <v>549</v>
      </c>
      <c r="B311" s="316"/>
      <c r="C311" s="316"/>
      <c r="D311" s="316">
        <v>2010</v>
      </c>
      <c r="E311" s="258" t="s">
        <v>215</v>
      </c>
      <c r="F311" s="258" t="s">
        <v>719</v>
      </c>
      <c r="G311" s="357" t="s">
        <v>997</v>
      </c>
      <c r="H311" s="316" t="s">
        <v>332</v>
      </c>
      <c r="I311" s="254" t="s">
        <v>674</v>
      </c>
      <c r="J311" s="261">
        <v>0</v>
      </c>
      <c r="K311" s="261">
        <v>0</v>
      </c>
      <c r="L311" s="261">
        <v>1</v>
      </c>
      <c r="M311" s="321">
        <f t="shared" si="4"/>
        <v>1</v>
      </c>
    </row>
    <row r="312" spans="1:13">
      <c r="A312" s="301" t="s">
        <v>549</v>
      </c>
      <c r="B312" s="316"/>
      <c r="C312" s="316"/>
      <c r="D312" s="316">
        <v>2010</v>
      </c>
      <c r="E312" s="258" t="s">
        <v>215</v>
      </c>
      <c r="F312" s="258" t="s">
        <v>719</v>
      </c>
      <c r="G312" s="357" t="s">
        <v>997</v>
      </c>
      <c r="H312" s="316" t="s">
        <v>332</v>
      </c>
      <c r="I312" s="254" t="s">
        <v>649</v>
      </c>
      <c r="J312" s="261">
        <v>0</v>
      </c>
      <c r="K312" s="261">
        <v>46</v>
      </c>
      <c r="L312" s="261">
        <v>579</v>
      </c>
      <c r="M312" s="321">
        <f t="shared" si="4"/>
        <v>625</v>
      </c>
    </row>
    <row r="313" spans="1:13">
      <c r="A313" s="301" t="s">
        <v>549</v>
      </c>
      <c r="B313" s="316"/>
      <c r="C313" s="316"/>
      <c r="D313" s="316">
        <v>2010</v>
      </c>
      <c r="E313" s="258" t="s">
        <v>215</v>
      </c>
      <c r="F313" s="258" t="s">
        <v>719</v>
      </c>
      <c r="G313" s="357" t="s">
        <v>997</v>
      </c>
      <c r="H313" s="316" t="s">
        <v>332</v>
      </c>
      <c r="I313" s="254" t="s">
        <v>651</v>
      </c>
      <c r="J313" s="261">
        <v>0</v>
      </c>
      <c r="K313" s="261">
        <v>46</v>
      </c>
      <c r="L313" s="261">
        <v>38</v>
      </c>
      <c r="M313" s="321">
        <f t="shared" si="4"/>
        <v>84</v>
      </c>
    </row>
    <row r="314" spans="1:13">
      <c r="A314" s="301" t="s">
        <v>549</v>
      </c>
      <c r="B314" s="316"/>
      <c r="C314" s="316"/>
      <c r="D314" s="316">
        <v>2010</v>
      </c>
      <c r="E314" s="258" t="s">
        <v>215</v>
      </c>
      <c r="F314" s="258" t="s">
        <v>719</v>
      </c>
      <c r="G314" s="357" t="s">
        <v>997</v>
      </c>
      <c r="H314" s="316" t="s">
        <v>332</v>
      </c>
      <c r="I314" s="254" t="s">
        <v>690</v>
      </c>
      <c r="J314" s="261">
        <v>0</v>
      </c>
      <c r="K314" s="261">
        <v>0</v>
      </c>
      <c r="L314" s="261">
        <v>3</v>
      </c>
      <c r="M314" s="321">
        <f t="shared" si="4"/>
        <v>3</v>
      </c>
    </row>
    <row r="315" spans="1:13">
      <c r="A315" s="301" t="s">
        <v>549</v>
      </c>
      <c r="B315" s="316"/>
      <c r="C315" s="316"/>
      <c r="D315" s="316">
        <v>2010</v>
      </c>
      <c r="E315" s="258" t="s">
        <v>215</v>
      </c>
      <c r="F315" s="258" t="s">
        <v>719</v>
      </c>
      <c r="G315" s="357" t="s">
        <v>965</v>
      </c>
      <c r="H315" s="316" t="s">
        <v>332</v>
      </c>
      <c r="I315" s="254" t="s">
        <v>649</v>
      </c>
      <c r="J315" s="261">
        <v>0</v>
      </c>
      <c r="K315" s="261">
        <v>3</v>
      </c>
      <c r="L315" s="261">
        <v>1</v>
      </c>
      <c r="M315" s="321">
        <f t="shared" si="4"/>
        <v>4</v>
      </c>
    </row>
    <row r="316" spans="1:13">
      <c r="A316" s="301" t="s">
        <v>549</v>
      </c>
      <c r="B316" s="316"/>
      <c r="C316" s="316"/>
      <c r="D316" s="316">
        <v>2010</v>
      </c>
      <c r="E316" s="258" t="s">
        <v>215</v>
      </c>
      <c r="F316" s="258" t="s">
        <v>719</v>
      </c>
      <c r="G316" s="357" t="s">
        <v>965</v>
      </c>
      <c r="H316" s="316" t="s">
        <v>332</v>
      </c>
      <c r="I316" s="254" t="s">
        <v>651</v>
      </c>
      <c r="J316" s="261">
        <v>0</v>
      </c>
      <c r="K316" s="261">
        <v>4</v>
      </c>
      <c r="L316" s="261">
        <v>0</v>
      </c>
      <c r="M316" s="321">
        <f t="shared" si="4"/>
        <v>4</v>
      </c>
    </row>
    <row r="317" spans="1:13">
      <c r="A317" s="301" t="s">
        <v>549</v>
      </c>
      <c r="B317" s="316"/>
      <c r="C317" s="316"/>
      <c r="D317" s="316">
        <v>2010</v>
      </c>
      <c r="E317" s="258" t="s">
        <v>215</v>
      </c>
      <c r="F317" s="258" t="s">
        <v>719</v>
      </c>
      <c r="G317" s="357" t="s">
        <v>965</v>
      </c>
      <c r="H317" s="316" t="s">
        <v>332</v>
      </c>
      <c r="I317" s="254" t="s">
        <v>653</v>
      </c>
      <c r="J317" s="261">
        <v>0</v>
      </c>
      <c r="K317" s="261">
        <v>55</v>
      </c>
      <c r="L317" s="261">
        <v>0</v>
      </c>
      <c r="M317" s="321">
        <f t="shared" si="4"/>
        <v>55</v>
      </c>
    </row>
    <row r="318" spans="1:13">
      <c r="A318" s="301" t="s">
        <v>549</v>
      </c>
      <c r="B318" s="316"/>
      <c r="C318" s="316"/>
      <c r="D318" s="316">
        <v>2010</v>
      </c>
      <c r="E318" s="258" t="s">
        <v>215</v>
      </c>
      <c r="F318" s="258" t="s">
        <v>719</v>
      </c>
      <c r="G318" s="357" t="s">
        <v>966</v>
      </c>
      <c r="H318" s="316" t="s">
        <v>332</v>
      </c>
      <c r="I318" s="254" t="s">
        <v>649</v>
      </c>
      <c r="J318" s="261">
        <v>0</v>
      </c>
      <c r="K318" s="261">
        <v>4</v>
      </c>
      <c r="L318" s="261">
        <v>18</v>
      </c>
      <c r="M318" s="321">
        <f t="shared" si="4"/>
        <v>22</v>
      </c>
    </row>
    <row r="319" spans="1:13">
      <c r="A319" s="301" t="s">
        <v>549</v>
      </c>
      <c r="B319" s="316"/>
      <c r="C319" s="316"/>
      <c r="D319" s="316">
        <v>2010</v>
      </c>
      <c r="E319" s="258" t="s">
        <v>215</v>
      </c>
      <c r="F319" s="258" t="s">
        <v>719</v>
      </c>
      <c r="G319" s="357" t="s">
        <v>966</v>
      </c>
      <c r="H319" s="316" t="s">
        <v>332</v>
      </c>
      <c r="I319" s="254" t="s">
        <v>690</v>
      </c>
      <c r="J319" s="261">
        <v>0</v>
      </c>
      <c r="K319" s="261">
        <v>1</v>
      </c>
      <c r="L319" s="261">
        <v>10</v>
      </c>
      <c r="M319" s="321">
        <f t="shared" si="4"/>
        <v>11</v>
      </c>
    </row>
    <row r="320" spans="1:13">
      <c r="A320" s="301" t="s">
        <v>549</v>
      </c>
      <c r="B320" s="316"/>
      <c r="C320" s="316"/>
      <c r="D320" s="316">
        <v>2010</v>
      </c>
      <c r="E320" s="258" t="s">
        <v>215</v>
      </c>
      <c r="F320" s="258" t="s">
        <v>719</v>
      </c>
      <c r="G320" s="357" t="s">
        <v>998</v>
      </c>
      <c r="H320" s="316" t="s">
        <v>609</v>
      </c>
      <c r="I320" s="254" t="s">
        <v>651</v>
      </c>
      <c r="J320" s="261">
        <v>0</v>
      </c>
      <c r="K320" s="261">
        <v>0</v>
      </c>
      <c r="L320" s="261">
        <v>16</v>
      </c>
      <c r="M320" s="321">
        <f t="shared" si="4"/>
        <v>16</v>
      </c>
    </row>
    <row r="321" spans="1:13">
      <c r="A321" s="301" t="s">
        <v>549</v>
      </c>
      <c r="B321" s="316"/>
      <c r="C321" s="316"/>
      <c r="D321" s="316">
        <v>2010</v>
      </c>
      <c r="E321" s="258" t="s">
        <v>215</v>
      </c>
      <c r="F321" s="258" t="s">
        <v>719</v>
      </c>
      <c r="G321" s="357" t="s">
        <v>999</v>
      </c>
      <c r="H321" s="316" t="s">
        <v>332</v>
      </c>
      <c r="I321" s="254" t="s">
        <v>649</v>
      </c>
      <c r="J321" s="261">
        <v>0</v>
      </c>
      <c r="K321" s="261">
        <v>0</v>
      </c>
      <c r="L321" s="261">
        <v>16</v>
      </c>
      <c r="M321" s="321">
        <f t="shared" si="4"/>
        <v>16</v>
      </c>
    </row>
    <row r="322" spans="1:13">
      <c r="A322" s="301" t="s">
        <v>549</v>
      </c>
      <c r="B322" s="316"/>
      <c r="C322" s="316"/>
      <c r="D322" s="316">
        <v>2010</v>
      </c>
      <c r="E322" s="258" t="s">
        <v>215</v>
      </c>
      <c r="F322" s="258" t="s">
        <v>719</v>
      </c>
      <c r="G322" s="357" t="s">
        <v>967</v>
      </c>
      <c r="H322" s="316" t="s">
        <v>332</v>
      </c>
      <c r="I322" s="254" t="s">
        <v>674</v>
      </c>
      <c r="J322" s="261">
        <v>0</v>
      </c>
      <c r="K322" s="261">
        <v>0</v>
      </c>
      <c r="L322" s="261">
        <v>4</v>
      </c>
      <c r="M322" s="321">
        <f t="shared" si="4"/>
        <v>4</v>
      </c>
    </row>
    <row r="323" spans="1:13">
      <c r="A323" s="301" t="s">
        <v>549</v>
      </c>
      <c r="B323" s="316"/>
      <c r="C323" s="316"/>
      <c r="D323" s="316">
        <v>2010</v>
      </c>
      <c r="E323" s="258" t="s">
        <v>215</v>
      </c>
      <c r="F323" s="258" t="s">
        <v>719</v>
      </c>
      <c r="G323" s="357" t="s">
        <v>967</v>
      </c>
      <c r="H323" s="316" t="s">
        <v>332</v>
      </c>
      <c r="I323" s="254" t="s">
        <v>649</v>
      </c>
      <c r="J323" s="261">
        <v>0</v>
      </c>
      <c r="K323" s="261">
        <v>0</v>
      </c>
      <c r="L323" s="261">
        <v>1</v>
      </c>
      <c r="M323" s="321">
        <f t="shared" si="4"/>
        <v>1</v>
      </c>
    </row>
    <row r="324" spans="1:13">
      <c r="A324" s="301" t="s">
        <v>549</v>
      </c>
      <c r="B324" s="316"/>
      <c r="C324" s="316"/>
      <c r="D324" s="316">
        <v>2010</v>
      </c>
      <c r="E324" s="258" t="s">
        <v>215</v>
      </c>
      <c r="F324" s="258" t="s">
        <v>719</v>
      </c>
      <c r="G324" s="357" t="s">
        <v>967</v>
      </c>
      <c r="H324" s="316" t="s">
        <v>332</v>
      </c>
      <c r="I324" s="254" t="s">
        <v>651</v>
      </c>
      <c r="J324" s="261">
        <v>0</v>
      </c>
      <c r="K324" s="261">
        <v>0</v>
      </c>
      <c r="L324" s="261">
        <v>2</v>
      </c>
      <c r="M324" s="321">
        <f t="shared" si="4"/>
        <v>2</v>
      </c>
    </row>
    <row r="325" spans="1:13">
      <c r="A325" s="301" t="s">
        <v>549</v>
      </c>
      <c r="B325" s="316"/>
      <c r="C325" s="316"/>
      <c r="D325" s="316">
        <v>2010</v>
      </c>
      <c r="E325" s="258" t="s">
        <v>215</v>
      </c>
      <c r="F325" s="258" t="s">
        <v>726</v>
      </c>
      <c r="G325" s="357" t="s">
        <v>953</v>
      </c>
      <c r="H325" s="316" t="s">
        <v>332</v>
      </c>
      <c r="I325" s="254" t="s">
        <v>727</v>
      </c>
      <c r="J325" s="261">
        <v>0</v>
      </c>
      <c r="K325" s="261">
        <v>0</v>
      </c>
      <c r="L325" s="261">
        <v>77</v>
      </c>
      <c r="M325" s="321">
        <f t="shared" si="4"/>
        <v>77</v>
      </c>
    </row>
    <row r="326" spans="1:13">
      <c r="A326" s="301" t="s">
        <v>549</v>
      </c>
      <c r="B326" s="316"/>
      <c r="C326" s="316"/>
      <c r="D326" s="316">
        <v>2010</v>
      </c>
      <c r="E326" s="258" t="s">
        <v>215</v>
      </c>
      <c r="F326" s="258" t="s">
        <v>726</v>
      </c>
      <c r="G326" s="357" t="s">
        <v>954</v>
      </c>
      <c r="H326" s="316" t="s">
        <v>604</v>
      </c>
      <c r="I326" s="254" t="s">
        <v>697</v>
      </c>
      <c r="J326" s="261">
        <v>0</v>
      </c>
      <c r="K326" s="261">
        <v>0</v>
      </c>
      <c r="L326" s="261">
        <v>10</v>
      </c>
      <c r="M326" s="321">
        <f t="shared" ref="M326:M389" si="5">J326+K326+L326</f>
        <v>10</v>
      </c>
    </row>
    <row r="327" spans="1:13">
      <c r="A327" s="301" t="s">
        <v>549</v>
      </c>
      <c r="B327" s="316"/>
      <c r="C327" s="316"/>
      <c r="D327" s="316">
        <v>2010</v>
      </c>
      <c r="E327" s="258" t="s">
        <v>215</v>
      </c>
      <c r="F327" s="258" t="s">
        <v>726</v>
      </c>
      <c r="G327" s="357" t="s">
        <v>954</v>
      </c>
      <c r="H327" s="316" t="s">
        <v>604</v>
      </c>
      <c r="I327" s="254" t="s">
        <v>649</v>
      </c>
      <c r="J327" s="261">
        <v>0</v>
      </c>
      <c r="K327" s="261">
        <v>0</v>
      </c>
      <c r="L327" s="261">
        <v>211</v>
      </c>
      <c r="M327" s="321">
        <f t="shared" si="5"/>
        <v>211</v>
      </c>
    </row>
    <row r="328" spans="1:13">
      <c r="A328" s="301" t="s">
        <v>549</v>
      </c>
      <c r="B328" s="316"/>
      <c r="C328" s="316"/>
      <c r="D328" s="316">
        <v>2010</v>
      </c>
      <c r="E328" s="258" t="s">
        <v>215</v>
      </c>
      <c r="F328" s="258" t="s">
        <v>726</v>
      </c>
      <c r="G328" s="357" t="s">
        <v>954</v>
      </c>
      <c r="H328" s="316" t="s">
        <v>604</v>
      </c>
      <c r="I328" s="254" t="s">
        <v>651</v>
      </c>
      <c r="J328" s="261">
        <v>0</v>
      </c>
      <c r="K328" s="261">
        <v>0</v>
      </c>
      <c r="L328" s="261">
        <v>912</v>
      </c>
      <c r="M328" s="321">
        <f t="shared" si="5"/>
        <v>912</v>
      </c>
    </row>
    <row r="329" spans="1:13">
      <c r="A329" s="301" t="s">
        <v>549</v>
      </c>
      <c r="B329" s="316"/>
      <c r="C329" s="316"/>
      <c r="D329" s="316">
        <v>2010</v>
      </c>
      <c r="E329" s="258" t="s">
        <v>215</v>
      </c>
      <c r="F329" s="258" t="s">
        <v>726</v>
      </c>
      <c r="G329" s="357" t="s">
        <v>954</v>
      </c>
      <c r="H329" s="316" t="s">
        <v>604</v>
      </c>
      <c r="I329" s="254" t="s">
        <v>689</v>
      </c>
      <c r="J329" s="261">
        <v>0</v>
      </c>
      <c r="K329" s="261">
        <v>0</v>
      </c>
      <c r="L329" s="261">
        <v>285</v>
      </c>
      <c r="M329" s="321">
        <f t="shared" si="5"/>
        <v>285</v>
      </c>
    </row>
    <row r="330" spans="1:13">
      <c r="A330" s="301" t="s">
        <v>549</v>
      </c>
      <c r="B330" s="316"/>
      <c r="C330" s="316"/>
      <c r="D330" s="316">
        <v>2010</v>
      </c>
      <c r="E330" s="258" t="s">
        <v>215</v>
      </c>
      <c r="F330" s="258" t="s">
        <v>726</v>
      </c>
      <c r="G330" s="357" t="s">
        <v>969</v>
      </c>
      <c r="H330" s="316" t="s">
        <v>609</v>
      </c>
      <c r="I330" s="254" t="s">
        <v>1271</v>
      </c>
      <c r="J330" s="261">
        <v>0</v>
      </c>
      <c r="K330" s="261">
        <v>38869</v>
      </c>
      <c r="L330" s="261">
        <v>0</v>
      </c>
      <c r="M330" s="321">
        <f t="shared" si="5"/>
        <v>38869</v>
      </c>
    </row>
    <row r="331" spans="1:13">
      <c r="A331" s="301" t="s">
        <v>549</v>
      </c>
      <c r="B331" s="316"/>
      <c r="C331" s="316"/>
      <c r="D331" s="316">
        <v>2010</v>
      </c>
      <c r="E331" s="258" t="s">
        <v>215</v>
      </c>
      <c r="F331" s="258" t="s">
        <v>726</v>
      </c>
      <c r="G331" s="357" t="s">
        <v>969</v>
      </c>
      <c r="H331" s="316" t="s">
        <v>609</v>
      </c>
      <c r="I331" s="254" t="s">
        <v>727</v>
      </c>
      <c r="J331" s="261">
        <v>0</v>
      </c>
      <c r="K331" s="261">
        <v>0</v>
      </c>
      <c r="L331" s="261">
        <v>6</v>
      </c>
      <c r="M331" s="321">
        <f t="shared" si="5"/>
        <v>6</v>
      </c>
    </row>
    <row r="332" spans="1:13">
      <c r="A332" s="301" t="s">
        <v>549</v>
      </c>
      <c r="B332" s="316"/>
      <c r="C332" s="316"/>
      <c r="D332" s="316">
        <v>2010</v>
      </c>
      <c r="E332" s="258" t="s">
        <v>215</v>
      </c>
      <c r="F332" s="258" t="s">
        <v>726</v>
      </c>
      <c r="G332" s="357" t="s">
        <v>970</v>
      </c>
      <c r="H332" s="316" t="s">
        <v>609</v>
      </c>
      <c r="I332" s="254" t="s">
        <v>649</v>
      </c>
      <c r="J332" s="261">
        <v>0</v>
      </c>
      <c r="K332" s="261">
        <v>12</v>
      </c>
      <c r="L332" s="261">
        <v>0</v>
      </c>
      <c r="M332" s="321">
        <f t="shared" si="5"/>
        <v>12</v>
      </c>
    </row>
    <row r="333" spans="1:13">
      <c r="A333" s="301" t="s">
        <v>549</v>
      </c>
      <c r="B333" s="316"/>
      <c r="C333" s="316"/>
      <c r="D333" s="316">
        <v>2010</v>
      </c>
      <c r="E333" s="258" t="s">
        <v>215</v>
      </c>
      <c r="F333" s="258" t="s">
        <v>726</v>
      </c>
      <c r="G333" s="357" t="s">
        <v>970</v>
      </c>
      <c r="H333" s="316" t="s">
        <v>609</v>
      </c>
      <c r="I333" s="254" t="s">
        <v>651</v>
      </c>
      <c r="J333" s="261">
        <v>0</v>
      </c>
      <c r="K333" s="261">
        <v>141</v>
      </c>
      <c r="L333" s="261">
        <v>5</v>
      </c>
      <c r="M333" s="321">
        <f t="shared" si="5"/>
        <v>146</v>
      </c>
    </row>
    <row r="334" spans="1:13">
      <c r="A334" s="301" t="s">
        <v>549</v>
      </c>
      <c r="B334" s="316"/>
      <c r="C334" s="316"/>
      <c r="D334" s="316">
        <v>2010</v>
      </c>
      <c r="E334" s="258" t="s">
        <v>215</v>
      </c>
      <c r="F334" s="258" t="s">
        <v>726</v>
      </c>
      <c r="G334" s="357" t="s">
        <v>970</v>
      </c>
      <c r="H334" s="316" t="s">
        <v>609</v>
      </c>
      <c r="I334" s="254" t="s">
        <v>689</v>
      </c>
      <c r="J334" s="261">
        <v>0</v>
      </c>
      <c r="K334" s="261">
        <v>39</v>
      </c>
      <c r="L334" s="261">
        <v>0</v>
      </c>
      <c r="M334" s="321">
        <f t="shared" si="5"/>
        <v>39</v>
      </c>
    </row>
    <row r="335" spans="1:13">
      <c r="A335" s="301" t="s">
        <v>549</v>
      </c>
      <c r="B335" s="316"/>
      <c r="C335" s="316"/>
      <c r="D335" s="316">
        <v>2010</v>
      </c>
      <c r="E335" s="258" t="s">
        <v>215</v>
      </c>
      <c r="F335" s="258" t="s">
        <v>726</v>
      </c>
      <c r="G335" s="357" t="s">
        <v>613</v>
      </c>
      <c r="H335" s="316" t="s">
        <v>609</v>
      </c>
      <c r="I335" s="254" t="s">
        <v>649</v>
      </c>
      <c r="J335" s="261">
        <v>0</v>
      </c>
      <c r="K335" s="261">
        <v>0</v>
      </c>
      <c r="L335" s="261">
        <v>222</v>
      </c>
      <c r="M335" s="321">
        <f t="shared" si="5"/>
        <v>222</v>
      </c>
    </row>
    <row r="336" spans="1:13">
      <c r="A336" s="301" t="s">
        <v>549</v>
      </c>
      <c r="B336" s="316"/>
      <c r="C336" s="316"/>
      <c r="D336" s="316">
        <v>2010</v>
      </c>
      <c r="E336" s="258" t="s">
        <v>215</v>
      </c>
      <c r="F336" s="258" t="s">
        <v>726</v>
      </c>
      <c r="G336" s="357" t="s">
        <v>613</v>
      </c>
      <c r="H336" s="316" t="s">
        <v>609</v>
      </c>
      <c r="I336" s="254" t="s">
        <v>698</v>
      </c>
      <c r="J336" s="261">
        <v>0</v>
      </c>
      <c r="K336" s="261">
        <v>13</v>
      </c>
      <c r="L336" s="261">
        <v>0</v>
      </c>
      <c r="M336" s="321">
        <f t="shared" si="5"/>
        <v>13</v>
      </c>
    </row>
    <row r="337" spans="1:13">
      <c r="A337" s="301" t="s">
        <v>549</v>
      </c>
      <c r="B337" s="316"/>
      <c r="C337" s="316"/>
      <c r="D337" s="316">
        <v>2010</v>
      </c>
      <c r="E337" s="258" t="s">
        <v>215</v>
      </c>
      <c r="F337" s="258" t="s">
        <v>726</v>
      </c>
      <c r="G337" s="357" t="s">
        <v>613</v>
      </c>
      <c r="H337" s="316" t="s">
        <v>609</v>
      </c>
      <c r="I337" s="254" t="s">
        <v>651</v>
      </c>
      <c r="J337" s="261">
        <v>0</v>
      </c>
      <c r="K337" s="261">
        <v>0</v>
      </c>
      <c r="L337" s="261">
        <v>22</v>
      </c>
      <c r="M337" s="321">
        <f t="shared" si="5"/>
        <v>22</v>
      </c>
    </row>
    <row r="338" spans="1:13">
      <c r="A338" s="301" t="s">
        <v>549</v>
      </c>
      <c r="B338" s="316"/>
      <c r="C338" s="316"/>
      <c r="D338" s="316">
        <v>2010</v>
      </c>
      <c r="E338" s="258" t="s">
        <v>215</v>
      </c>
      <c r="F338" s="258" t="s">
        <v>726</v>
      </c>
      <c r="G338" s="357" t="s">
        <v>613</v>
      </c>
      <c r="H338" s="316" t="s">
        <v>609</v>
      </c>
      <c r="I338" s="254" t="s">
        <v>657</v>
      </c>
      <c r="J338" s="261">
        <v>0</v>
      </c>
      <c r="K338" s="261">
        <v>2</v>
      </c>
      <c r="L338" s="261">
        <v>0</v>
      </c>
      <c r="M338" s="321">
        <f t="shared" si="5"/>
        <v>2</v>
      </c>
    </row>
    <row r="339" spans="1:13">
      <c r="A339" s="301" t="s">
        <v>549</v>
      </c>
      <c r="B339" s="316"/>
      <c r="C339" s="316"/>
      <c r="D339" s="316">
        <v>2010</v>
      </c>
      <c r="E339" s="258" t="s">
        <v>215</v>
      </c>
      <c r="F339" s="258" t="s">
        <v>726</v>
      </c>
      <c r="G339" s="357" t="s">
        <v>1001</v>
      </c>
      <c r="H339" s="316" t="s">
        <v>332</v>
      </c>
      <c r="I339" s="254" t="s">
        <v>727</v>
      </c>
      <c r="J339" s="261">
        <v>0</v>
      </c>
      <c r="K339" s="261">
        <v>0</v>
      </c>
      <c r="L339" s="261">
        <v>2</v>
      </c>
      <c r="M339" s="321">
        <f t="shared" si="5"/>
        <v>2</v>
      </c>
    </row>
    <row r="340" spans="1:13">
      <c r="A340" s="301" t="s">
        <v>549</v>
      </c>
      <c r="B340" s="316"/>
      <c r="C340" s="316"/>
      <c r="D340" s="316">
        <v>2010</v>
      </c>
      <c r="E340" s="258" t="s">
        <v>215</v>
      </c>
      <c r="F340" s="258" t="s">
        <v>726</v>
      </c>
      <c r="G340" s="357" t="s">
        <v>971</v>
      </c>
      <c r="H340" s="316" t="s">
        <v>609</v>
      </c>
      <c r="I340" s="254" t="s">
        <v>649</v>
      </c>
      <c r="J340" s="261">
        <v>0</v>
      </c>
      <c r="K340" s="261">
        <v>222</v>
      </c>
      <c r="L340" s="261">
        <v>0</v>
      </c>
      <c r="M340" s="321">
        <f t="shared" si="5"/>
        <v>222</v>
      </c>
    </row>
    <row r="341" spans="1:13">
      <c r="A341" s="301" t="s">
        <v>549</v>
      </c>
      <c r="B341" s="316"/>
      <c r="C341" s="316"/>
      <c r="D341" s="316">
        <v>2010</v>
      </c>
      <c r="E341" s="258" t="s">
        <v>215</v>
      </c>
      <c r="F341" s="258" t="s">
        <v>726</v>
      </c>
      <c r="G341" s="357" t="s">
        <v>971</v>
      </c>
      <c r="H341" s="316" t="s">
        <v>609</v>
      </c>
      <c r="I341" s="254" t="s">
        <v>651</v>
      </c>
      <c r="J341" s="261">
        <v>0</v>
      </c>
      <c r="K341" s="261">
        <v>3</v>
      </c>
      <c r="L341" s="261">
        <v>0</v>
      </c>
      <c r="M341" s="321">
        <f t="shared" si="5"/>
        <v>3</v>
      </c>
    </row>
    <row r="342" spans="1:13">
      <c r="A342" s="301" t="s">
        <v>549</v>
      </c>
      <c r="B342" s="316"/>
      <c r="C342" s="316"/>
      <c r="D342" s="316">
        <v>2010</v>
      </c>
      <c r="E342" s="258" t="s">
        <v>215</v>
      </c>
      <c r="F342" s="258" t="s">
        <v>726</v>
      </c>
      <c r="G342" s="357" t="s">
        <v>972</v>
      </c>
      <c r="H342" s="316" t="s">
        <v>332</v>
      </c>
      <c r="I342" s="254" t="s">
        <v>727</v>
      </c>
      <c r="J342" s="261">
        <v>0</v>
      </c>
      <c r="K342" s="261">
        <v>0</v>
      </c>
      <c r="L342" s="261">
        <v>19</v>
      </c>
      <c r="M342" s="321">
        <f t="shared" si="5"/>
        <v>19</v>
      </c>
    </row>
    <row r="343" spans="1:13">
      <c r="A343" s="301" t="s">
        <v>549</v>
      </c>
      <c r="B343" s="316"/>
      <c r="C343" s="316"/>
      <c r="D343" s="316">
        <v>2010</v>
      </c>
      <c r="E343" s="258" t="s">
        <v>215</v>
      </c>
      <c r="F343" s="258" t="s">
        <v>726</v>
      </c>
      <c r="G343" s="357" t="s">
        <v>973</v>
      </c>
      <c r="H343" s="316" t="s">
        <v>332</v>
      </c>
      <c r="I343" s="254" t="s">
        <v>697</v>
      </c>
      <c r="J343" s="261">
        <v>0</v>
      </c>
      <c r="K343" s="261">
        <v>0</v>
      </c>
      <c r="L343" s="261">
        <v>7</v>
      </c>
      <c r="M343" s="321">
        <f t="shared" si="5"/>
        <v>7</v>
      </c>
    </row>
    <row r="344" spans="1:13">
      <c r="A344" s="301" t="s">
        <v>549</v>
      </c>
      <c r="B344" s="316"/>
      <c r="C344" s="316"/>
      <c r="D344" s="316">
        <v>2010</v>
      </c>
      <c r="E344" s="258" t="s">
        <v>215</v>
      </c>
      <c r="F344" s="258" t="s">
        <v>726</v>
      </c>
      <c r="G344" s="357" t="s">
        <v>973</v>
      </c>
      <c r="H344" s="316" t="s">
        <v>332</v>
      </c>
      <c r="I344" s="254" t="s">
        <v>727</v>
      </c>
      <c r="J344" s="261">
        <v>0</v>
      </c>
      <c r="K344" s="261">
        <v>0</v>
      </c>
      <c r="L344" s="261">
        <v>6</v>
      </c>
      <c r="M344" s="321">
        <f t="shared" si="5"/>
        <v>6</v>
      </c>
    </row>
    <row r="345" spans="1:13">
      <c r="A345" s="301" t="s">
        <v>549</v>
      </c>
      <c r="B345" s="316"/>
      <c r="C345" s="316"/>
      <c r="D345" s="316">
        <v>2010</v>
      </c>
      <c r="E345" s="258" t="s">
        <v>215</v>
      </c>
      <c r="F345" s="258" t="s">
        <v>726</v>
      </c>
      <c r="G345" s="357" t="s">
        <v>84</v>
      </c>
      <c r="H345" s="316" t="s">
        <v>332</v>
      </c>
      <c r="I345" s="254" t="s">
        <v>651</v>
      </c>
      <c r="J345" s="261">
        <v>0</v>
      </c>
      <c r="K345" s="261">
        <v>0</v>
      </c>
      <c r="L345" s="261">
        <v>0</v>
      </c>
      <c r="M345" s="321">
        <f t="shared" si="5"/>
        <v>0</v>
      </c>
    </row>
    <row r="346" spans="1:13">
      <c r="A346" s="301" t="s">
        <v>549</v>
      </c>
      <c r="B346" s="316"/>
      <c r="C346" s="316"/>
      <c r="D346" s="316">
        <v>2010</v>
      </c>
      <c r="E346" s="258" t="s">
        <v>215</v>
      </c>
      <c r="F346" s="258" t="s">
        <v>726</v>
      </c>
      <c r="G346" s="357" t="s">
        <v>18</v>
      </c>
      <c r="H346" s="316" t="s">
        <v>332</v>
      </c>
      <c r="I346" s="254" t="s">
        <v>651</v>
      </c>
      <c r="J346" s="261">
        <v>0</v>
      </c>
      <c r="K346" s="261">
        <v>0</v>
      </c>
      <c r="L346" s="261">
        <v>1</v>
      </c>
      <c r="M346" s="321">
        <f t="shared" si="5"/>
        <v>1</v>
      </c>
    </row>
    <row r="347" spans="1:13">
      <c r="A347" s="301" t="s">
        <v>549</v>
      </c>
      <c r="B347" s="316"/>
      <c r="C347" s="316"/>
      <c r="D347" s="316">
        <v>2010</v>
      </c>
      <c r="E347" s="258" t="s">
        <v>215</v>
      </c>
      <c r="F347" s="258" t="s">
        <v>726</v>
      </c>
      <c r="G347" s="357" t="s">
        <v>974</v>
      </c>
      <c r="H347" s="316" t="s">
        <v>332</v>
      </c>
      <c r="I347" s="254" t="s">
        <v>649</v>
      </c>
      <c r="J347" s="261">
        <v>0</v>
      </c>
      <c r="K347" s="261">
        <v>0</v>
      </c>
      <c r="L347" s="261">
        <v>0</v>
      </c>
      <c r="M347" s="321">
        <f t="shared" si="5"/>
        <v>0</v>
      </c>
    </row>
    <row r="348" spans="1:13">
      <c r="A348" s="301" t="s">
        <v>549</v>
      </c>
      <c r="B348" s="316"/>
      <c r="C348" s="316"/>
      <c r="D348" s="316">
        <v>2010</v>
      </c>
      <c r="E348" s="258" t="s">
        <v>215</v>
      </c>
      <c r="F348" s="258" t="s">
        <v>726</v>
      </c>
      <c r="G348" s="357" t="s">
        <v>974</v>
      </c>
      <c r="H348" s="316" t="s">
        <v>332</v>
      </c>
      <c r="I348" s="254" t="s">
        <v>1271</v>
      </c>
      <c r="J348" s="261">
        <v>0</v>
      </c>
      <c r="K348" s="261">
        <v>0</v>
      </c>
      <c r="L348" s="261">
        <v>0</v>
      </c>
      <c r="M348" s="321">
        <f t="shared" si="5"/>
        <v>0</v>
      </c>
    </row>
    <row r="349" spans="1:13">
      <c r="A349" s="301" t="s">
        <v>549</v>
      </c>
      <c r="B349" s="316"/>
      <c r="C349" s="316"/>
      <c r="D349" s="316">
        <v>2010</v>
      </c>
      <c r="E349" s="258" t="s">
        <v>215</v>
      </c>
      <c r="F349" s="258" t="s">
        <v>726</v>
      </c>
      <c r="G349" s="357" t="s">
        <v>974</v>
      </c>
      <c r="H349" s="316" t="s">
        <v>332</v>
      </c>
      <c r="I349" s="254" t="s">
        <v>657</v>
      </c>
      <c r="J349" s="261">
        <v>0</v>
      </c>
      <c r="K349" s="261">
        <v>0</v>
      </c>
      <c r="L349" s="261">
        <v>0</v>
      </c>
      <c r="M349" s="321">
        <f t="shared" si="5"/>
        <v>0</v>
      </c>
    </row>
    <row r="350" spans="1:13">
      <c r="A350" s="301" t="s">
        <v>549</v>
      </c>
      <c r="B350" s="316"/>
      <c r="C350" s="316"/>
      <c r="D350" s="316">
        <v>2010</v>
      </c>
      <c r="E350" s="258" t="s">
        <v>215</v>
      </c>
      <c r="F350" s="258" t="s">
        <v>726</v>
      </c>
      <c r="G350" s="357" t="s">
        <v>974</v>
      </c>
      <c r="H350" s="316" t="s">
        <v>332</v>
      </c>
      <c r="I350" s="254" t="s">
        <v>727</v>
      </c>
      <c r="J350" s="261">
        <v>0</v>
      </c>
      <c r="K350" s="261">
        <v>0</v>
      </c>
      <c r="L350" s="261">
        <v>0</v>
      </c>
      <c r="M350" s="321">
        <f t="shared" si="5"/>
        <v>0</v>
      </c>
    </row>
    <row r="351" spans="1:13">
      <c r="A351" s="301" t="s">
        <v>549</v>
      </c>
      <c r="B351" s="316"/>
      <c r="C351" s="316"/>
      <c r="D351" s="316">
        <v>2010</v>
      </c>
      <c r="E351" s="258" t="s">
        <v>215</v>
      </c>
      <c r="F351" s="258" t="s">
        <v>726</v>
      </c>
      <c r="G351" s="357" t="s">
        <v>975</v>
      </c>
      <c r="H351" s="316" t="s">
        <v>332</v>
      </c>
      <c r="I351" s="254" t="s">
        <v>649</v>
      </c>
      <c r="J351" s="261">
        <v>0</v>
      </c>
      <c r="K351" s="261">
        <v>0</v>
      </c>
      <c r="L351" s="261">
        <v>394</v>
      </c>
      <c r="M351" s="321">
        <f t="shared" si="5"/>
        <v>394</v>
      </c>
    </row>
    <row r="352" spans="1:13">
      <c r="A352" s="301" t="s">
        <v>549</v>
      </c>
      <c r="B352" s="316"/>
      <c r="C352" s="316"/>
      <c r="D352" s="316">
        <v>2010</v>
      </c>
      <c r="E352" s="258" t="s">
        <v>215</v>
      </c>
      <c r="F352" s="258" t="s">
        <v>726</v>
      </c>
      <c r="G352" s="357" t="s">
        <v>975</v>
      </c>
      <c r="H352" s="316" t="s">
        <v>332</v>
      </c>
      <c r="I352" s="254" t="s">
        <v>651</v>
      </c>
      <c r="J352" s="261">
        <v>0</v>
      </c>
      <c r="K352" s="261">
        <v>0</v>
      </c>
      <c r="L352" s="261">
        <v>13</v>
      </c>
      <c r="M352" s="321">
        <f t="shared" si="5"/>
        <v>13</v>
      </c>
    </row>
    <row r="353" spans="1:13">
      <c r="A353" s="301" t="s">
        <v>549</v>
      </c>
      <c r="B353" s="316"/>
      <c r="C353" s="316"/>
      <c r="D353" s="316">
        <v>2010</v>
      </c>
      <c r="E353" s="258" t="s">
        <v>215</v>
      </c>
      <c r="F353" s="258" t="s">
        <v>726</v>
      </c>
      <c r="G353" s="357" t="s">
        <v>600</v>
      </c>
      <c r="H353" s="316" t="s">
        <v>604</v>
      </c>
      <c r="I353" s="254" t="s">
        <v>649</v>
      </c>
      <c r="J353" s="261">
        <v>0</v>
      </c>
      <c r="K353" s="261">
        <v>0</v>
      </c>
      <c r="L353" s="261">
        <v>4</v>
      </c>
      <c r="M353" s="321">
        <f t="shared" si="5"/>
        <v>4</v>
      </c>
    </row>
    <row r="354" spans="1:13">
      <c r="A354" s="301" t="s">
        <v>549</v>
      </c>
      <c r="B354" s="316"/>
      <c r="C354" s="316"/>
      <c r="D354" s="316">
        <v>2010</v>
      </c>
      <c r="E354" s="258" t="s">
        <v>215</v>
      </c>
      <c r="F354" s="258" t="s">
        <v>726</v>
      </c>
      <c r="G354" s="357" t="s">
        <v>600</v>
      </c>
      <c r="H354" s="316" t="s">
        <v>604</v>
      </c>
      <c r="I354" s="254" t="s">
        <v>698</v>
      </c>
      <c r="J354" s="261">
        <v>0</v>
      </c>
      <c r="K354" s="261">
        <v>65</v>
      </c>
      <c r="L354" s="261">
        <v>0</v>
      </c>
      <c r="M354" s="321">
        <f t="shared" si="5"/>
        <v>65</v>
      </c>
    </row>
    <row r="355" spans="1:13">
      <c r="A355" s="301" t="s">
        <v>549</v>
      </c>
      <c r="B355" s="316"/>
      <c r="C355" s="316"/>
      <c r="D355" s="316">
        <v>2010</v>
      </c>
      <c r="E355" s="258" t="s">
        <v>215</v>
      </c>
      <c r="F355" s="258" t="s">
        <v>726</v>
      </c>
      <c r="G355" s="357" t="s">
        <v>600</v>
      </c>
      <c r="H355" s="316" t="s">
        <v>604</v>
      </c>
      <c r="I355" s="254" t="s">
        <v>651</v>
      </c>
      <c r="J355" s="261">
        <v>0</v>
      </c>
      <c r="K355" s="261">
        <v>0</v>
      </c>
      <c r="L355" s="261">
        <v>125</v>
      </c>
      <c r="M355" s="321">
        <f t="shared" si="5"/>
        <v>125</v>
      </c>
    </row>
    <row r="356" spans="1:13">
      <c r="A356" s="301" t="s">
        <v>549</v>
      </c>
      <c r="B356" s="316"/>
      <c r="C356" s="316"/>
      <c r="D356" s="316">
        <v>2010</v>
      </c>
      <c r="E356" s="258" t="s">
        <v>215</v>
      </c>
      <c r="F356" s="258" t="s">
        <v>726</v>
      </c>
      <c r="G356" s="357" t="s">
        <v>600</v>
      </c>
      <c r="H356" s="316" t="s">
        <v>604</v>
      </c>
      <c r="I356" s="254" t="s">
        <v>1271</v>
      </c>
      <c r="J356" s="261">
        <v>0</v>
      </c>
      <c r="K356" s="261">
        <v>14</v>
      </c>
      <c r="L356" s="261">
        <v>0</v>
      </c>
      <c r="M356" s="321">
        <f t="shared" si="5"/>
        <v>14</v>
      </c>
    </row>
    <row r="357" spans="1:13">
      <c r="A357" s="301" t="s">
        <v>549</v>
      </c>
      <c r="B357" s="316"/>
      <c r="C357" s="316"/>
      <c r="D357" s="316">
        <v>2010</v>
      </c>
      <c r="E357" s="258" t="s">
        <v>215</v>
      </c>
      <c r="F357" s="258" t="s">
        <v>726</v>
      </c>
      <c r="G357" s="357" t="s">
        <v>600</v>
      </c>
      <c r="H357" s="316" t="s">
        <v>604</v>
      </c>
      <c r="I357" s="254" t="s">
        <v>703</v>
      </c>
      <c r="J357" s="261">
        <v>0</v>
      </c>
      <c r="K357" s="261">
        <v>4217</v>
      </c>
      <c r="L357" s="261">
        <v>0</v>
      </c>
      <c r="M357" s="321">
        <f t="shared" si="5"/>
        <v>4217</v>
      </c>
    </row>
    <row r="358" spans="1:13">
      <c r="A358" s="301" t="s">
        <v>549</v>
      </c>
      <c r="B358" s="316"/>
      <c r="C358" s="316"/>
      <c r="D358" s="316">
        <v>2010</v>
      </c>
      <c r="E358" s="258" t="s">
        <v>215</v>
      </c>
      <c r="F358" s="258" t="s">
        <v>726</v>
      </c>
      <c r="G358" s="357" t="s">
        <v>600</v>
      </c>
      <c r="H358" s="316" t="s">
        <v>604</v>
      </c>
      <c r="I358" s="254" t="s">
        <v>657</v>
      </c>
      <c r="J358" s="261">
        <v>0</v>
      </c>
      <c r="K358" s="261">
        <v>702</v>
      </c>
      <c r="L358" s="261">
        <v>0</v>
      </c>
      <c r="M358" s="321">
        <f t="shared" si="5"/>
        <v>702</v>
      </c>
    </row>
    <row r="359" spans="1:13">
      <c r="A359" s="301"/>
      <c r="B359" s="316"/>
      <c r="C359" s="316"/>
      <c r="D359" s="316">
        <v>2010</v>
      </c>
      <c r="E359" s="258" t="s">
        <v>215</v>
      </c>
      <c r="F359" s="258" t="s">
        <v>726</v>
      </c>
      <c r="G359" s="357" t="s">
        <v>600</v>
      </c>
      <c r="H359" s="316" t="s">
        <v>604</v>
      </c>
      <c r="I359" s="254" t="s">
        <v>727</v>
      </c>
      <c r="J359" s="261">
        <v>0</v>
      </c>
      <c r="K359" s="261">
        <v>0</v>
      </c>
      <c r="L359" s="261">
        <v>88</v>
      </c>
      <c r="M359" s="321">
        <f t="shared" si="5"/>
        <v>88</v>
      </c>
    </row>
    <row r="360" spans="1:13">
      <c r="A360" s="301" t="s">
        <v>549</v>
      </c>
      <c r="B360" s="316"/>
      <c r="C360" s="316"/>
      <c r="D360" s="316">
        <v>2010</v>
      </c>
      <c r="E360" s="258" t="s">
        <v>215</v>
      </c>
      <c r="F360" s="258" t="s">
        <v>726</v>
      </c>
      <c r="G360" s="357" t="s">
        <v>97</v>
      </c>
      <c r="H360" s="316" t="s">
        <v>332</v>
      </c>
      <c r="I360" s="254" t="s">
        <v>649</v>
      </c>
      <c r="J360" s="261">
        <v>0</v>
      </c>
      <c r="K360" s="261">
        <v>0</v>
      </c>
      <c r="L360" s="261">
        <v>17</v>
      </c>
      <c r="M360" s="321">
        <f t="shared" si="5"/>
        <v>17</v>
      </c>
    </row>
    <row r="361" spans="1:13">
      <c r="A361" s="301" t="s">
        <v>549</v>
      </c>
      <c r="B361" s="316"/>
      <c r="C361" s="316"/>
      <c r="D361" s="316">
        <v>2010</v>
      </c>
      <c r="E361" s="258" t="s">
        <v>215</v>
      </c>
      <c r="F361" s="258" t="s">
        <v>726</v>
      </c>
      <c r="G361" s="357" t="s">
        <v>1011</v>
      </c>
      <c r="H361" s="316" t="s">
        <v>609</v>
      </c>
      <c r="I361" s="254" t="s">
        <v>727</v>
      </c>
      <c r="J361" s="261">
        <v>0</v>
      </c>
      <c r="K361" s="261">
        <v>2935</v>
      </c>
      <c r="L361" s="261">
        <v>1745</v>
      </c>
      <c r="M361" s="321">
        <f t="shared" si="5"/>
        <v>4680</v>
      </c>
    </row>
    <row r="362" spans="1:13">
      <c r="A362" s="301" t="s">
        <v>549</v>
      </c>
      <c r="B362" s="316"/>
      <c r="C362" s="316"/>
      <c r="D362" s="316">
        <v>2010</v>
      </c>
      <c r="E362" s="258" t="s">
        <v>215</v>
      </c>
      <c r="F362" s="258" t="s">
        <v>726</v>
      </c>
      <c r="G362" s="357" t="s">
        <v>955</v>
      </c>
      <c r="H362" s="316" t="s">
        <v>332</v>
      </c>
      <c r="I362" s="254" t="s">
        <v>649</v>
      </c>
      <c r="J362" s="261">
        <v>0</v>
      </c>
      <c r="K362" s="261">
        <v>0</v>
      </c>
      <c r="L362" s="261">
        <v>2</v>
      </c>
      <c r="M362" s="321">
        <f t="shared" si="5"/>
        <v>2</v>
      </c>
    </row>
    <row r="363" spans="1:13">
      <c r="A363" s="301" t="s">
        <v>549</v>
      </c>
      <c r="B363" s="316"/>
      <c r="C363" s="316"/>
      <c r="D363" s="316">
        <v>2010</v>
      </c>
      <c r="E363" s="258" t="s">
        <v>215</v>
      </c>
      <c r="F363" s="258" t="s">
        <v>726</v>
      </c>
      <c r="G363" s="357" t="s">
        <v>955</v>
      </c>
      <c r="H363" s="316" t="s">
        <v>332</v>
      </c>
      <c r="I363" s="254" t="s">
        <v>651</v>
      </c>
      <c r="J363" s="261">
        <v>0</v>
      </c>
      <c r="K363" s="261">
        <v>0</v>
      </c>
      <c r="L363" s="261">
        <v>1</v>
      </c>
      <c r="M363" s="321">
        <f t="shared" si="5"/>
        <v>1</v>
      </c>
    </row>
    <row r="364" spans="1:13">
      <c r="A364" s="301" t="s">
        <v>549</v>
      </c>
      <c r="B364" s="316"/>
      <c r="C364" s="316"/>
      <c r="D364" s="316">
        <v>2010</v>
      </c>
      <c r="E364" s="258" t="s">
        <v>215</v>
      </c>
      <c r="F364" s="258" t="s">
        <v>726</v>
      </c>
      <c r="G364" s="357" t="s">
        <v>956</v>
      </c>
      <c r="H364" s="316" t="s">
        <v>332</v>
      </c>
      <c r="I364" s="254" t="s">
        <v>649</v>
      </c>
      <c r="J364" s="261">
        <v>0</v>
      </c>
      <c r="K364" s="261">
        <v>0</v>
      </c>
      <c r="L364" s="261">
        <v>3</v>
      </c>
      <c r="M364" s="321">
        <f t="shared" si="5"/>
        <v>3</v>
      </c>
    </row>
    <row r="365" spans="1:13">
      <c r="A365" s="301" t="s">
        <v>549</v>
      </c>
      <c r="B365" s="316"/>
      <c r="C365" s="316"/>
      <c r="D365" s="316">
        <v>2010</v>
      </c>
      <c r="E365" s="258" t="s">
        <v>215</v>
      </c>
      <c r="F365" s="258" t="s">
        <v>726</v>
      </c>
      <c r="G365" s="357" t="s">
        <v>956</v>
      </c>
      <c r="H365" s="316" t="s">
        <v>332</v>
      </c>
      <c r="I365" s="254" t="s">
        <v>698</v>
      </c>
      <c r="J365" s="261">
        <v>0</v>
      </c>
      <c r="K365" s="261">
        <v>1</v>
      </c>
      <c r="L365" s="261">
        <v>0</v>
      </c>
      <c r="M365" s="321">
        <f t="shared" si="5"/>
        <v>1</v>
      </c>
    </row>
    <row r="366" spans="1:13">
      <c r="A366" s="301" t="s">
        <v>549</v>
      </c>
      <c r="B366" s="316"/>
      <c r="C366" s="316"/>
      <c r="D366" s="316">
        <v>2010</v>
      </c>
      <c r="E366" s="258" t="s">
        <v>215</v>
      </c>
      <c r="F366" s="258" t="s">
        <v>726</v>
      </c>
      <c r="G366" s="357" t="s">
        <v>956</v>
      </c>
      <c r="H366" s="316" t="s">
        <v>332</v>
      </c>
      <c r="I366" s="254" t="s">
        <v>651</v>
      </c>
      <c r="J366" s="261">
        <v>0</v>
      </c>
      <c r="K366" s="261">
        <v>0</v>
      </c>
      <c r="L366" s="261">
        <v>1</v>
      </c>
      <c r="M366" s="321">
        <f t="shared" si="5"/>
        <v>1</v>
      </c>
    </row>
    <row r="367" spans="1:13">
      <c r="A367" s="301" t="s">
        <v>549</v>
      </c>
      <c r="B367" s="316"/>
      <c r="C367" s="316"/>
      <c r="D367" s="316">
        <v>2010</v>
      </c>
      <c r="E367" s="258" t="s">
        <v>215</v>
      </c>
      <c r="F367" s="258" t="s">
        <v>726</v>
      </c>
      <c r="G367" s="357" t="s">
        <v>956</v>
      </c>
      <c r="H367" s="316" t="s">
        <v>332</v>
      </c>
      <c r="I367" s="254" t="s">
        <v>727</v>
      </c>
      <c r="J367" s="261">
        <v>0</v>
      </c>
      <c r="K367" s="261">
        <v>0</v>
      </c>
      <c r="L367" s="261">
        <v>1</v>
      </c>
      <c r="M367" s="321">
        <f t="shared" si="5"/>
        <v>1</v>
      </c>
    </row>
    <row r="368" spans="1:13">
      <c r="A368" s="301" t="s">
        <v>549</v>
      </c>
      <c r="B368" s="316"/>
      <c r="C368" s="316"/>
      <c r="D368" s="316">
        <v>2010</v>
      </c>
      <c r="E368" s="258" t="s">
        <v>215</v>
      </c>
      <c r="F368" s="258" t="s">
        <v>726</v>
      </c>
      <c r="G368" s="357" t="s">
        <v>957</v>
      </c>
      <c r="H368" s="316" t="s">
        <v>332</v>
      </c>
      <c r="I368" s="254" t="s">
        <v>657</v>
      </c>
      <c r="J368" s="261">
        <v>0</v>
      </c>
      <c r="K368" s="261">
        <v>6</v>
      </c>
      <c r="L368" s="261">
        <v>0</v>
      </c>
      <c r="M368" s="321">
        <f t="shared" si="5"/>
        <v>6</v>
      </c>
    </row>
    <row r="369" spans="1:13">
      <c r="A369" s="301" t="s">
        <v>549</v>
      </c>
      <c r="B369" s="316"/>
      <c r="C369" s="316"/>
      <c r="D369" s="316">
        <v>2010</v>
      </c>
      <c r="E369" s="258" t="s">
        <v>215</v>
      </c>
      <c r="F369" s="258" t="s">
        <v>726</v>
      </c>
      <c r="G369" s="357" t="s">
        <v>977</v>
      </c>
      <c r="H369" s="316" t="s">
        <v>604</v>
      </c>
      <c r="I369" s="254" t="s">
        <v>649</v>
      </c>
      <c r="J369" s="261">
        <v>0</v>
      </c>
      <c r="K369" s="261">
        <v>0</v>
      </c>
      <c r="L369" s="261">
        <v>271</v>
      </c>
      <c r="M369" s="321">
        <f t="shared" si="5"/>
        <v>271</v>
      </c>
    </row>
    <row r="370" spans="1:13">
      <c r="A370" s="301" t="s">
        <v>549</v>
      </c>
      <c r="B370" s="316"/>
      <c r="C370" s="316"/>
      <c r="D370" s="316">
        <v>2010</v>
      </c>
      <c r="E370" s="258" t="s">
        <v>215</v>
      </c>
      <c r="F370" s="258" t="s">
        <v>726</v>
      </c>
      <c r="G370" s="357" t="s">
        <v>958</v>
      </c>
      <c r="H370" s="316" t="s">
        <v>609</v>
      </c>
      <c r="I370" s="254" t="s">
        <v>697</v>
      </c>
      <c r="J370" s="261">
        <v>0</v>
      </c>
      <c r="K370" s="261">
        <v>0</v>
      </c>
      <c r="L370" s="261">
        <v>89</v>
      </c>
      <c r="M370" s="321">
        <f t="shared" si="5"/>
        <v>89</v>
      </c>
    </row>
    <row r="371" spans="1:13">
      <c r="A371" s="301" t="s">
        <v>549</v>
      </c>
      <c r="B371" s="316"/>
      <c r="C371" s="316"/>
      <c r="D371" s="316">
        <v>2010</v>
      </c>
      <c r="E371" s="258" t="s">
        <v>215</v>
      </c>
      <c r="F371" s="258" t="s">
        <v>726</v>
      </c>
      <c r="G371" s="357" t="s">
        <v>958</v>
      </c>
      <c r="H371" s="316" t="s">
        <v>609</v>
      </c>
      <c r="I371" s="254" t="s">
        <v>649</v>
      </c>
      <c r="J371" s="261">
        <v>0</v>
      </c>
      <c r="K371" s="261">
        <v>0</v>
      </c>
      <c r="L371" s="261">
        <v>14</v>
      </c>
      <c r="M371" s="321">
        <f t="shared" si="5"/>
        <v>14</v>
      </c>
    </row>
    <row r="372" spans="1:13">
      <c r="A372" s="301" t="s">
        <v>549</v>
      </c>
      <c r="B372" s="316"/>
      <c r="C372" s="316"/>
      <c r="D372" s="316">
        <v>2010</v>
      </c>
      <c r="E372" s="258" t="s">
        <v>215</v>
      </c>
      <c r="F372" s="258" t="s">
        <v>726</v>
      </c>
      <c r="G372" s="357" t="s">
        <v>958</v>
      </c>
      <c r="H372" s="316" t="s">
        <v>609</v>
      </c>
      <c r="I372" s="254" t="s">
        <v>651</v>
      </c>
      <c r="J372" s="261">
        <v>0</v>
      </c>
      <c r="K372" s="261">
        <v>0</v>
      </c>
      <c r="L372" s="261">
        <v>863</v>
      </c>
      <c r="M372" s="321">
        <f t="shared" si="5"/>
        <v>863</v>
      </c>
    </row>
    <row r="373" spans="1:13">
      <c r="A373" s="301" t="s">
        <v>549</v>
      </c>
      <c r="B373" s="316"/>
      <c r="C373" s="316"/>
      <c r="D373" s="316">
        <v>2010</v>
      </c>
      <c r="E373" s="258" t="s">
        <v>215</v>
      </c>
      <c r="F373" s="258" t="s">
        <v>726</v>
      </c>
      <c r="G373" s="357" t="s">
        <v>958</v>
      </c>
      <c r="H373" s="316" t="s">
        <v>609</v>
      </c>
      <c r="I373" s="254" t="s">
        <v>1271</v>
      </c>
      <c r="J373" s="261">
        <v>0</v>
      </c>
      <c r="K373" s="261">
        <v>3</v>
      </c>
      <c r="L373" s="261">
        <v>0</v>
      </c>
      <c r="M373" s="321">
        <f t="shared" si="5"/>
        <v>3</v>
      </c>
    </row>
    <row r="374" spans="1:13">
      <c r="A374" s="301" t="s">
        <v>549</v>
      </c>
      <c r="B374" s="316"/>
      <c r="C374" s="316"/>
      <c r="D374" s="316">
        <v>2010</v>
      </c>
      <c r="E374" s="258" t="s">
        <v>215</v>
      </c>
      <c r="F374" s="258" t="s">
        <v>726</v>
      </c>
      <c r="G374" s="357" t="s">
        <v>958</v>
      </c>
      <c r="H374" s="316" t="s">
        <v>609</v>
      </c>
      <c r="I374" s="254" t="s">
        <v>689</v>
      </c>
      <c r="J374" s="261">
        <v>0</v>
      </c>
      <c r="K374" s="261">
        <v>0</v>
      </c>
      <c r="L374" s="261">
        <v>29</v>
      </c>
      <c r="M374" s="321">
        <f t="shared" si="5"/>
        <v>29</v>
      </c>
    </row>
    <row r="375" spans="1:13">
      <c r="A375" s="301" t="s">
        <v>549</v>
      </c>
      <c r="B375" s="316"/>
      <c r="C375" s="316"/>
      <c r="D375" s="316">
        <v>2010</v>
      </c>
      <c r="E375" s="258" t="s">
        <v>215</v>
      </c>
      <c r="F375" s="258" t="s">
        <v>726</v>
      </c>
      <c r="G375" s="357" t="s">
        <v>978</v>
      </c>
      <c r="H375" s="316" t="s">
        <v>332</v>
      </c>
      <c r="I375" s="254" t="s">
        <v>649</v>
      </c>
      <c r="J375" s="261">
        <v>0</v>
      </c>
      <c r="K375" s="261">
        <v>0</v>
      </c>
      <c r="L375" s="261">
        <v>59</v>
      </c>
      <c r="M375" s="321">
        <f t="shared" si="5"/>
        <v>59</v>
      </c>
    </row>
    <row r="376" spans="1:13">
      <c r="A376" s="301" t="s">
        <v>549</v>
      </c>
      <c r="B376" s="316"/>
      <c r="C376" s="316"/>
      <c r="D376" s="316">
        <v>2010</v>
      </c>
      <c r="E376" s="258" t="s">
        <v>215</v>
      </c>
      <c r="F376" s="258" t="s">
        <v>726</v>
      </c>
      <c r="G376" s="357" t="s">
        <v>978</v>
      </c>
      <c r="H376" s="316" t="s">
        <v>332</v>
      </c>
      <c r="I376" s="254" t="s">
        <v>698</v>
      </c>
      <c r="J376" s="261">
        <v>0</v>
      </c>
      <c r="K376" s="261">
        <v>7</v>
      </c>
      <c r="L376" s="261">
        <v>0</v>
      </c>
      <c r="M376" s="321">
        <f t="shared" si="5"/>
        <v>7</v>
      </c>
    </row>
    <row r="377" spans="1:13">
      <c r="A377" s="301" t="s">
        <v>549</v>
      </c>
      <c r="B377" s="316"/>
      <c r="C377" s="316"/>
      <c r="D377" s="316">
        <v>2010</v>
      </c>
      <c r="E377" s="258" t="s">
        <v>215</v>
      </c>
      <c r="F377" s="258" t="s">
        <v>726</v>
      </c>
      <c r="G377" s="357" t="s">
        <v>978</v>
      </c>
      <c r="H377" s="316" t="s">
        <v>332</v>
      </c>
      <c r="I377" s="254" t="s">
        <v>657</v>
      </c>
      <c r="J377" s="261">
        <v>0</v>
      </c>
      <c r="K377" s="261">
        <v>3</v>
      </c>
      <c r="L377" s="261">
        <v>0</v>
      </c>
      <c r="M377" s="321">
        <f t="shared" si="5"/>
        <v>3</v>
      </c>
    </row>
    <row r="378" spans="1:13">
      <c r="A378" s="301" t="s">
        <v>549</v>
      </c>
      <c r="B378" s="316"/>
      <c r="C378" s="316"/>
      <c r="D378" s="316">
        <v>2010</v>
      </c>
      <c r="E378" s="258" t="s">
        <v>215</v>
      </c>
      <c r="F378" s="258" t="s">
        <v>726</v>
      </c>
      <c r="G378" s="357" t="s">
        <v>362</v>
      </c>
      <c r="H378" s="316" t="s">
        <v>604</v>
      </c>
      <c r="I378" s="254" t="s">
        <v>674</v>
      </c>
      <c r="J378" s="261">
        <v>0</v>
      </c>
      <c r="K378" s="261">
        <v>373</v>
      </c>
      <c r="L378" s="261">
        <v>0</v>
      </c>
      <c r="M378" s="321">
        <f t="shared" si="5"/>
        <v>373</v>
      </c>
    </row>
    <row r="379" spans="1:13">
      <c r="A379" s="301" t="s">
        <v>549</v>
      </c>
      <c r="B379" s="316"/>
      <c r="C379" s="316"/>
      <c r="D379" s="316">
        <v>2010</v>
      </c>
      <c r="E379" s="258" t="s">
        <v>215</v>
      </c>
      <c r="F379" s="258" t="s">
        <v>726</v>
      </c>
      <c r="G379" s="357" t="s">
        <v>362</v>
      </c>
      <c r="H379" s="316" t="s">
        <v>604</v>
      </c>
      <c r="I379" s="254" t="s">
        <v>697</v>
      </c>
      <c r="J379" s="261">
        <v>0</v>
      </c>
      <c r="K379" s="261">
        <v>26</v>
      </c>
      <c r="L379" s="261">
        <v>45</v>
      </c>
      <c r="M379" s="321">
        <f t="shared" si="5"/>
        <v>71</v>
      </c>
    </row>
    <row r="380" spans="1:13">
      <c r="A380" s="301" t="s">
        <v>549</v>
      </c>
      <c r="B380" s="316"/>
      <c r="C380" s="316"/>
      <c r="D380" s="316">
        <v>2010</v>
      </c>
      <c r="E380" s="258" t="s">
        <v>215</v>
      </c>
      <c r="F380" s="258" t="s">
        <v>726</v>
      </c>
      <c r="G380" s="357" t="s">
        <v>362</v>
      </c>
      <c r="H380" s="316" t="s">
        <v>604</v>
      </c>
      <c r="I380" s="254" t="s">
        <v>649</v>
      </c>
      <c r="J380" s="261">
        <v>0</v>
      </c>
      <c r="K380" s="261">
        <v>418</v>
      </c>
      <c r="L380" s="261">
        <v>479</v>
      </c>
      <c r="M380" s="321">
        <f t="shared" si="5"/>
        <v>897</v>
      </c>
    </row>
    <row r="381" spans="1:13">
      <c r="A381" s="301" t="s">
        <v>549</v>
      </c>
      <c r="B381" s="316"/>
      <c r="C381" s="316"/>
      <c r="D381" s="316">
        <v>2010</v>
      </c>
      <c r="E381" s="258" t="s">
        <v>215</v>
      </c>
      <c r="F381" s="258" t="s">
        <v>726</v>
      </c>
      <c r="G381" s="357" t="s">
        <v>362</v>
      </c>
      <c r="H381" s="316" t="s">
        <v>604</v>
      </c>
      <c r="I381" s="254" t="s">
        <v>651</v>
      </c>
      <c r="J381" s="261">
        <v>0</v>
      </c>
      <c r="K381" s="261">
        <v>2921</v>
      </c>
      <c r="L381" s="261">
        <v>1361</v>
      </c>
      <c r="M381" s="321">
        <f t="shared" si="5"/>
        <v>4282</v>
      </c>
    </row>
    <row r="382" spans="1:13">
      <c r="A382" s="301" t="s">
        <v>549</v>
      </c>
      <c r="B382" s="316"/>
      <c r="C382" s="316"/>
      <c r="D382" s="316">
        <v>2010</v>
      </c>
      <c r="E382" s="258" t="s">
        <v>215</v>
      </c>
      <c r="F382" s="258" t="s">
        <v>726</v>
      </c>
      <c r="G382" s="357" t="s">
        <v>362</v>
      </c>
      <c r="H382" s="316" t="s">
        <v>604</v>
      </c>
      <c r="I382" s="254" t="s">
        <v>657</v>
      </c>
      <c r="J382" s="261">
        <v>0</v>
      </c>
      <c r="K382" s="261">
        <v>1</v>
      </c>
      <c r="L382" s="261">
        <v>0</v>
      </c>
      <c r="M382" s="321">
        <f t="shared" si="5"/>
        <v>1</v>
      </c>
    </row>
    <row r="383" spans="1:13">
      <c r="A383" s="301" t="s">
        <v>549</v>
      </c>
      <c r="B383" s="316"/>
      <c r="C383" s="316"/>
      <c r="D383" s="316">
        <v>2010</v>
      </c>
      <c r="E383" s="258" t="s">
        <v>215</v>
      </c>
      <c r="F383" s="258" t="s">
        <v>726</v>
      </c>
      <c r="G383" s="357" t="s">
        <v>362</v>
      </c>
      <c r="H383" s="316" t="s">
        <v>604</v>
      </c>
      <c r="I383" s="254" t="s">
        <v>689</v>
      </c>
      <c r="J383" s="261">
        <v>0</v>
      </c>
      <c r="K383" s="261">
        <v>1111</v>
      </c>
      <c r="L383" s="261">
        <v>73</v>
      </c>
      <c r="M383" s="321">
        <f t="shared" si="5"/>
        <v>1184</v>
      </c>
    </row>
    <row r="384" spans="1:13">
      <c r="A384" s="301" t="s">
        <v>549</v>
      </c>
      <c r="B384" s="316"/>
      <c r="C384" s="316"/>
      <c r="D384" s="316">
        <v>2010</v>
      </c>
      <c r="E384" s="258" t="s">
        <v>215</v>
      </c>
      <c r="F384" s="258" t="s">
        <v>726</v>
      </c>
      <c r="G384" s="357" t="s">
        <v>362</v>
      </c>
      <c r="H384" s="316" t="s">
        <v>604</v>
      </c>
      <c r="I384" s="254" t="s">
        <v>727</v>
      </c>
      <c r="J384" s="261">
        <v>0</v>
      </c>
      <c r="K384" s="261">
        <v>0</v>
      </c>
      <c r="L384" s="261">
        <v>9</v>
      </c>
      <c r="M384" s="321">
        <f t="shared" si="5"/>
        <v>9</v>
      </c>
    </row>
    <row r="385" spans="1:13">
      <c r="A385" s="301" t="s">
        <v>549</v>
      </c>
      <c r="B385" s="316"/>
      <c r="C385" s="316"/>
      <c r="D385" s="316">
        <v>2010</v>
      </c>
      <c r="E385" s="258" t="s">
        <v>215</v>
      </c>
      <c r="F385" s="258" t="s">
        <v>726</v>
      </c>
      <c r="G385" s="357" t="s">
        <v>1004</v>
      </c>
      <c r="H385" s="316" t="s">
        <v>332</v>
      </c>
      <c r="I385" s="254" t="s">
        <v>727</v>
      </c>
      <c r="J385" s="261">
        <v>0</v>
      </c>
      <c r="K385" s="261">
        <v>0</v>
      </c>
      <c r="L385" s="261">
        <v>4</v>
      </c>
      <c r="M385" s="321">
        <f t="shared" si="5"/>
        <v>4</v>
      </c>
    </row>
    <row r="386" spans="1:13">
      <c r="A386" s="301" t="s">
        <v>549</v>
      </c>
      <c r="B386" s="316"/>
      <c r="C386" s="316"/>
      <c r="D386" s="316">
        <v>2010</v>
      </c>
      <c r="E386" s="258" t="s">
        <v>215</v>
      </c>
      <c r="F386" s="258" t="s">
        <v>726</v>
      </c>
      <c r="G386" s="357" t="s">
        <v>1012</v>
      </c>
      <c r="H386" s="316" t="s">
        <v>332</v>
      </c>
      <c r="I386" s="254" t="s">
        <v>649</v>
      </c>
      <c r="J386" s="261">
        <v>0</v>
      </c>
      <c r="K386" s="261">
        <v>0</v>
      </c>
      <c r="L386" s="261">
        <v>73</v>
      </c>
      <c r="M386" s="321">
        <f t="shared" si="5"/>
        <v>73</v>
      </c>
    </row>
    <row r="387" spans="1:13">
      <c r="A387" s="301" t="s">
        <v>549</v>
      </c>
      <c r="B387" s="316"/>
      <c r="C387" s="316"/>
      <c r="D387" s="316">
        <v>2010</v>
      </c>
      <c r="E387" s="258" t="s">
        <v>215</v>
      </c>
      <c r="F387" s="258" t="s">
        <v>726</v>
      </c>
      <c r="G387" s="357" t="s">
        <v>960</v>
      </c>
      <c r="H387" s="316" t="s">
        <v>609</v>
      </c>
      <c r="I387" s="254" t="s">
        <v>674</v>
      </c>
      <c r="J387" s="261">
        <v>0</v>
      </c>
      <c r="K387" s="261">
        <v>0</v>
      </c>
      <c r="L387" s="261">
        <v>0</v>
      </c>
      <c r="M387" s="321">
        <f t="shared" si="5"/>
        <v>0</v>
      </c>
    </row>
    <row r="388" spans="1:13">
      <c r="A388" s="301" t="s">
        <v>549</v>
      </c>
      <c r="B388" s="316"/>
      <c r="C388" s="316"/>
      <c r="D388" s="316">
        <v>2010</v>
      </c>
      <c r="E388" s="258" t="s">
        <v>215</v>
      </c>
      <c r="F388" s="258" t="s">
        <v>726</v>
      </c>
      <c r="G388" s="357" t="s">
        <v>960</v>
      </c>
      <c r="H388" s="316" t="s">
        <v>609</v>
      </c>
      <c r="I388" s="254" t="s">
        <v>697</v>
      </c>
      <c r="J388" s="261">
        <v>0</v>
      </c>
      <c r="K388" s="261">
        <v>38</v>
      </c>
      <c r="L388" s="261">
        <v>0</v>
      </c>
      <c r="M388" s="321">
        <f t="shared" si="5"/>
        <v>38</v>
      </c>
    </row>
    <row r="389" spans="1:13">
      <c r="A389" s="301" t="s">
        <v>549</v>
      </c>
      <c r="B389" s="316"/>
      <c r="C389" s="316"/>
      <c r="D389" s="316">
        <v>2010</v>
      </c>
      <c r="E389" s="258" t="s">
        <v>215</v>
      </c>
      <c r="F389" s="258" t="s">
        <v>726</v>
      </c>
      <c r="G389" s="357" t="s">
        <v>960</v>
      </c>
      <c r="H389" s="316" t="s">
        <v>609</v>
      </c>
      <c r="I389" s="254" t="s">
        <v>649</v>
      </c>
      <c r="J389" s="261">
        <v>0</v>
      </c>
      <c r="K389" s="261">
        <v>678</v>
      </c>
      <c r="L389" s="261">
        <v>139</v>
      </c>
      <c r="M389" s="321">
        <f t="shared" si="5"/>
        <v>817</v>
      </c>
    </row>
    <row r="390" spans="1:13">
      <c r="A390" s="301" t="s">
        <v>549</v>
      </c>
      <c r="B390" s="316"/>
      <c r="C390" s="316"/>
      <c r="D390" s="316">
        <v>2010</v>
      </c>
      <c r="E390" s="258" t="s">
        <v>215</v>
      </c>
      <c r="F390" s="258" t="s">
        <v>726</v>
      </c>
      <c r="G390" s="357" t="s">
        <v>960</v>
      </c>
      <c r="H390" s="316" t="s">
        <v>609</v>
      </c>
      <c r="I390" s="254" t="s">
        <v>651</v>
      </c>
      <c r="J390" s="261">
        <v>0</v>
      </c>
      <c r="K390" s="261">
        <v>956</v>
      </c>
      <c r="L390" s="261">
        <v>168</v>
      </c>
      <c r="M390" s="321">
        <f t="shared" ref="M390:M453" si="6">J390+K390+L390</f>
        <v>1124</v>
      </c>
    </row>
    <row r="391" spans="1:13">
      <c r="A391" s="301" t="s">
        <v>549</v>
      </c>
      <c r="B391" s="316"/>
      <c r="C391" s="316"/>
      <c r="D391" s="316">
        <v>2010</v>
      </c>
      <c r="E391" s="258" t="s">
        <v>215</v>
      </c>
      <c r="F391" s="258" t="s">
        <v>726</v>
      </c>
      <c r="G391" s="357" t="s">
        <v>960</v>
      </c>
      <c r="H391" s="316" t="s">
        <v>609</v>
      </c>
      <c r="I391" s="254" t="s">
        <v>689</v>
      </c>
      <c r="J391" s="261">
        <v>0</v>
      </c>
      <c r="K391" s="261">
        <v>12</v>
      </c>
      <c r="L391" s="261">
        <v>0</v>
      </c>
      <c r="M391" s="321">
        <f t="shared" si="6"/>
        <v>12</v>
      </c>
    </row>
    <row r="392" spans="1:13">
      <c r="A392" s="301" t="s">
        <v>549</v>
      </c>
      <c r="B392" s="316"/>
      <c r="C392" s="316"/>
      <c r="D392" s="316">
        <v>2010</v>
      </c>
      <c r="E392" s="258" t="s">
        <v>215</v>
      </c>
      <c r="F392" s="258" t="s">
        <v>726</v>
      </c>
      <c r="G392" s="357" t="s">
        <v>1013</v>
      </c>
      <c r="H392" s="316" t="s">
        <v>332</v>
      </c>
      <c r="I392" s="254" t="s">
        <v>1271</v>
      </c>
      <c r="J392" s="261">
        <v>0</v>
      </c>
      <c r="K392" s="261">
        <v>61</v>
      </c>
      <c r="L392" s="261">
        <v>0</v>
      </c>
      <c r="M392" s="321">
        <f t="shared" si="6"/>
        <v>61</v>
      </c>
    </row>
    <row r="393" spans="1:13">
      <c r="A393" s="301" t="s">
        <v>549</v>
      </c>
      <c r="B393" s="316"/>
      <c r="C393" s="316"/>
      <c r="D393" s="316">
        <v>2010</v>
      </c>
      <c r="E393" s="258" t="s">
        <v>215</v>
      </c>
      <c r="F393" s="258" t="s">
        <v>726</v>
      </c>
      <c r="G393" s="357" t="s">
        <v>98</v>
      </c>
      <c r="H393" s="316" t="s">
        <v>609</v>
      </c>
      <c r="I393" s="254" t="s">
        <v>649</v>
      </c>
      <c r="J393" s="261">
        <v>0</v>
      </c>
      <c r="K393" s="261">
        <v>0</v>
      </c>
      <c r="L393" s="261">
        <v>3</v>
      </c>
      <c r="M393" s="321">
        <f t="shared" si="6"/>
        <v>3</v>
      </c>
    </row>
    <row r="394" spans="1:13">
      <c r="A394" s="301" t="s">
        <v>549</v>
      </c>
      <c r="B394" s="316"/>
      <c r="C394" s="316"/>
      <c r="D394" s="316">
        <v>2010</v>
      </c>
      <c r="E394" s="258" t="s">
        <v>215</v>
      </c>
      <c r="F394" s="258" t="s">
        <v>726</v>
      </c>
      <c r="G394" s="357" t="s">
        <v>961</v>
      </c>
      <c r="H394" s="316" t="s">
        <v>332</v>
      </c>
      <c r="I394" s="254" t="s">
        <v>697</v>
      </c>
      <c r="J394" s="261">
        <v>0</v>
      </c>
      <c r="K394" s="261">
        <v>0</v>
      </c>
      <c r="L394" s="261">
        <v>80</v>
      </c>
      <c r="M394" s="321">
        <f t="shared" si="6"/>
        <v>80</v>
      </c>
    </row>
    <row r="395" spans="1:13">
      <c r="A395" s="301" t="s">
        <v>549</v>
      </c>
      <c r="B395" s="316"/>
      <c r="C395" s="316"/>
      <c r="D395" s="316">
        <v>2010</v>
      </c>
      <c r="E395" s="258" t="s">
        <v>215</v>
      </c>
      <c r="F395" s="258" t="s">
        <v>726</v>
      </c>
      <c r="G395" s="357" t="s">
        <v>961</v>
      </c>
      <c r="H395" s="316" t="s">
        <v>332</v>
      </c>
      <c r="I395" s="254" t="s">
        <v>649</v>
      </c>
      <c r="J395" s="261">
        <v>0</v>
      </c>
      <c r="K395" s="261">
        <v>0</v>
      </c>
      <c r="L395" s="261">
        <v>74</v>
      </c>
      <c r="M395" s="321">
        <f t="shared" si="6"/>
        <v>74</v>
      </c>
    </row>
    <row r="396" spans="1:13">
      <c r="A396" s="301" t="s">
        <v>549</v>
      </c>
      <c r="B396" s="316"/>
      <c r="C396" s="316"/>
      <c r="D396" s="316">
        <v>2010</v>
      </c>
      <c r="E396" s="258" t="s">
        <v>215</v>
      </c>
      <c r="F396" s="258" t="s">
        <v>726</v>
      </c>
      <c r="G396" s="357" t="s">
        <v>961</v>
      </c>
      <c r="H396" s="316" t="s">
        <v>332</v>
      </c>
      <c r="I396" s="254" t="s">
        <v>698</v>
      </c>
      <c r="J396" s="261">
        <v>0</v>
      </c>
      <c r="K396" s="261">
        <v>8</v>
      </c>
      <c r="L396" s="261">
        <v>0</v>
      </c>
      <c r="M396" s="321">
        <f t="shared" si="6"/>
        <v>8</v>
      </c>
    </row>
    <row r="397" spans="1:13">
      <c r="A397" s="301" t="s">
        <v>549</v>
      </c>
      <c r="B397" s="316"/>
      <c r="C397" s="316"/>
      <c r="D397" s="316">
        <v>2010</v>
      </c>
      <c r="E397" s="258" t="s">
        <v>215</v>
      </c>
      <c r="F397" s="258" t="s">
        <v>726</v>
      </c>
      <c r="G397" s="357" t="s">
        <v>961</v>
      </c>
      <c r="H397" s="316" t="s">
        <v>332</v>
      </c>
      <c r="I397" s="254" t="s">
        <v>651</v>
      </c>
      <c r="J397" s="261">
        <v>0</v>
      </c>
      <c r="K397" s="261">
        <v>11</v>
      </c>
      <c r="L397" s="261">
        <v>23</v>
      </c>
      <c r="M397" s="321">
        <f t="shared" si="6"/>
        <v>34</v>
      </c>
    </row>
    <row r="398" spans="1:13">
      <c r="A398" s="301" t="s">
        <v>549</v>
      </c>
      <c r="B398" s="316"/>
      <c r="C398" s="316"/>
      <c r="D398" s="316">
        <v>2010</v>
      </c>
      <c r="E398" s="258" t="s">
        <v>215</v>
      </c>
      <c r="F398" s="258" t="s">
        <v>726</v>
      </c>
      <c r="G398" s="357" t="s">
        <v>961</v>
      </c>
      <c r="H398" s="316" t="s">
        <v>332</v>
      </c>
      <c r="I398" s="254" t="s">
        <v>727</v>
      </c>
      <c r="J398" s="261">
        <v>0</v>
      </c>
      <c r="K398" s="261">
        <v>0</v>
      </c>
      <c r="L398" s="261">
        <v>55</v>
      </c>
      <c r="M398" s="321">
        <f t="shared" si="6"/>
        <v>55</v>
      </c>
    </row>
    <row r="399" spans="1:13">
      <c r="A399" s="301" t="s">
        <v>549</v>
      </c>
      <c r="B399" s="316"/>
      <c r="C399" s="316"/>
      <c r="D399" s="316">
        <v>2010</v>
      </c>
      <c r="E399" s="258" t="s">
        <v>215</v>
      </c>
      <c r="F399" s="258" t="s">
        <v>726</v>
      </c>
      <c r="G399" s="357" t="s">
        <v>979</v>
      </c>
      <c r="H399" s="316" t="s">
        <v>332</v>
      </c>
      <c r="I399" s="254" t="s">
        <v>697</v>
      </c>
      <c r="J399" s="261">
        <v>0</v>
      </c>
      <c r="K399" s="261">
        <v>1</v>
      </c>
      <c r="L399" s="261">
        <v>0</v>
      </c>
      <c r="M399" s="321">
        <f t="shared" si="6"/>
        <v>1</v>
      </c>
    </row>
    <row r="400" spans="1:13">
      <c r="A400" s="301" t="s">
        <v>549</v>
      </c>
      <c r="B400" s="316"/>
      <c r="C400" s="316"/>
      <c r="D400" s="316">
        <v>2010</v>
      </c>
      <c r="E400" s="258" t="s">
        <v>215</v>
      </c>
      <c r="F400" s="258" t="s">
        <v>726</v>
      </c>
      <c r="G400" s="357" t="s">
        <v>979</v>
      </c>
      <c r="H400" s="316" t="s">
        <v>332</v>
      </c>
      <c r="I400" s="254" t="s">
        <v>649</v>
      </c>
      <c r="J400" s="261">
        <v>0</v>
      </c>
      <c r="K400" s="261">
        <v>16</v>
      </c>
      <c r="L400" s="261">
        <v>0</v>
      </c>
      <c r="M400" s="321">
        <f t="shared" si="6"/>
        <v>16</v>
      </c>
    </row>
    <row r="401" spans="1:13">
      <c r="A401" s="301" t="s">
        <v>549</v>
      </c>
      <c r="B401" s="316"/>
      <c r="C401" s="316"/>
      <c r="D401" s="316">
        <v>2010</v>
      </c>
      <c r="E401" s="258" t="s">
        <v>215</v>
      </c>
      <c r="F401" s="258" t="s">
        <v>726</v>
      </c>
      <c r="G401" s="357" t="s">
        <v>979</v>
      </c>
      <c r="H401" s="316" t="s">
        <v>332</v>
      </c>
      <c r="I401" s="254" t="s">
        <v>651</v>
      </c>
      <c r="J401" s="261">
        <v>0</v>
      </c>
      <c r="K401" s="261">
        <v>27</v>
      </c>
      <c r="L401" s="261">
        <v>0</v>
      </c>
      <c r="M401" s="321">
        <f t="shared" si="6"/>
        <v>27</v>
      </c>
    </row>
    <row r="402" spans="1:13">
      <c r="A402" s="301" t="s">
        <v>549</v>
      </c>
      <c r="B402" s="316"/>
      <c r="C402" s="316"/>
      <c r="D402" s="316">
        <v>2010</v>
      </c>
      <c r="E402" s="258" t="s">
        <v>215</v>
      </c>
      <c r="F402" s="258" t="s">
        <v>726</v>
      </c>
      <c r="G402" s="357" t="s">
        <v>979</v>
      </c>
      <c r="H402" s="316" t="s">
        <v>332</v>
      </c>
      <c r="I402" s="254" t="s">
        <v>689</v>
      </c>
      <c r="J402" s="261">
        <v>0</v>
      </c>
      <c r="K402" s="261">
        <v>19</v>
      </c>
      <c r="L402" s="261">
        <v>0</v>
      </c>
      <c r="M402" s="321">
        <f t="shared" si="6"/>
        <v>19</v>
      </c>
    </row>
    <row r="403" spans="1:13">
      <c r="A403" s="301" t="s">
        <v>549</v>
      </c>
      <c r="B403" s="316"/>
      <c r="C403" s="316"/>
      <c r="D403" s="316">
        <v>2010</v>
      </c>
      <c r="E403" s="258" t="s">
        <v>215</v>
      </c>
      <c r="F403" s="258" t="s">
        <v>726</v>
      </c>
      <c r="G403" s="357" t="s">
        <v>980</v>
      </c>
      <c r="H403" s="316" t="s">
        <v>332</v>
      </c>
      <c r="I403" s="254" t="s">
        <v>674</v>
      </c>
      <c r="J403" s="261">
        <v>0</v>
      </c>
      <c r="K403" s="261">
        <v>0</v>
      </c>
      <c r="L403" s="261">
        <v>0</v>
      </c>
      <c r="M403" s="321">
        <f t="shared" si="6"/>
        <v>0</v>
      </c>
    </row>
    <row r="404" spans="1:13">
      <c r="A404" s="301" t="s">
        <v>549</v>
      </c>
      <c r="B404" s="316"/>
      <c r="C404" s="316"/>
      <c r="D404" s="316">
        <v>2010</v>
      </c>
      <c r="E404" s="258" t="s">
        <v>215</v>
      </c>
      <c r="F404" s="258" t="s">
        <v>726</v>
      </c>
      <c r="G404" s="357" t="s">
        <v>962</v>
      </c>
      <c r="H404" s="316" t="s">
        <v>332</v>
      </c>
      <c r="I404" s="254" t="s">
        <v>1271</v>
      </c>
      <c r="J404" s="261">
        <v>0</v>
      </c>
      <c r="K404" s="261">
        <v>70</v>
      </c>
      <c r="L404" s="261">
        <v>0</v>
      </c>
      <c r="M404" s="321">
        <f t="shared" si="6"/>
        <v>70</v>
      </c>
    </row>
    <row r="405" spans="1:13">
      <c r="A405" s="301" t="s">
        <v>549</v>
      </c>
      <c r="B405" s="316"/>
      <c r="C405" s="316"/>
      <c r="D405" s="316">
        <v>2010</v>
      </c>
      <c r="E405" s="258" t="s">
        <v>215</v>
      </c>
      <c r="F405" s="258" t="s">
        <v>726</v>
      </c>
      <c r="G405" s="357" t="s">
        <v>962</v>
      </c>
      <c r="H405" s="316" t="s">
        <v>332</v>
      </c>
      <c r="I405" s="254" t="s">
        <v>657</v>
      </c>
      <c r="J405" s="261">
        <v>0</v>
      </c>
      <c r="K405" s="261">
        <v>1</v>
      </c>
      <c r="L405" s="261">
        <v>0</v>
      </c>
      <c r="M405" s="321">
        <f t="shared" si="6"/>
        <v>1</v>
      </c>
    </row>
    <row r="406" spans="1:13">
      <c r="A406" s="301" t="s">
        <v>549</v>
      </c>
      <c r="B406" s="316"/>
      <c r="C406" s="316"/>
      <c r="D406" s="316">
        <v>2010</v>
      </c>
      <c r="E406" s="258" t="s">
        <v>215</v>
      </c>
      <c r="F406" s="258" t="s">
        <v>726</v>
      </c>
      <c r="G406" s="357" t="s">
        <v>962</v>
      </c>
      <c r="H406" s="316" t="s">
        <v>332</v>
      </c>
      <c r="I406" s="254" t="s">
        <v>727</v>
      </c>
      <c r="J406" s="261">
        <v>0</v>
      </c>
      <c r="K406" s="261">
        <v>0</v>
      </c>
      <c r="L406" s="261">
        <v>3</v>
      </c>
      <c r="M406" s="321">
        <f t="shared" si="6"/>
        <v>3</v>
      </c>
    </row>
    <row r="407" spans="1:13">
      <c r="A407" s="301" t="s">
        <v>549</v>
      </c>
      <c r="B407" s="316"/>
      <c r="C407" s="316"/>
      <c r="D407" s="316">
        <v>2010</v>
      </c>
      <c r="E407" s="258" t="s">
        <v>215</v>
      </c>
      <c r="F407" s="258" t="s">
        <v>726</v>
      </c>
      <c r="G407" s="357" t="s">
        <v>88</v>
      </c>
      <c r="H407" s="316" t="s">
        <v>332</v>
      </c>
      <c r="I407" s="254" t="s">
        <v>697</v>
      </c>
      <c r="J407" s="261">
        <v>0</v>
      </c>
      <c r="K407" s="261">
        <v>0</v>
      </c>
      <c r="L407" s="261">
        <v>0</v>
      </c>
      <c r="M407" s="321">
        <f t="shared" si="6"/>
        <v>0</v>
      </c>
    </row>
    <row r="408" spans="1:13">
      <c r="A408" s="301" t="s">
        <v>549</v>
      </c>
      <c r="B408" s="316"/>
      <c r="C408" s="316"/>
      <c r="D408" s="316">
        <v>2010</v>
      </c>
      <c r="E408" s="258" t="s">
        <v>215</v>
      </c>
      <c r="F408" s="258" t="s">
        <v>726</v>
      </c>
      <c r="G408" s="357" t="s">
        <v>88</v>
      </c>
      <c r="H408" s="316" t="s">
        <v>332</v>
      </c>
      <c r="I408" s="254" t="s">
        <v>649</v>
      </c>
      <c r="J408" s="261">
        <v>0</v>
      </c>
      <c r="K408" s="261">
        <v>0</v>
      </c>
      <c r="L408" s="261">
        <v>0</v>
      </c>
      <c r="M408" s="321">
        <f t="shared" si="6"/>
        <v>0</v>
      </c>
    </row>
    <row r="409" spans="1:13">
      <c r="A409" s="301" t="s">
        <v>549</v>
      </c>
      <c r="B409" s="316"/>
      <c r="C409" s="316"/>
      <c r="D409" s="316">
        <v>2010</v>
      </c>
      <c r="E409" s="258" t="s">
        <v>215</v>
      </c>
      <c r="F409" s="258" t="s">
        <v>726</v>
      </c>
      <c r="G409" s="357" t="s">
        <v>88</v>
      </c>
      <c r="H409" s="316" t="s">
        <v>332</v>
      </c>
      <c r="I409" s="254" t="s">
        <v>651</v>
      </c>
      <c r="J409" s="261">
        <v>0</v>
      </c>
      <c r="K409" s="261">
        <v>0</v>
      </c>
      <c r="L409" s="261">
        <v>0</v>
      </c>
      <c r="M409" s="321">
        <f t="shared" si="6"/>
        <v>0</v>
      </c>
    </row>
    <row r="410" spans="1:13">
      <c r="A410" s="301" t="s">
        <v>549</v>
      </c>
      <c r="B410" s="316"/>
      <c r="C410" s="316"/>
      <c r="D410" s="316">
        <v>2010</v>
      </c>
      <c r="E410" s="258" t="s">
        <v>215</v>
      </c>
      <c r="F410" s="258" t="s">
        <v>726</v>
      </c>
      <c r="G410" s="357" t="s">
        <v>88</v>
      </c>
      <c r="H410" s="316" t="s">
        <v>332</v>
      </c>
      <c r="I410" s="254" t="s">
        <v>1271</v>
      </c>
      <c r="J410" s="261">
        <v>0</v>
      </c>
      <c r="K410" s="261">
        <v>0</v>
      </c>
      <c r="L410" s="261">
        <v>0</v>
      </c>
      <c r="M410" s="321">
        <f t="shared" si="6"/>
        <v>0</v>
      </c>
    </row>
    <row r="411" spans="1:13">
      <c r="A411" s="301" t="s">
        <v>549</v>
      </c>
      <c r="B411" s="316"/>
      <c r="C411" s="316"/>
      <c r="D411" s="316">
        <v>2010</v>
      </c>
      <c r="E411" s="258" t="s">
        <v>215</v>
      </c>
      <c r="F411" s="258" t="s">
        <v>726</v>
      </c>
      <c r="G411" s="357" t="s">
        <v>88</v>
      </c>
      <c r="H411" s="316" t="s">
        <v>332</v>
      </c>
      <c r="I411" s="254" t="s">
        <v>689</v>
      </c>
      <c r="J411" s="261">
        <v>0</v>
      </c>
      <c r="K411" s="261">
        <v>0</v>
      </c>
      <c r="L411" s="261">
        <v>0</v>
      </c>
      <c r="M411" s="321">
        <f t="shared" si="6"/>
        <v>0</v>
      </c>
    </row>
    <row r="412" spans="1:13">
      <c r="A412" s="301" t="s">
        <v>549</v>
      </c>
      <c r="B412" s="316"/>
      <c r="C412" s="316"/>
      <c r="D412" s="316">
        <v>2010</v>
      </c>
      <c r="E412" s="258" t="s">
        <v>215</v>
      </c>
      <c r="F412" s="258" t="s">
        <v>726</v>
      </c>
      <c r="G412" s="357" t="s">
        <v>88</v>
      </c>
      <c r="H412" s="316" t="s">
        <v>332</v>
      </c>
      <c r="I412" s="254" t="s">
        <v>727</v>
      </c>
      <c r="J412" s="261">
        <v>0</v>
      </c>
      <c r="K412" s="261">
        <v>0</v>
      </c>
      <c r="L412" s="261">
        <v>0</v>
      </c>
      <c r="M412" s="321">
        <f t="shared" si="6"/>
        <v>0</v>
      </c>
    </row>
    <row r="413" spans="1:13">
      <c r="A413" s="301" t="s">
        <v>549</v>
      </c>
      <c r="B413" s="316"/>
      <c r="C413" s="316"/>
      <c r="D413" s="316">
        <v>2010</v>
      </c>
      <c r="E413" s="258" t="s">
        <v>215</v>
      </c>
      <c r="F413" s="258" t="s">
        <v>726</v>
      </c>
      <c r="G413" s="357" t="s">
        <v>1006</v>
      </c>
      <c r="H413" s="316" t="s">
        <v>332</v>
      </c>
      <c r="I413" s="254" t="s">
        <v>649</v>
      </c>
      <c r="J413" s="261">
        <v>0</v>
      </c>
      <c r="K413" s="261">
        <v>11</v>
      </c>
      <c r="L413" s="261">
        <v>0</v>
      </c>
      <c r="M413" s="321">
        <f t="shared" si="6"/>
        <v>11</v>
      </c>
    </row>
    <row r="414" spans="1:13">
      <c r="A414" s="301" t="s">
        <v>549</v>
      </c>
      <c r="B414" s="316"/>
      <c r="C414" s="316"/>
      <c r="D414" s="316">
        <v>2010</v>
      </c>
      <c r="E414" s="258" t="s">
        <v>215</v>
      </c>
      <c r="F414" s="258" t="s">
        <v>726</v>
      </c>
      <c r="G414" s="357" t="s">
        <v>981</v>
      </c>
      <c r="H414" s="316" t="s">
        <v>332</v>
      </c>
      <c r="I414" s="254" t="s">
        <v>649</v>
      </c>
      <c r="J414" s="261">
        <v>0</v>
      </c>
      <c r="K414" s="261">
        <v>0</v>
      </c>
      <c r="L414" s="261">
        <v>3</v>
      </c>
      <c r="M414" s="321">
        <f t="shared" si="6"/>
        <v>3</v>
      </c>
    </row>
    <row r="415" spans="1:13">
      <c r="A415" s="301" t="s">
        <v>549</v>
      </c>
      <c r="B415" s="316"/>
      <c r="C415" s="316"/>
      <c r="D415" s="316">
        <v>2010</v>
      </c>
      <c r="E415" s="258" t="s">
        <v>215</v>
      </c>
      <c r="F415" s="258" t="s">
        <v>726</v>
      </c>
      <c r="G415" s="357" t="s">
        <v>557</v>
      </c>
      <c r="H415" s="316" t="s">
        <v>609</v>
      </c>
      <c r="I415" s="254" t="s">
        <v>674</v>
      </c>
      <c r="J415" s="261">
        <v>0</v>
      </c>
      <c r="K415" s="261">
        <v>0</v>
      </c>
      <c r="L415" s="261">
        <v>0</v>
      </c>
      <c r="M415" s="321">
        <f t="shared" si="6"/>
        <v>0</v>
      </c>
    </row>
    <row r="416" spans="1:13">
      <c r="A416" s="301" t="s">
        <v>549</v>
      </c>
      <c r="B416" s="316"/>
      <c r="C416" s="316"/>
      <c r="D416" s="316">
        <v>2010</v>
      </c>
      <c r="E416" s="258" t="s">
        <v>215</v>
      </c>
      <c r="F416" s="258" t="s">
        <v>726</v>
      </c>
      <c r="G416" s="357" t="s">
        <v>557</v>
      </c>
      <c r="H416" s="316" t="s">
        <v>609</v>
      </c>
      <c r="I416" s="254" t="s">
        <v>697</v>
      </c>
      <c r="J416" s="261">
        <v>0</v>
      </c>
      <c r="K416" s="261">
        <v>117</v>
      </c>
      <c r="L416" s="261">
        <v>278</v>
      </c>
      <c r="M416" s="321">
        <f t="shared" si="6"/>
        <v>395</v>
      </c>
    </row>
    <row r="417" spans="1:13">
      <c r="A417" s="301" t="s">
        <v>549</v>
      </c>
      <c r="B417" s="316"/>
      <c r="C417" s="316"/>
      <c r="D417" s="316">
        <v>2010</v>
      </c>
      <c r="E417" s="258" t="s">
        <v>215</v>
      </c>
      <c r="F417" s="258" t="s">
        <v>726</v>
      </c>
      <c r="G417" s="357" t="s">
        <v>557</v>
      </c>
      <c r="H417" s="316" t="s">
        <v>609</v>
      </c>
      <c r="I417" s="254" t="s">
        <v>651</v>
      </c>
      <c r="J417" s="261">
        <v>0</v>
      </c>
      <c r="K417" s="261">
        <v>634</v>
      </c>
      <c r="L417" s="261">
        <v>891</v>
      </c>
      <c r="M417" s="321">
        <f t="shared" si="6"/>
        <v>1525</v>
      </c>
    </row>
    <row r="418" spans="1:13">
      <c r="A418" s="301" t="s">
        <v>549</v>
      </c>
      <c r="B418" s="316"/>
      <c r="C418" s="316"/>
      <c r="D418" s="316">
        <v>2010</v>
      </c>
      <c r="E418" s="258" t="s">
        <v>215</v>
      </c>
      <c r="F418" s="258" t="s">
        <v>726</v>
      </c>
      <c r="G418" s="357" t="s">
        <v>557</v>
      </c>
      <c r="H418" s="316" t="s">
        <v>609</v>
      </c>
      <c r="I418" s="254" t="s">
        <v>689</v>
      </c>
      <c r="J418" s="261">
        <v>0</v>
      </c>
      <c r="K418" s="261">
        <v>6</v>
      </c>
      <c r="L418" s="261">
        <v>191</v>
      </c>
      <c r="M418" s="321">
        <f t="shared" si="6"/>
        <v>197</v>
      </c>
    </row>
    <row r="419" spans="1:13">
      <c r="A419" s="301" t="s">
        <v>549</v>
      </c>
      <c r="B419" s="316"/>
      <c r="C419" s="316"/>
      <c r="D419" s="316">
        <v>2010</v>
      </c>
      <c r="E419" s="258" t="s">
        <v>215</v>
      </c>
      <c r="F419" s="258" t="s">
        <v>726</v>
      </c>
      <c r="G419" s="357" t="s">
        <v>557</v>
      </c>
      <c r="H419" s="316" t="s">
        <v>609</v>
      </c>
      <c r="I419" s="254" t="s">
        <v>727</v>
      </c>
      <c r="J419" s="261">
        <v>0</v>
      </c>
      <c r="K419" s="261">
        <v>0</v>
      </c>
      <c r="L419" s="261">
        <v>350</v>
      </c>
      <c r="M419" s="321">
        <f t="shared" si="6"/>
        <v>350</v>
      </c>
    </row>
    <row r="420" spans="1:13">
      <c r="A420" s="301" t="s">
        <v>549</v>
      </c>
      <c r="B420" s="316"/>
      <c r="C420" s="316"/>
      <c r="D420" s="316">
        <v>2010</v>
      </c>
      <c r="E420" s="258" t="s">
        <v>215</v>
      </c>
      <c r="F420" s="258" t="s">
        <v>726</v>
      </c>
      <c r="G420" s="357" t="s">
        <v>94</v>
      </c>
      <c r="H420" s="316" t="s">
        <v>332</v>
      </c>
      <c r="I420" s="254" t="s">
        <v>727</v>
      </c>
      <c r="J420" s="261">
        <v>0</v>
      </c>
      <c r="K420" s="261">
        <v>0</v>
      </c>
      <c r="L420" s="261">
        <v>0</v>
      </c>
      <c r="M420" s="321">
        <f t="shared" si="6"/>
        <v>0</v>
      </c>
    </row>
    <row r="421" spans="1:13">
      <c r="A421" s="301" t="s">
        <v>549</v>
      </c>
      <c r="B421" s="316"/>
      <c r="C421" s="316"/>
      <c r="D421" s="316">
        <v>2010</v>
      </c>
      <c r="E421" s="258" t="s">
        <v>215</v>
      </c>
      <c r="F421" s="258" t="s">
        <v>726</v>
      </c>
      <c r="G421" s="357" t="s">
        <v>1014</v>
      </c>
      <c r="H421" s="316" t="s">
        <v>332</v>
      </c>
      <c r="I421" s="254" t="s">
        <v>727</v>
      </c>
      <c r="J421" s="261">
        <v>0</v>
      </c>
      <c r="K421" s="261">
        <v>0</v>
      </c>
      <c r="L421" s="261">
        <v>1</v>
      </c>
      <c r="M421" s="321">
        <f t="shared" si="6"/>
        <v>1</v>
      </c>
    </row>
    <row r="422" spans="1:13">
      <c r="A422" s="301" t="s">
        <v>549</v>
      </c>
      <c r="B422" s="316"/>
      <c r="C422" s="316"/>
      <c r="D422" s="316">
        <v>2010</v>
      </c>
      <c r="E422" s="258" t="s">
        <v>215</v>
      </c>
      <c r="F422" s="258" t="s">
        <v>726</v>
      </c>
      <c r="G422" s="357" t="s">
        <v>99</v>
      </c>
      <c r="H422" s="316" t="s">
        <v>332</v>
      </c>
      <c r="I422" s="254" t="s">
        <v>649</v>
      </c>
      <c r="J422" s="261">
        <v>0</v>
      </c>
      <c r="K422" s="261">
        <v>0</v>
      </c>
      <c r="L422" s="261">
        <v>0</v>
      </c>
      <c r="M422" s="321">
        <f t="shared" si="6"/>
        <v>0</v>
      </c>
    </row>
    <row r="423" spans="1:13">
      <c r="A423" s="301" t="s">
        <v>549</v>
      </c>
      <c r="B423" s="316"/>
      <c r="C423" s="316"/>
      <c r="D423" s="316">
        <v>2010</v>
      </c>
      <c r="E423" s="258" t="s">
        <v>215</v>
      </c>
      <c r="F423" s="258" t="s">
        <v>726</v>
      </c>
      <c r="G423" s="357" t="s">
        <v>99</v>
      </c>
      <c r="H423" s="316" t="s">
        <v>332</v>
      </c>
      <c r="I423" s="254" t="s">
        <v>651</v>
      </c>
      <c r="J423" s="261">
        <v>0</v>
      </c>
      <c r="K423" s="261">
        <v>0</v>
      </c>
      <c r="L423" s="261">
        <v>0</v>
      </c>
      <c r="M423" s="321">
        <f t="shared" si="6"/>
        <v>0</v>
      </c>
    </row>
    <row r="424" spans="1:13">
      <c r="A424" s="301" t="s">
        <v>549</v>
      </c>
      <c r="B424" s="316"/>
      <c r="C424" s="316"/>
      <c r="D424" s="316">
        <v>2010</v>
      </c>
      <c r="E424" s="258" t="s">
        <v>215</v>
      </c>
      <c r="F424" s="258" t="s">
        <v>726</v>
      </c>
      <c r="G424" s="357" t="s">
        <v>99</v>
      </c>
      <c r="H424" s="316" t="s">
        <v>332</v>
      </c>
      <c r="I424" s="254" t="s">
        <v>689</v>
      </c>
      <c r="J424" s="261">
        <v>0</v>
      </c>
      <c r="K424" s="261">
        <v>0</v>
      </c>
      <c r="L424" s="261">
        <v>0</v>
      </c>
      <c r="M424" s="321">
        <f t="shared" si="6"/>
        <v>0</v>
      </c>
    </row>
    <row r="425" spans="1:13">
      <c r="A425" s="301" t="s">
        <v>549</v>
      </c>
      <c r="B425" s="316"/>
      <c r="C425" s="316"/>
      <c r="D425" s="316">
        <v>2010</v>
      </c>
      <c r="E425" s="258" t="s">
        <v>215</v>
      </c>
      <c r="F425" s="258" t="s">
        <v>726</v>
      </c>
      <c r="G425" s="357" t="s">
        <v>982</v>
      </c>
      <c r="H425" s="316" t="s">
        <v>604</v>
      </c>
      <c r="I425" s="254" t="s">
        <v>697</v>
      </c>
      <c r="J425" s="261">
        <v>0</v>
      </c>
      <c r="K425" s="261">
        <v>12</v>
      </c>
      <c r="L425" s="261">
        <v>0</v>
      </c>
      <c r="M425" s="321">
        <f t="shared" si="6"/>
        <v>12</v>
      </c>
    </row>
    <row r="426" spans="1:13">
      <c r="A426" s="301" t="s">
        <v>549</v>
      </c>
      <c r="B426" s="316"/>
      <c r="C426" s="316"/>
      <c r="D426" s="316">
        <v>2010</v>
      </c>
      <c r="E426" s="258" t="s">
        <v>215</v>
      </c>
      <c r="F426" s="258" t="s">
        <v>726</v>
      </c>
      <c r="G426" s="357" t="s">
        <v>982</v>
      </c>
      <c r="H426" s="316" t="s">
        <v>604</v>
      </c>
      <c r="I426" s="254" t="s">
        <v>649</v>
      </c>
      <c r="J426" s="261">
        <v>0</v>
      </c>
      <c r="K426" s="261">
        <v>409</v>
      </c>
      <c r="L426" s="261">
        <v>3</v>
      </c>
      <c r="M426" s="321">
        <f t="shared" si="6"/>
        <v>412</v>
      </c>
    </row>
    <row r="427" spans="1:13">
      <c r="A427" s="301" t="s">
        <v>549</v>
      </c>
      <c r="B427" s="316"/>
      <c r="C427" s="316"/>
      <c r="D427" s="316">
        <v>2010</v>
      </c>
      <c r="E427" s="258" t="s">
        <v>215</v>
      </c>
      <c r="F427" s="258" t="s">
        <v>726</v>
      </c>
      <c r="G427" s="357" t="s">
        <v>982</v>
      </c>
      <c r="H427" s="316" t="s">
        <v>604</v>
      </c>
      <c r="I427" s="254" t="s">
        <v>651</v>
      </c>
      <c r="J427" s="261">
        <v>0</v>
      </c>
      <c r="K427" s="261">
        <v>735</v>
      </c>
      <c r="L427" s="261">
        <v>36</v>
      </c>
      <c r="M427" s="321">
        <f t="shared" si="6"/>
        <v>771</v>
      </c>
    </row>
    <row r="428" spans="1:13">
      <c r="A428" s="301" t="s">
        <v>549</v>
      </c>
      <c r="B428" s="316"/>
      <c r="C428" s="316"/>
      <c r="D428" s="316">
        <v>2010</v>
      </c>
      <c r="E428" s="258" t="s">
        <v>215</v>
      </c>
      <c r="F428" s="258" t="s">
        <v>726</v>
      </c>
      <c r="G428" s="357" t="s">
        <v>982</v>
      </c>
      <c r="H428" s="316" t="s">
        <v>604</v>
      </c>
      <c r="I428" s="254" t="s">
        <v>689</v>
      </c>
      <c r="J428" s="261">
        <v>0</v>
      </c>
      <c r="K428" s="261">
        <v>13</v>
      </c>
      <c r="L428" s="261">
        <v>2</v>
      </c>
      <c r="M428" s="321">
        <f t="shared" si="6"/>
        <v>15</v>
      </c>
    </row>
    <row r="429" spans="1:13">
      <c r="A429" s="301" t="s">
        <v>549</v>
      </c>
      <c r="B429" s="316"/>
      <c r="C429" s="316"/>
      <c r="D429" s="316">
        <v>2010</v>
      </c>
      <c r="E429" s="258" t="s">
        <v>215</v>
      </c>
      <c r="F429" s="258" t="s">
        <v>726</v>
      </c>
      <c r="G429" s="357" t="s">
        <v>984</v>
      </c>
      <c r="H429" s="316" t="s">
        <v>332</v>
      </c>
      <c r="I429" s="254" t="s">
        <v>727</v>
      </c>
      <c r="J429" s="261">
        <v>0</v>
      </c>
      <c r="K429" s="261">
        <v>0</v>
      </c>
      <c r="L429" s="261">
        <v>1</v>
      </c>
      <c r="M429" s="321">
        <f t="shared" si="6"/>
        <v>1</v>
      </c>
    </row>
    <row r="430" spans="1:13">
      <c r="A430" s="301" t="s">
        <v>549</v>
      </c>
      <c r="B430" s="316"/>
      <c r="C430" s="316"/>
      <c r="D430" s="316">
        <v>2010</v>
      </c>
      <c r="E430" s="258" t="s">
        <v>215</v>
      </c>
      <c r="F430" s="258" t="s">
        <v>726</v>
      </c>
      <c r="G430" s="357" t="s">
        <v>985</v>
      </c>
      <c r="H430" s="316" t="s">
        <v>332</v>
      </c>
      <c r="I430" s="254" t="s">
        <v>649</v>
      </c>
      <c r="J430" s="261">
        <v>0</v>
      </c>
      <c r="K430" s="261">
        <v>0</v>
      </c>
      <c r="L430" s="261">
        <v>10</v>
      </c>
      <c r="M430" s="321">
        <f t="shared" si="6"/>
        <v>10</v>
      </c>
    </row>
    <row r="431" spans="1:13">
      <c r="A431" s="301" t="s">
        <v>549</v>
      </c>
      <c r="B431" s="316"/>
      <c r="C431" s="316"/>
      <c r="D431" s="316">
        <v>2010</v>
      </c>
      <c r="E431" s="258" t="s">
        <v>215</v>
      </c>
      <c r="F431" s="258" t="s">
        <v>726</v>
      </c>
      <c r="G431" s="357" t="s">
        <v>551</v>
      </c>
      <c r="H431" s="316" t="s">
        <v>604</v>
      </c>
      <c r="I431" s="254" t="s">
        <v>697</v>
      </c>
      <c r="J431" s="261">
        <v>0</v>
      </c>
      <c r="K431" s="261">
        <v>2</v>
      </c>
      <c r="L431" s="261">
        <v>1</v>
      </c>
      <c r="M431" s="321">
        <f t="shared" si="6"/>
        <v>3</v>
      </c>
    </row>
    <row r="432" spans="1:13">
      <c r="A432" s="301" t="s">
        <v>549</v>
      </c>
      <c r="B432" s="316"/>
      <c r="C432" s="316"/>
      <c r="D432" s="316">
        <v>2010</v>
      </c>
      <c r="E432" s="258" t="s">
        <v>215</v>
      </c>
      <c r="F432" s="258" t="s">
        <v>726</v>
      </c>
      <c r="G432" s="357" t="s">
        <v>551</v>
      </c>
      <c r="H432" s="316" t="s">
        <v>604</v>
      </c>
      <c r="I432" s="254" t="s">
        <v>649</v>
      </c>
      <c r="J432" s="261">
        <v>0</v>
      </c>
      <c r="K432" s="261">
        <v>107</v>
      </c>
      <c r="L432" s="261">
        <v>198</v>
      </c>
      <c r="M432" s="321">
        <f t="shared" si="6"/>
        <v>305</v>
      </c>
    </row>
    <row r="433" spans="1:13">
      <c r="A433" s="301" t="s">
        <v>549</v>
      </c>
      <c r="B433" s="316"/>
      <c r="C433" s="316"/>
      <c r="D433" s="316">
        <v>2010</v>
      </c>
      <c r="E433" s="258" t="s">
        <v>215</v>
      </c>
      <c r="F433" s="258" t="s">
        <v>726</v>
      </c>
      <c r="G433" s="357" t="s">
        <v>551</v>
      </c>
      <c r="H433" s="316" t="s">
        <v>604</v>
      </c>
      <c r="I433" s="254" t="s">
        <v>698</v>
      </c>
      <c r="J433" s="261">
        <v>0</v>
      </c>
      <c r="K433" s="261">
        <v>9</v>
      </c>
      <c r="L433" s="261">
        <v>0</v>
      </c>
      <c r="M433" s="321">
        <f t="shared" si="6"/>
        <v>9</v>
      </c>
    </row>
    <row r="434" spans="1:13">
      <c r="A434" s="301" t="s">
        <v>549</v>
      </c>
      <c r="B434" s="316"/>
      <c r="C434" s="316"/>
      <c r="D434" s="316">
        <v>2010</v>
      </c>
      <c r="E434" s="258" t="s">
        <v>215</v>
      </c>
      <c r="F434" s="258" t="s">
        <v>726</v>
      </c>
      <c r="G434" s="357" t="s">
        <v>551</v>
      </c>
      <c r="H434" s="316" t="s">
        <v>604</v>
      </c>
      <c r="I434" s="254" t="s">
        <v>651</v>
      </c>
      <c r="J434" s="261">
        <v>0</v>
      </c>
      <c r="K434" s="261">
        <v>1024</v>
      </c>
      <c r="L434" s="261">
        <v>288</v>
      </c>
      <c r="M434" s="321">
        <f t="shared" si="6"/>
        <v>1312</v>
      </c>
    </row>
    <row r="435" spans="1:13">
      <c r="A435" s="301" t="s">
        <v>549</v>
      </c>
      <c r="B435" s="316"/>
      <c r="C435" s="316"/>
      <c r="D435" s="316">
        <v>2010</v>
      </c>
      <c r="E435" s="258" t="s">
        <v>215</v>
      </c>
      <c r="F435" s="258" t="s">
        <v>726</v>
      </c>
      <c r="G435" s="357" t="s">
        <v>551</v>
      </c>
      <c r="H435" s="316" t="s">
        <v>604</v>
      </c>
      <c r="I435" s="254" t="s">
        <v>1271</v>
      </c>
      <c r="J435" s="261">
        <v>0</v>
      </c>
      <c r="K435" s="261">
        <v>1</v>
      </c>
      <c r="L435" s="261">
        <v>0</v>
      </c>
      <c r="M435" s="321">
        <f t="shared" si="6"/>
        <v>1</v>
      </c>
    </row>
    <row r="436" spans="1:13">
      <c r="A436" s="301" t="s">
        <v>549</v>
      </c>
      <c r="B436" s="316"/>
      <c r="C436" s="316"/>
      <c r="D436" s="316">
        <v>2010</v>
      </c>
      <c r="E436" s="258" t="s">
        <v>215</v>
      </c>
      <c r="F436" s="258" t="s">
        <v>726</v>
      </c>
      <c r="G436" s="357" t="s">
        <v>551</v>
      </c>
      <c r="H436" s="316" t="s">
        <v>604</v>
      </c>
      <c r="I436" s="254" t="s">
        <v>657</v>
      </c>
      <c r="J436" s="261">
        <v>0</v>
      </c>
      <c r="K436" s="261">
        <v>3</v>
      </c>
      <c r="L436" s="261">
        <v>0</v>
      </c>
      <c r="M436" s="321">
        <f t="shared" si="6"/>
        <v>3</v>
      </c>
    </row>
    <row r="437" spans="1:13">
      <c r="A437" s="301" t="s">
        <v>549</v>
      </c>
      <c r="B437" s="316"/>
      <c r="C437" s="316"/>
      <c r="D437" s="316">
        <v>2010</v>
      </c>
      <c r="E437" s="258" t="s">
        <v>215</v>
      </c>
      <c r="F437" s="258" t="s">
        <v>726</v>
      </c>
      <c r="G437" s="357" t="s">
        <v>551</v>
      </c>
      <c r="H437" s="316" t="s">
        <v>604</v>
      </c>
      <c r="I437" s="254" t="s">
        <v>689</v>
      </c>
      <c r="J437" s="261">
        <v>0</v>
      </c>
      <c r="K437" s="261">
        <v>454</v>
      </c>
      <c r="L437" s="261">
        <v>63</v>
      </c>
      <c r="M437" s="321">
        <f t="shared" si="6"/>
        <v>517</v>
      </c>
    </row>
    <row r="438" spans="1:13">
      <c r="A438" s="301" t="s">
        <v>549</v>
      </c>
      <c r="B438" s="316"/>
      <c r="C438" s="316"/>
      <c r="D438" s="316">
        <v>2010</v>
      </c>
      <c r="E438" s="258" t="s">
        <v>215</v>
      </c>
      <c r="F438" s="258" t="s">
        <v>726</v>
      </c>
      <c r="G438" s="357" t="s">
        <v>552</v>
      </c>
      <c r="H438" s="316" t="s">
        <v>604</v>
      </c>
      <c r="I438" s="254" t="s">
        <v>697</v>
      </c>
      <c r="J438" s="261">
        <v>0</v>
      </c>
      <c r="K438" s="261">
        <v>0</v>
      </c>
      <c r="L438" s="261">
        <v>27</v>
      </c>
      <c r="M438" s="321">
        <f t="shared" si="6"/>
        <v>27</v>
      </c>
    </row>
    <row r="439" spans="1:13">
      <c r="A439" s="301" t="s">
        <v>549</v>
      </c>
      <c r="B439" s="316"/>
      <c r="C439" s="316"/>
      <c r="D439" s="316">
        <v>2010</v>
      </c>
      <c r="E439" s="258" t="s">
        <v>215</v>
      </c>
      <c r="F439" s="258" t="s">
        <v>726</v>
      </c>
      <c r="G439" s="357" t="s">
        <v>552</v>
      </c>
      <c r="H439" s="316" t="s">
        <v>604</v>
      </c>
      <c r="I439" s="254" t="s">
        <v>649</v>
      </c>
      <c r="J439" s="261">
        <v>0</v>
      </c>
      <c r="K439" s="261">
        <v>97</v>
      </c>
      <c r="L439" s="261">
        <v>1524</v>
      </c>
      <c r="M439" s="321">
        <f t="shared" si="6"/>
        <v>1621</v>
      </c>
    </row>
    <row r="440" spans="1:13">
      <c r="A440" s="301" t="s">
        <v>549</v>
      </c>
      <c r="B440" s="316"/>
      <c r="C440" s="316"/>
      <c r="D440" s="316">
        <v>2010</v>
      </c>
      <c r="E440" s="258" t="s">
        <v>215</v>
      </c>
      <c r="F440" s="258" t="s">
        <v>726</v>
      </c>
      <c r="G440" s="357" t="s">
        <v>552</v>
      </c>
      <c r="H440" s="316" t="s">
        <v>604</v>
      </c>
      <c r="I440" s="254" t="s">
        <v>698</v>
      </c>
      <c r="J440" s="261">
        <v>0</v>
      </c>
      <c r="K440" s="261">
        <v>16</v>
      </c>
      <c r="L440" s="261">
        <v>0</v>
      </c>
      <c r="M440" s="321">
        <f t="shared" si="6"/>
        <v>16</v>
      </c>
    </row>
    <row r="441" spans="1:13">
      <c r="A441" s="301" t="s">
        <v>549</v>
      </c>
      <c r="B441" s="316"/>
      <c r="C441" s="316"/>
      <c r="D441" s="316">
        <v>2010</v>
      </c>
      <c r="E441" s="258" t="s">
        <v>215</v>
      </c>
      <c r="F441" s="258" t="s">
        <v>726</v>
      </c>
      <c r="G441" s="357" t="s">
        <v>552</v>
      </c>
      <c r="H441" s="316" t="s">
        <v>604</v>
      </c>
      <c r="I441" s="254" t="s">
        <v>651</v>
      </c>
      <c r="J441" s="261">
        <v>0</v>
      </c>
      <c r="K441" s="261">
        <v>224</v>
      </c>
      <c r="L441" s="261">
        <v>232</v>
      </c>
      <c r="M441" s="321">
        <f t="shared" si="6"/>
        <v>456</v>
      </c>
    </row>
    <row r="442" spans="1:13">
      <c r="A442" s="301" t="s">
        <v>549</v>
      </c>
      <c r="B442" s="316"/>
      <c r="C442" s="316"/>
      <c r="D442" s="316">
        <v>2010</v>
      </c>
      <c r="E442" s="258" t="s">
        <v>215</v>
      </c>
      <c r="F442" s="258" t="s">
        <v>726</v>
      </c>
      <c r="G442" s="357" t="s">
        <v>552</v>
      </c>
      <c r="H442" s="316" t="s">
        <v>604</v>
      </c>
      <c r="I442" s="254" t="s">
        <v>1271</v>
      </c>
      <c r="J442" s="261">
        <v>0</v>
      </c>
      <c r="K442" s="261">
        <v>2</v>
      </c>
      <c r="L442" s="261">
        <v>0</v>
      </c>
      <c r="M442" s="321">
        <f t="shared" si="6"/>
        <v>2</v>
      </c>
    </row>
    <row r="443" spans="1:13">
      <c r="A443" s="301" t="s">
        <v>549</v>
      </c>
      <c r="B443" s="316"/>
      <c r="C443" s="316"/>
      <c r="D443" s="316">
        <v>2010</v>
      </c>
      <c r="E443" s="258" t="s">
        <v>215</v>
      </c>
      <c r="F443" s="258" t="s">
        <v>726</v>
      </c>
      <c r="G443" s="357" t="s">
        <v>552</v>
      </c>
      <c r="H443" s="316" t="s">
        <v>604</v>
      </c>
      <c r="I443" s="254" t="s">
        <v>657</v>
      </c>
      <c r="J443" s="261">
        <v>0</v>
      </c>
      <c r="K443" s="261">
        <v>35</v>
      </c>
      <c r="L443" s="261">
        <v>0</v>
      </c>
      <c r="M443" s="321">
        <f t="shared" si="6"/>
        <v>35</v>
      </c>
    </row>
    <row r="444" spans="1:13">
      <c r="A444" s="301" t="s">
        <v>549</v>
      </c>
      <c r="B444" s="316"/>
      <c r="C444" s="316"/>
      <c r="D444" s="316">
        <v>2010</v>
      </c>
      <c r="E444" s="258" t="s">
        <v>215</v>
      </c>
      <c r="F444" s="258" t="s">
        <v>726</v>
      </c>
      <c r="G444" s="357" t="s">
        <v>552</v>
      </c>
      <c r="H444" s="316" t="s">
        <v>604</v>
      </c>
      <c r="I444" s="254" t="s">
        <v>689</v>
      </c>
      <c r="J444" s="261">
        <v>0</v>
      </c>
      <c r="K444" s="261">
        <v>2</v>
      </c>
      <c r="L444" s="261">
        <v>5</v>
      </c>
      <c r="M444" s="321">
        <f t="shared" si="6"/>
        <v>7</v>
      </c>
    </row>
    <row r="445" spans="1:13">
      <c r="A445" s="301" t="s">
        <v>549</v>
      </c>
      <c r="B445" s="316"/>
      <c r="C445" s="316"/>
      <c r="D445" s="316">
        <v>2010</v>
      </c>
      <c r="E445" s="258" t="s">
        <v>215</v>
      </c>
      <c r="F445" s="258" t="s">
        <v>726</v>
      </c>
      <c r="G445" s="357" t="s">
        <v>552</v>
      </c>
      <c r="H445" s="316" t="s">
        <v>604</v>
      </c>
      <c r="I445" s="254" t="s">
        <v>727</v>
      </c>
      <c r="J445" s="261">
        <v>0</v>
      </c>
      <c r="K445" s="261">
        <v>0</v>
      </c>
      <c r="L445" s="261">
        <v>77</v>
      </c>
      <c r="M445" s="321">
        <f t="shared" si="6"/>
        <v>77</v>
      </c>
    </row>
    <row r="446" spans="1:13">
      <c r="A446" s="301" t="s">
        <v>549</v>
      </c>
      <c r="B446" s="316"/>
      <c r="C446" s="316"/>
      <c r="D446" s="316">
        <v>2010</v>
      </c>
      <c r="E446" s="258" t="s">
        <v>215</v>
      </c>
      <c r="F446" s="258" t="s">
        <v>726</v>
      </c>
      <c r="G446" s="357" t="s">
        <v>366</v>
      </c>
      <c r="H446" s="316" t="s">
        <v>604</v>
      </c>
      <c r="I446" s="254" t="s">
        <v>674</v>
      </c>
      <c r="J446" s="261">
        <v>0</v>
      </c>
      <c r="K446" s="261">
        <v>11</v>
      </c>
      <c r="L446" s="261">
        <v>0</v>
      </c>
      <c r="M446" s="321">
        <f t="shared" si="6"/>
        <v>11</v>
      </c>
    </row>
    <row r="447" spans="1:13">
      <c r="A447" s="301" t="s">
        <v>549</v>
      </c>
      <c r="B447" s="316"/>
      <c r="C447" s="316"/>
      <c r="D447" s="316">
        <v>2010</v>
      </c>
      <c r="E447" s="258" t="s">
        <v>215</v>
      </c>
      <c r="F447" s="258" t="s">
        <v>726</v>
      </c>
      <c r="G447" s="357" t="s">
        <v>366</v>
      </c>
      <c r="H447" s="316" t="s">
        <v>604</v>
      </c>
      <c r="I447" s="254" t="s">
        <v>697</v>
      </c>
      <c r="J447" s="261">
        <v>0</v>
      </c>
      <c r="K447" s="261">
        <v>50</v>
      </c>
      <c r="L447" s="261">
        <v>1</v>
      </c>
      <c r="M447" s="321">
        <f t="shared" si="6"/>
        <v>51</v>
      </c>
    </row>
    <row r="448" spans="1:13">
      <c r="A448" s="301" t="s">
        <v>549</v>
      </c>
      <c r="B448" s="316"/>
      <c r="C448" s="316"/>
      <c r="D448" s="316">
        <v>2010</v>
      </c>
      <c r="E448" s="258" t="s">
        <v>215</v>
      </c>
      <c r="F448" s="258" t="s">
        <v>726</v>
      </c>
      <c r="G448" s="357" t="s">
        <v>366</v>
      </c>
      <c r="H448" s="316" t="s">
        <v>604</v>
      </c>
      <c r="I448" s="254" t="s">
        <v>649</v>
      </c>
      <c r="J448" s="261">
        <v>0</v>
      </c>
      <c r="K448" s="261">
        <v>826</v>
      </c>
      <c r="L448" s="261">
        <v>641</v>
      </c>
      <c r="M448" s="321">
        <f t="shared" si="6"/>
        <v>1467</v>
      </c>
    </row>
    <row r="449" spans="1:13">
      <c r="A449" s="301" t="s">
        <v>549</v>
      </c>
      <c r="B449" s="316"/>
      <c r="C449" s="316"/>
      <c r="D449" s="316">
        <v>2010</v>
      </c>
      <c r="E449" s="258" t="s">
        <v>215</v>
      </c>
      <c r="F449" s="258" t="s">
        <v>726</v>
      </c>
      <c r="G449" s="357" t="s">
        <v>366</v>
      </c>
      <c r="H449" s="316" t="s">
        <v>604</v>
      </c>
      <c r="I449" s="254" t="s">
        <v>698</v>
      </c>
      <c r="J449" s="261">
        <v>0</v>
      </c>
      <c r="K449" s="261">
        <v>1</v>
      </c>
      <c r="L449" s="261">
        <v>0</v>
      </c>
      <c r="M449" s="321">
        <f t="shared" si="6"/>
        <v>1</v>
      </c>
    </row>
    <row r="450" spans="1:13">
      <c r="A450" s="301" t="s">
        <v>549</v>
      </c>
      <c r="B450" s="316"/>
      <c r="C450" s="316"/>
      <c r="D450" s="316">
        <v>2010</v>
      </c>
      <c r="E450" s="258" t="s">
        <v>215</v>
      </c>
      <c r="F450" s="258" t="s">
        <v>726</v>
      </c>
      <c r="G450" s="357" t="s">
        <v>366</v>
      </c>
      <c r="H450" s="316" t="s">
        <v>604</v>
      </c>
      <c r="I450" s="254" t="s">
        <v>651</v>
      </c>
      <c r="J450" s="261">
        <v>0</v>
      </c>
      <c r="K450" s="261">
        <v>867</v>
      </c>
      <c r="L450" s="261">
        <v>435</v>
      </c>
      <c r="M450" s="321">
        <f t="shared" si="6"/>
        <v>1302</v>
      </c>
    </row>
    <row r="451" spans="1:13">
      <c r="A451" s="301" t="s">
        <v>549</v>
      </c>
      <c r="B451" s="316"/>
      <c r="C451" s="316"/>
      <c r="D451" s="316">
        <v>2010</v>
      </c>
      <c r="E451" s="258" t="s">
        <v>215</v>
      </c>
      <c r="F451" s="258" t="s">
        <v>726</v>
      </c>
      <c r="G451" s="357" t="s">
        <v>366</v>
      </c>
      <c r="H451" s="316" t="s">
        <v>604</v>
      </c>
      <c r="I451" s="254" t="s">
        <v>689</v>
      </c>
      <c r="J451" s="261">
        <v>0</v>
      </c>
      <c r="K451" s="261">
        <v>85</v>
      </c>
      <c r="L451" s="261">
        <v>2</v>
      </c>
      <c r="M451" s="321">
        <f t="shared" si="6"/>
        <v>87</v>
      </c>
    </row>
    <row r="452" spans="1:13">
      <c r="A452" s="301" t="s">
        <v>549</v>
      </c>
      <c r="B452" s="316"/>
      <c r="C452" s="316"/>
      <c r="D452" s="316">
        <v>2010</v>
      </c>
      <c r="E452" s="258" t="s">
        <v>215</v>
      </c>
      <c r="F452" s="258" t="s">
        <v>726</v>
      </c>
      <c r="G452" s="357" t="s">
        <v>986</v>
      </c>
      <c r="H452" s="316" t="s">
        <v>604</v>
      </c>
      <c r="I452" s="254" t="s">
        <v>649</v>
      </c>
      <c r="J452" s="261">
        <v>0</v>
      </c>
      <c r="K452" s="261">
        <v>0</v>
      </c>
      <c r="L452" s="261">
        <v>142</v>
      </c>
      <c r="M452" s="321">
        <f t="shared" si="6"/>
        <v>142</v>
      </c>
    </row>
    <row r="453" spans="1:13">
      <c r="A453" s="301" t="s">
        <v>549</v>
      </c>
      <c r="B453" s="316"/>
      <c r="C453" s="316"/>
      <c r="D453" s="316">
        <v>2010</v>
      </c>
      <c r="E453" s="258" t="s">
        <v>215</v>
      </c>
      <c r="F453" s="258" t="s">
        <v>726</v>
      </c>
      <c r="G453" s="357" t="s">
        <v>986</v>
      </c>
      <c r="H453" s="316" t="s">
        <v>604</v>
      </c>
      <c r="I453" s="254" t="s">
        <v>698</v>
      </c>
      <c r="J453" s="261">
        <v>0</v>
      </c>
      <c r="K453" s="261">
        <v>3</v>
      </c>
      <c r="L453" s="261">
        <v>0</v>
      </c>
      <c r="M453" s="321">
        <f t="shared" si="6"/>
        <v>3</v>
      </c>
    </row>
    <row r="454" spans="1:13">
      <c r="A454" s="301" t="s">
        <v>549</v>
      </c>
      <c r="B454" s="316"/>
      <c r="C454" s="316"/>
      <c r="D454" s="316">
        <v>2010</v>
      </c>
      <c r="E454" s="258" t="s">
        <v>215</v>
      </c>
      <c r="F454" s="258" t="s">
        <v>726</v>
      </c>
      <c r="G454" s="357" t="s">
        <v>986</v>
      </c>
      <c r="H454" s="316" t="s">
        <v>604</v>
      </c>
      <c r="I454" s="254" t="s">
        <v>651</v>
      </c>
      <c r="J454" s="261">
        <v>0</v>
      </c>
      <c r="K454" s="261">
        <v>0</v>
      </c>
      <c r="L454" s="261">
        <v>18</v>
      </c>
      <c r="M454" s="321">
        <f t="shared" ref="M454:M517" si="7">J454+K454+L454</f>
        <v>18</v>
      </c>
    </row>
    <row r="455" spans="1:13">
      <c r="A455" s="301" t="s">
        <v>549</v>
      </c>
      <c r="B455" s="316"/>
      <c r="C455" s="316"/>
      <c r="D455" s="316">
        <v>2010</v>
      </c>
      <c r="E455" s="258" t="s">
        <v>215</v>
      </c>
      <c r="F455" s="258" t="s">
        <v>726</v>
      </c>
      <c r="G455" s="357" t="s">
        <v>561</v>
      </c>
      <c r="H455" s="316" t="s">
        <v>609</v>
      </c>
      <c r="I455" s="254" t="s">
        <v>674</v>
      </c>
      <c r="J455" s="261">
        <v>0</v>
      </c>
      <c r="K455" s="261">
        <v>93</v>
      </c>
      <c r="L455" s="261">
        <v>0</v>
      </c>
      <c r="M455" s="321">
        <f t="shared" si="7"/>
        <v>93</v>
      </c>
    </row>
    <row r="456" spans="1:13">
      <c r="A456" s="301" t="s">
        <v>549</v>
      </c>
      <c r="B456" s="316"/>
      <c r="C456" s="316"/>
      <c r="D456" s="316">
        <v>2010</v>
      </c>
      <c r="E456" s="258" t="s">
        <v>215</v>
      </c>
      <c r="F456" s="258" t="s">
        <v>726</v>
      </c>
      <c r="G456" s="357" t="s">
        <v>561</v>
      </c>
      <c r="H456" s="316" t="s">
        <v>609</v>
      </c>
      <c r="I456" s="254" t="s">
        <v>697</v>
      </c>
      <c r="J456" s="261">
        <v>0</v>
      </c>
      <c r="K456" s="261">
        <v>370</v>
      </c>
      <c r="L456" s="261">
        <v>5</v>
      </c>
      <c r="M456" s="321">
        <f t="shared" si="7"/>
        <v>375</v>
      </c>
    </row>
    <row r="457" spans="1:13">
      <c r="A457" s="301" t="s">
        <v>549</v>
      </c>
      <c r="B457" s="316"/>
      <c r="C457" s="316"/>
      <c r="D457" s="316">
        <v>2010</v>
      </c>
      <c r="E457" s="258" t="s">
        <v>215</v>
      </c>
      <c r="F457" s="258" t="s">
        <v>726</v>
      </c>
      <c r="G457" s="357" t="s">
        <v>561</v>
      </c>
      <c r="H457" s="316" t="s">
        <v>609</v>
      </c>
      <c r="I457" s="254" t="s">
        <v>649</v>
      </c>
      <c r="J457" s="261">
        <v>0</v>
      </c>
      <c r="K457" s="261">
        <v>8</v>
      </c>
      <c r="L457" s="261">
        <v>6</v>
      </c>
      <c r="M457" s="321">
        <f t="shared" si="7"/>
        <v>14</v>
      </c>
    </row>
    <row r="458" spans="1:13">
      <c r="A458" s="301" t="s">
        <v>549</v>
      </c>
      <c r="B458" s="316"/>
      <c r="C458" s="316"/>
      <c r="D458" s="316">
        <v>2010</v>
      </c>
      <c r="E458" s="258" t="s">
        <v>215</v>
      </c>
      <c r="F458" s="258" t="s">
        <v>726</v>
      </c>
      <c r="G458" s="357" t="s">
        <v>561</v>
      </c>
      <c r="H458" s="316" t="s">
        <v>609</v>
      </c>
      <c r="I458" s="254" t="s">
        <v>651</v>
      </c>
      <c r="J458" s="261">
        <v>0</v>
      </c>
      <c r="K458" s="261">
        <v>1346</v>
      </c>
      <c r="L458" s="261">
        <v>25</v>
      </c>
      <c r="M458" s="321">
        <f t="shared" si="7"/>
        <v>1371</v>
      </c>
    </row>
    <row r="459" spans="1:13">
      <c r="A459" s="301" t="s">
        <v>549</v>
      </c>
      <c r="B459" s="316"/>
      <c r="C459" s="316"/>
      <c r="D459" s="316">
        <v>2010</v>
      </c>
      <c r="E459" s="258" t="s">
        <v>215</v>
      </c>
      <c r="F459" s="258" t="s">
        <v>726</v>
      </c>
      <c r="G459" s="357" t="s">
        <v>561</v>
      </c>
      <c r="H459" s="316" t="s">
        <v>609</v>
      </c>
      <c r="I459" s="254" t="s">
        <v>689</v>
      </c>
      <c r="J459" s="261">
        <v>0</v>
      </c>
      <c r="K459" s="261">
        <v>160</v>
      </c>
      <c r="L459" s="261">
        <v>1</v>
      </c>
      <c r="M459" s="321">
        <f t="shared" si="7"/>
        <v>161</v>
      </c>
    </row>
    <row r="460" spans="1:13">
      <c r="A460" s="301" t="s">
        <v>549</v>
      </c>
      <c r="B460" s="316"/>
      <c r="C460" s="316"/>
      <c r="D460" s="316">
        <v>2010</v>
      </c>
      <c r="E460" s="258" t="s">
        <v>215</v>
      </c>
      <c r="F460" s="258" t="s">
        <v>726</v>
      </c>
      <c r="G460" s="357" t="s">
        <v>561</v>
      </c>
      <c r="H460" s="316" t="s">
        <v>609</v>
      </c>
      <c r="I460" s="254" t="s">
        <v>727</v>
      </c>
      <c r="J460" s="261">
        <v>0</v>
      </c>
      <c r="K460" s="261">
        <v>0</v>
      </c>
      <c r="L460" s="261">
        <v>1</v>
      </c>
      <c r="M460" s="321">
        <f t="shared" si="7"/>
        <v>1</v>
      </c>
    </row>
    <row r="461" spans="1:13">
      <c r="A461" s="301" t="s">
        <v>549</v>
      </c>
      <c r="B461" s="316"/>
      <c r="C461" s="316"/>
      <c r="D461" s="316">
        <v>2010</v>
      </c>
      <c r="E461" s="258" t="s">
        <v>215</v>
      </c>
      <c r="F461" s="258" t="s">
        <v>726</v>
      </c>
      <c r="G461" s="357" t="s">
        <v>553</v>
      </c>
      <c r="H461" s="316" t="s">
        <v>609</v>
      </c>
      <c r="I461" s="254" t="s">
        <v>649</v>
      </c>
      <c r="J461" s="261">
        <v>0</v>
      </c>
      <c r="K461" s="261">
        <v>313</v>
      </c>
      <c r="L461" s="261">
        <v>0</v>
      </c>
      <c r="M461" s="321">
        <f t="shared" si="7"/>
        <v>313</v>
      </c>
    </row>
    <row r="462" spans="1:13">
      <c r="A462" s="301" t="s">
        <v>549</v>
      </c>
      <c r="B462" s="316"/>
      <c r="C462" s="316"/>
      <c r="D462" s="316">
        <v>2010</v>
      </c>
      <c r="E462" s="258" t="s">
        <v>215</v>
      </c>
      <c r="F462" s="258" t="s">
        <v>726</v>
      </c>
      <c r="G462" s="357" t="s">
        <v>553</v>
      </c>
      <c r="H462" s="316" t="s">
        <v>609</v>
      </c>
      <c r="I462" s="254" t="s">
        <v>651</v>
      </c>
      <c r="J462" s="261">
        <v>0</v>
      </c>
      <c r="K462" s="261">
        <v>125</v>
      </c>
      <c r="L462" s="261">
        <v>1</v>
      </c>
      <c r="M462" s="321">
        <f t="shared" si="7"/>
        <v>126</v>
      </c>
    </row>
    <row r="463" spans="1:13">
      <c r="A463" s="301" t="s">
        <v>549</v>
      </c>
      <c r="B463" s="316"/>
      <c r="C463" s="316"/>
      <c r="D463" s="316">
        <v>2010</v>
      </c>
      <c r="E463" s="258" t="s">
        <v>215</v>
      </c>
      <c r="F463" s="258" t="s">
        <v>726</v>
      </c>
      <c r="G463" s="357" t="s">
        <v>553</v>
      </c>
      <c r="H463" s="316" t="s">
        <v>609</v>
      </c>
      <c r="I463" s="254" t="s">
        <v>689</v>
      </c>
      <c r="J463" s="261">
        <v>0</v>
      </c>
      <c r="K463" s="261">
        <v>2</v>
      </c>
      <c r="L463" s="261">
        <v>0</v>
      </c>
      <c r="M463" s="321">
        <f t="shared" si="7"/>
        <v>2</v>
      </c>
    </row>
    <row r="464" spans="1:13">
      <c r="A464" s="301" t="s">
        <v>549</v>
      </c>
      <c r="B464" s="316"/>
      <c r="C464" s="316"/>
      <c r="D464" s="316">
        <v>2010</v>
      </c>
      <c r="E464" s="258" t="s">
        <v>215</v>
      </c>
      <c r="F464" s="258" t="s">
        <v>726</v>
      </c>
      <c r="G464" s="357" t="s">
        <v>1009</v>
      </c>
      <c r="H464" s="316" t="s">
        <v>604</v>
      </c>
      <c r="I464" s="254" t="s">
        <v>651</v>
      </c>
      <c r="J464" s="261">
        <v>0</v>
      </c>
      <c r="K464" s="261">
        <v>17</v>
      </c>
      <c r="L464" s="261">
        <v>0</v>
      </c>
      <c r="M464" s="321">
        <f t="shared" si="7"/>
        <v>17</v>
      </c>
    </row>
    <row r="465" spans="1:13">
      <c r="A465" s="301" t="s">
        <v>549</v>
      </c>
      <c r="B465" s="316"/>
      <c r="C465" s="316"/>
      <c r="D465" s="316">
        <v>2010</v>
      </c>
      <c r="E465" s="258" t="s">
        <v>215</v>
      </c>
      <c r="F465" s="258" t="s">
        <v>726</v>
      </c>
      <c r="G465" s="357" t="s">
        <v>963</v>
      </c>
      <c r="H465" s="316" t="s">
        <v>332</v>
      </c>
      <c r="I465" s="254" t="s">
        <v>727</v>
      </c>
      <c r="J465" s="261">
        <v>0</v>
      </c>
      <c r="K465" s="261">
        <v>0</v>
      </c>
      <c r="L465" s="261">
        <v>16</v>
      </c>
      <c r="M465" s="321">
        <f t="shared" si="7"/>
        <v>16</v>
      </c>
    </row>
    <row r="466" spans="1:13">
      <c r="A466" s="301" t="s">
        <v>549</v>
      </c>
      <c r="B466" s="316"/>
      <c r="C466" s="316"/>
      <c r="D466" s="316">
        <v>2010</v>
      </c>
      <c r="E466" s="258" t="s">
        <v>215</v>
      </c>
      <c r="F466" s="258" t="s">
        <v>726</v>
      </c>
      <c r="G466" s="357" t="s">
        <v>365</v>
      </c>
      <c r="H466" s="316" t="s">
        <v>604</v>
      </c>
      <c r="I466" s="254" t="s">
        <v>697</v>
      </c>
      <c r="J466" s="261">
        <v>0</v>
      </c>
      <c r="K466" s="261">
        <v>386</v>
      </c>
      <c r="L466" s="261">
        <v>400</v>
      </c>
      <c r="M466" s="321">
        <f t="shared" si="7"/>
        <v>786</v>
      </c>
    </row>
    <row r="467" spans="1:13">
      <c r="A467" s="301" t="s">
        <v>549</v>
      </c>
      <c r="B467" s="316"/>
      <c r="C467" s="316"/>
      <c r="D467" s="316">
        <v>2010</v>
      </c>
      <c r="E467" s="258" t="s">
        <v>215</v>
      </c>
      <c r="F467" s="258" t="s">
        <v>726</v>
      </c>
      <c r="G467" s="357" t="s">
        <v>365</v>
      </c>
      <c r="H467" s="316" t="s">
        <v>604</v>
      </c>
      <c r="I467" s="254" t="s">
        <v>649</v>
      </c>
      <c r="J467" s="261">
        <v>0</v>
      </c>
      <c r="K467" s="261">
        <v>2431</v>
      </c>
      <c r="L467" s="261">
        <v>1250</v>
      </c>
      <c r="M467" s="321">
        <f t="shared" si="7"/>
        <v>3681</v>
      </c>
    </row>
    <row r="468" spans="1:13">
      <c r="A468" s="301" t="s">
        <v>549</v>
      </c>
      <c r="B468" s="316"/>
      <c r="C468" s="316"/>
      <c r="D468" s="316">
        <v>2010</v>
      </c>
      <c r="E468" s="258" t="s">
        <v>215</v>
      </c>
      <c r="F468" s="258" t="s">
        <v>726</v>
      </c>
      <c r="G468" s="357" t="s">
        <v>365</v>
      </c>
      <c r="H468" s="316" t="s">
        <v>604</v>
      </c>
      <c r="I468" s="254" t="s">
        <v>698</v>
      </c>
      <c r="J468" s="261">
        <v>0</v>
      </c>
      <c r="K468" s="261">
        <v>0</v>
      </c>
      <c r="L468" s="261">
        <v>0</v>
      </c>
      <c r="M468" s="321">
        <f t="shared" si="7"/>
        <v>0</v>
      </c>
    </row>
    <row r="469" spans="1:13">
      <c r="A469" s="301" t="s">
        <v>549</v>
      </c>
      <c r="B469" s="316"/>
      <c r="C469" s="316"/>
      <c r="D469" s="316">
        <v>2010</v>
      </c>
      <c r="E469" s="258" t="s">
        <v>215</v>
      </c>
      <c r="F469" s="258" t="s">
        <v>726</v>
      </c>
      <c r="G469" s="357" t="s">
        <v>365</v>
      </c>
      <c r="H469" s="316" t="s">
        <v>604</v>
      </c>
      <c r="I469" s="254" t="s">
        <v>651</v>
      </c>
      <c r="J469" s="261">
        <v>0</v>
      </c>
      <c r="K469" s="261">
        <v>310</v>
      </c>
      <c r="L469" s="261">
        <v>57</v>
      </c>
      <c r="M469" s="321">
        <f t="shared" si="7"/>
        <v>367</v>
      </c>
    </row>
    <row r="470" spans="1:13">
      <c r="A470" s="301" t="s">
        <v>549</v>
      </c>
      <c r="B470" s="316"/>
      <c r="C470" s="316"/>
      <c r="D470" s="316">
        <v>2010</v>
      </c>
      <c r="E470" s="258" t="s">
        <v>215</v>
      </c>
      <c r="F470" s="258" t="s">
        <v>726</v>
      </c>
      <c r="G470" s="357" t="s">
        <v>989</v>
      </c>
      <c r="H470" s="316" t="s">
        <v>604</v>
      </c>
      <c r="I470" s="254" t="s">
        <v>657</v>
      </c>
      <c r="J470" s="261">
        <v>0</v>
      </c>
      <c r="K470" s="261">
        <v>0</v>
      </c>
      <c r="L470" s="261">
        <v>0</v>
      </c>
      <c r="M470" s="321">
        <f t="shared" si="7"/>
        <v>0</v>
      </c>
    </row>
    <row r="471" spans="1:13">
      <c r="A471" s="301" t="s">
        <v>549</v>
      </c>
      <c r="B471" s="316"/>
      <c r="C471" s="316"/>
      <c r="D471" s="316">
        <v>2010</v>
      </c>
      <c r="E471" s="258" t="s">
        <v>215</v>
      </c>
      <c r="F471" s="258" t="s">
        <v>726</v>
      </c>
      <c r="G471" s="357" t="s">
        <v>989</v>
      </c>
      <c r="H471" s="316" t="s">
        <v>604</v>
      </c>
      <c r="I471" s="254" t="s">
        <v>727</v>
      </c>
      <c r="J471" s="261">
        <v>0</v>
      </c>
      <c r="K471" s="261">
        <v>0</v>
      </c>
      <c r="L471" s="261">
        <v>30</v>
      </c>
      <c r="M471" s="321">
        <f t="shared" si="7"/>
        <v>30</v>
      </c>
    </row>
    <row r="472" spans="1:13">
      <c r="A472" s="301" t="s">
        <v>549</v>
      </c>
      <c r="B472" s="316"/>
      <c r="C472" s="316"/>
      <c r="D472" s="316">
        <v>2010</v>
      </c>
      <c r="E472" s="258" t="s">
        <v>215</v>
      </c>
      <c r="F472" s="258" t="s">
        <v>726</v>
      </c>
      <c r="G472" s="357" t="s">
        <v>100</v>
      </c>
      <c r="H472" s="316" t="s">
        <v>332</v>
      </c>
      <c r="I472" s="254" t="s">
        <v>649</v>
      </c>
      <c r="J472" s="261">
        <v>0</v>
      </c>
      <c r="K472" s="261">
        <v>0</v>
      </c>
      <c r="L472" s="261">
        <v>17</v>
      </c>
      <c r="M472" s="321">
        <f t="shared" si="7"/>
        <v>17</v>
      </c>
    </row>
    <row r="473" spans="1:13">
      <c r="A473" s="301" t="s">
        <v>549</v>
      </c>
      <c r="B473" s="316"/>
      <c r="C473" s="316"/>
      <c r="D473" s="316">
        <v>2010</v>
      </c>
      <c r="E473" s="258" t="s">
        <v>215</v>
      </c>
      <c r="F473" s="258" t="s">
        <v>726</v>
      </c>
      <c r="G473" s="357" t="s">
        <v>1015</v>
      </c>
      <c r="H473" s="316" t="s">
        <v>332</v>
      </c>
      <c r="I473" s="254" t="s">
        <v>727</v>
      </c>
      <c r="J473" s="261">
        <v>0</v>
      </c>
      <c r="K473" s="261">
        <v>0</v>
      </c>
      <c r="L473" s="261">
        <v>1</v>
      </c>
      <c r="M473" s="321">
        <f t="shared" si="7"/>
        <v>1</v>
      </c>
    </row>
    <row r="474" spans="1:13">
      <c r="A474" s="301" t="s">
        <v>549</v>
      </c>
      <c r="B474" s="316"/>
      <c r="C474" s="316"/>
      <c r="D474" s="316">
        <v>2010</v>
      </c>
      <c r="E474" s="258" t="s">
        <v>215</v>
      </c>
      <c r="F474" s="258" t="s">
        <v>726</v>
      </c>
      <c r="G474" s="357" t="s">
        <v>990</v>
      </c>
      <c r="H474" s="316" t="s">
        <v>609</v>
      </c>
      <c r="I474" s="254" t="s">
        <v>649</v>
      </c>
      <c r="J474" s="261">
        <v>0</v>
      </c>
      <c r="K474" s="261">
        <v>0</v>
      </c>
      <c r="L474" s="261">
        <v>121</v>
      </c>
      <c r="M474" s="321">
        <f t="shared" si="7"/>
        <v>121</v>
      </c>
    </row>
    <row r="475" spans="1:13">
      <c r="A475" s="301" t="s">
        <v>549</v>
      </c>
      <c r="B475" s="316"/>
      <c r="C475" s="316"/>
      <c r="D475" s="316">
        <v>2010</v>
      </c>
      <c r="E475" s="258" t="s">
        <v>215</v>
      </c>
      <c r="F475" s="258" t="s">
        <v>726</v>
      </c>
      <c r="G475" s="357" t="s">
        <v>556</v>
      </c>
      <c r="H475" s="316" t="s">
        <v>609</v>
      </c>
      <c r="I475" s="254" t="s">
        <v>674</v>
      </c>
      <c r="J475" s="261">
        <v>0</v>
      </c>
      <c r="K475" s="261">
        <v>0</v>
      </c>
      <c r="L475" s="261">
        <v>0</v>
      </c>
      <c r="M475" s="321">
        <f t="shared" si="7"/>
        <v>0</v>
      </c>
    </row>
    <row r="476" spans="1:13">
      <c r="A476" s="301" t="s">
        <v>549</v>
      </c>
      <c r="B476" s="316"/>
      <c r="C476" s="316"/>
      <c r="D476" s="316">
        <v>2010</v>
      </c>
      <c r="E476" s="258" t="s">
        <v>215</v>
      </c>
      <c r="F476" s="258" t="s">
        <v>726</v>
      </c>
      <c r="G476" s="357" t="s">
        <v>349</v>
      </c>
      <c r="H476" s="316" t="s">
        <v>604</v>
      </c>
      <c r="I476" s="254" t="s">
        <v>674</v>
      </c>
      <c r="J476" s="261">
        <v>0</v>
      </c>
      <c r="K476" s="261">
        <v>1048</v>
      </c>
      <c r="L476" s="261">
        <v>0</v>
      </c>
      <c r="M476" s="321">
        <f t="shared" si="7"/>
        <v>1048</v>
      </c>
    </row>
    <row r="477" spans="1:13">
      <c r="A477" s="301" t="s">
        <v>549</v>
      </c>
      <c r="B477" s="316"/>
      <c r="C477" s="316"/>
      <c r="D477" s="316">
        <v>2010</v>
      </c>
      <c r="E477" s="258" t="s">
        <v>215</v>
      </c>
      <c r="F477" s="258" t="s">
        <v>726</v>
      </c>
      <c r="G477" s="357" t="s">
        <v>349</v>
      </c>
      <c r="H477" s="316" t="s">
        <v>604</v>
      </c>
      <c r="I477" s="254" t="s">
        <v>697</v>
      </c>
      <c r="J477" s="261">
        <v>0</v>
      </c>
      <c r="K477" s="261">
        <v>169</v>
      </c>
      <c r="L477" s="261">
        <v>106</v>
      </c>
      <c r="M477" s="321">
        <f t="shared" si="7"/>
        <v>275</v>
      </c>
    </row>
    <row r="478" spans="1:13">
      <c r="A478" s="301" t="s">
        <v>549</v>
      </c>
      <c r="B478" s="316"/>
      <c r="C478" s="316"/>
      <c r="D478" s="316">
        <v>2010</v>
      </c>
      <c r="E478" s="258" t="s">
        <v>215</v>
      </c>
      <c r="F478" s="258" t="s">
        <v>726</v>
      </c>
      <c r="G478" s="357" t="s">
        <v>349</v>
      </c>
      <c r="H478" s="316" t="s">
        <v>604</v>
      </c>
      <c r="I478" s="254" t="s">
        <v>649</v>
      </c>
      <c r="J478" s="261">
        <v>0</v>
      </c>
      <c r="K478" s="261">
        <v>2</v>
      </c>
      <c r="L478" s="261">
        <v>0</v>
      </c>
      <c r="M478" s="321">
        <f t="shared" si="7"/>
        <v>2</v>
      </c>
    </row>
    <row r="479" spans="1:13">
      <c r="A479" s="301" t="s">
        <v>549</v>
      </c>
      <c r="B479" s="316"/>
      <c r="C479" s="316"/>
      <c r="D479" s="316">
        <v>2010</v>
      </c>
      <c r="E479" s="258" t="s">
        <v>215</v>
      </c>
      <c r="F479" s="258" t="s">
        <v>726</v>
      </c>
      <c r="G479" s="357" t="s">
        <v>349</v>
      </c>
      <c r="H479" s="316" t="s">
        <v>604</v>
      </c>
      <c r="I479" s="254" t="s">
        <v>651</v>
      </c>
      <c r="J479" s="261">
        <v>0</v>
      </c>
      <c r="K479" s="261">
        <v>2523</v>
      </c>
      <c r="L479" s="261">
        <v>113</v>
      </c>
      <c r="M479" s="321">
        <f t="shared" si="7"/>
        <v>2636</v>
      </c>
    </row>
    <row r="480" spans="1:13">
      <c r="A480" s="301" t="s">
        <v>549</v>
      </c>
      <c r="B480" s="316"/>
      <c r="C480" s="316"/>
      <c r="D480" s="316">
        <v>2010</v>
      </c>
      <c r="E480" s="258" t="s">
        <v>215</v>
      </c>
      <c r="F480" s="258" t="s">
        <v>726</v>
      </c>
      <c r="G480" s="357" t="s">
        <v>349</v>
      </c>
      <c r="H480" s="316" t="s">
        <v>604</v>
      </c>
      <c r="I480" s="254" t="s">
        <v>689</v>
      </c>
      <c r="J480" s="261">
        <v>0</v>
      </c>
      <c r="K480" s="261">
        <v>1443</v>
      </c>
      <c r="L480" s="261">
        <v>14</v>
      </c>
      <c r="M480" s="321">
        <f t="shared" si="7"/>
        <v>1457</v>
      </c>
    </row>
    <row r="481" spans="1:13">
      <c r="A481" s="301" t="s">
        <v>549</v>
      </c>
      <c r="B481" s="316"/>
      <c r="C481" s="316"/>
      <c r="D481" s="316">
        <v>2010</v>
      </c>
      <c r="E481" s="258" t="s">
        <v>215</v>
      </c>
      <c r="F481" s="258" t="s">
        <v>726</v>
      </c>
      <c r="G481" s="357" t="s">
        <v>349</v>
      </c>
      <c r="H481" s="316" t="s">
        <v>604</v>
      </c>
      <c r="I481" s="254" t="s">
        <v>727</v>
      </c>
      <c r="J481" s="261">
        <v>0</v>
      </c>
      <c r="K481" s="261">
        <v>0</v>
      </c>
      <c r="L481" s="261">
        <v>86</v>
      </c>
      <c r="M481" s="321">
        <f t="shared" si="7"/>
        <v>86</v>
      </c>
    </row>
    <row r="482" spans="1:13">
      <c r="A482" s="301" t="s">
        <v>549</v>
      </c>
      <c r="B482" s="316"/>
      <c r="C482" s="316"/>
      <c r="D482" s="316">
        <v>2010</v>
      </c>
      <c r="E482" s="258" t="s">
        <v>215</v>
      </c>
      <c r="F482" s="258" t="s">
        <v>726</v>
      </c>
      <c r="G482" s="357" t="s">
        <v>991</v>
      </c>
      <c r="H482" s="316" t="s">
        <v>332</v>
      </c>
      <c r="I482" s="254" t="s">
        <v>674</v>
      </c>
      <c r="J482" s="261">
        <v>0</v>
      </c>
      <c r="K482" s="261">
        <v>0</v>
      </c>
      <c r="L482" s="261">
        <v>0</v>
      </c>
      <c r="M482" s="321">
        <f t="shared" si="7"/>
        <v>0</v>
      </c>
    </row>
    <row r="483" spans="1:13">
      <c r="A483" s="301" t="s">
        <v>549</v>
      </c>
      <c r="B483" s="316"/>
      <c r="C483" s="316"/>
      <c r="D483" s="316">
        <v>2010</v>
      </c>
      <c r="E483" s="258" t="s">
        <v>215</v>
      </c>
      <c r="F483" s="258" t="s">
        <v>726</v>
      </c>
      <c r="G483" s="357" t="s">
        <v>991</v>
      </c>
      <c r="H483" s="316" t="s">
        <v>332</v>
      </c>
      <c r="I483" s="254" t="s">
        <v>651</v>
      </c>
      <c r="J483" s="261">
        <v>0</v>
      </c>
      <c r="K483" s="261">
        <v>54</v>
      </c>
      <c r="L483" s="261">
        <v>0</v>
      </c>
      <c r="M483" s="321">
        <f t="shared" si="7"/>
        <v>54</v>
      </c>
    </row>
    <row r="484" spans="1:13">
      <c r="A484" s="301" t="s">
        <v>549</v>
      </c>
      <c r="B484" s="316"/>
      <c r="C484" s="316"/>
      <c r="D484" s="316">
        <v>2010</v>
      </c>
      <c r="E484" s="258" t="s">
        <v>215</v>
      </c>
      <c r="F484" s="258" t="s">
        <v>726</v>
      </c>
      <c r="G484" s="357" t="s">
        <v>554</v>
      </c>
      <c r="H484" s="316" t="s">
        <v>604</v>
      </c>
      <c r="I484" s="254" t="s">
        <v>674</v>
      </c>
      <c r="J484" s="261">
        <v>0</v>
      </c>
      <c r="K484" s="261">
        <v>14</v>
      </c>
      <c r="L484" s="261">
        <v>0</v>
      </c>
      <c r="M484" s="321">
        <f t="shared" si="7"/>
        <v>14</v>
      </c>
    </row>
    <row r="485" spans="1:13">
      <c r="A485" s="301" t="s">
        <v>549</v>
      </c>
      <c r="B485" s="316"/>
      <c r="C485" s="316"/>
      <c r="D485" s="316">
        <v>2010</v>
      </c>
      <c r="E485" s="258" t="s">
        <v>215</v>
      </c>
      <c r="F485" s="258" t="s">
        <v>726</v>
      </c>
      <c r="G485" s="357" t="s">
        <v>554</v>
      </c>
      <c r="H485" s="316" t="s">
        <v>604</v>
      </c>
      <c r="I485" s="254" t="s">
        <v>649</v>
      </c>
      <c r="J485" s="261">
        <v>0</v>
      </c>
      <c r="K485" s="261">
        <v>890</v>
      </c>
      <c r="L485" s="261">
        <v>83</v>
      </c>
      <c r="M485" s="321">
        <f t="shared" si="7"/>
        <v>973</v>
      </c>
    </row>
    <row r="486" spans="1:13">
      <c r="A486" s="301" t="s">
        <v>549</v>
      </c>
      <c r="B486" s="316"/>
      <c r="C486" s="316"/>
      <c r="D486" s="316">
        <v>2010</v>
      </c>
      <c r="E486" s="258" t="s">
        <v>215</v>
      </c>
      <c r="F486" s="258" t="s">
        <v>726</v>
      </c>
      <c r="G486" s="357" t="s">
        <v>554</v>
      </c>
      <c r="H486" s="316" t="s">
        <v>604</v>
      </c>
      <c r="I486" s="254" t="s">
        <v>651</v>
      </c>
      <c r="J486" s="261">
        <v>0</v>
      </c>
      <c r="K486" s="261">
        <v>1828</v>
      </c>
      <c r="L486" s="261">
        <v>101</v>
      </c>
      <c r="M486" s="321">
        <f t="shared" si="7"/>
        <v>1929</v>
      </c>
    </row>
    <row r="487" spans="1:13">
      <c r="A487" s="301" t="s">
        <v>549</v>
      </c>
      <c r="B487" s="316"/>
      <c r="C487" s="316"/>
      <c r="D487" s="316">
        <v>2010</v>
      </c>
      <c r="E487" s="258" t="s">
        <v>215</v>
      </c>
      <c r="F487" s="258" t="s">
        <v>726</v>
      </c>
      <c r="G487" s="357" t="s">
        <v>554</v>
      </c>
      <c r="H487" s="316" t="s">
        <v>604</v>
      </c>
      <c r="I487" s="254" t="s">
        <v>689</v>
      </c>
      <c r="J487" s="261">
        <v>0</v>
      </c>
      <c r="K487" s="261">
        <v>111</v>
      </c>
      <c r="L487" s="261">
        <v>0</v>
      </c>
      <c r="M487" s="321">
        <f t="shared" si="7"/>
        <v>111</v>
      </c>
    </row>
    <row r="488" spans="1:13">
      <c r="A488" s="301" t="s">
        <v>549</v>
      </c>
      <c r="B488" s="316"/>
      <c r="C488" s="316"/>
      <c r="D488" s="316">
        <v>2010</v>
      </c>
      <c r="E488" s="258" t="s">
        <v>215</v>
      </c>
      <c r="F488" s="258" t="s">
        <v>726</v>
      </c>
      <c r="G488" s="357" t="s">
        <v>964</v>
      </c>
      <c r="H488" s="316" t="s">
        <v>332</v>
      </c>
      <c r="I488" s="254" t="s">
        <v>727</v>
      </c>
      <c r="J488" s="261">
        <v>0</v>
      </c>
      <c r="K488" s="261">
        <v>0</v>
      </c>
      <c r="L488" s="261">
        <v>113</v>
      </c>
      <c r="M488" s="321">
        <f t="shared" si="7"/>
        <v>113</v>
      </c>
    </row>
    <row r="489" spans="1:13">
      <c r="A489" s="301" t="s">
        <v>549</v>
      </c>
      <c r="B489" s="316"/>
      <c r="C489" s="316"/>
      <c r="D489" s="316">
        <v>2010</v>
      </c>
      <c r="E489" s="258" t="s">
        <v>215</v>
      </c>
      <c r="F489" s="258" t="s">
        <v>726</v>
      </c>
      <c r="G489" s="357" t="s">
        <v>558</v>
      </c>
      <c r="H489" s="316" t="s">
        <v>609</v>
      </c>
      <c r="I489" s="254" t="s">
        <v>674</v>
      </c>
      <c r="J489" s="261">
        <v>0</v>
      </c>
      <c r="K489" s="261">
        <v>0</v>
      </c>
      <c r="L489" s="261">
        <v>0</v>
      </c>
      <c r="M489" s="321">
        <f t="shared" si="7"/>
        <v>0</v>
      </c>
    </row>
    <row r="490" spans="1:13">
      <c r="A490" s="301" t="s">
        <v>549</v>
      </c>
      <c r="B490" s="316"/>
      <c r="C490" s="316"/>
      <c r="D490" s="316">
        <v>2010</v>
      </c>
      <c r="E490" s="258" t="s">
        <v>215</v>
      </c>
      <c r="F490" s="258" t="s">
        <v>726</v>
      </c>
      <c r="G490" s="357" t="s">
        <v>558</v>
      </c>
      <c r="H490" s="316" t="s">
        <v>609</v>
      </c>
      <c r="I490" s="254" t="s">
        <v>697</v>
      </c>
      <c r="J490" s="261">
        <v>0</v>
      </c>
      <c r="K490" s="261">
        <v>11</v>
      </c>
      <c r="L490" s="261">
        <v>0</v>
      </c>
      <c r="M490" s="321">
        <f t="shared" si="7"/>
        <v>11</v>
      </c>
    </row>
    <row r="491" spans="1:13">
      <c r="A491" s="301" t="s">
        <v>549</v>
      </c>
      <c r="B491" s="316"/>
      <c r="C491" s="316"/>
      <c r="D491" s="316">
        <v>2010</v>
      </c>
      <c r="E491" s="258" t="s">
        <v>215</v>
      </c>
      <c r="F491" s="258" t="s">
        <v>726</v>
      </c>
      <c r="G491" s="357" t="s">
        <v>558</v>
      </c>
      <c r="H491" s="316" t="s">
        <v>609</v>
      </c>
      <c r="I491" s="254" t="s">
        <v>651</v>
      </c>
      <c r="J491" s="261">
        <v>0</v>
      </c>
      <c r="K491" s="261">
        <v>181</v>
      </c>
      <c r="L491" s="261">
        <v>0</v>
      </c>
      <c r="M491" s="321">
        <f t="shared" si="7"/>
        <v>181</v>
      </c>
    </row>
    <row r="492" spans="1:13">
      <c r="A492" s="301" t="s">
        <v>549</v>
      </c>
      <c r="B492" s="316"/>
      <c r="C492" s="316"/>
      <c r="D492" s="316">
        <v>2010</v>
      </c>
      <c r="E492" s="258" t="s">
        <v>215</v>
      </c>
      <c r="F492" s="258" t="s">
        <v>726</v>
      </c>
      <c r="G492" s="357" t="s">
        <v>558</v>
      </c>
      <c r="H492" s="316" t="s">
        <v>609</v>
      </c>
      <c r="I492" s="254" t="s">
        <v>689</v>
      </c>
      <c r="J492" s="261">
        <v>0</v>
      </c>
      <c r="K492" s="261">
        <v>18</v>
      </c>
      <c r="L492" s="261">
        <v>0</v>
      </c>
      <c r="M492" s="321">
        <f t="shared" si="7"/>
        <v>18</v>
      </c>
    </row>
    <row r="493" spans="1:13">
      <c r="A493" s="301" t="s">
        <v>549</v>
      </c>
      <c r="B493" s="316"/>
      <c r="C493" s="316"/>
      <c r="D493" s="316">
        <v>2010</v>
      </c>
      <c r="E493" s="258" t="s">
        <v>215</v>
      </c>
      <c r="F493" s="258" t="s">
        <v>726</v>
      </c>
      <c r="G493" s="357" t="s">
        <v>992</v>
      </c>
      <c r="H493" s="316" t="s">
        <v>604</v>
      </c>
      <c r="I493" s="254" t="s">
        <v>649</v>
      </c>
      <c r="J493" s="261">
        <v>0</v>
      </c>
      <c r="K493" s="261">
        <v>0</v>
      </c>
      <c r="L493" s="261">
        <v>23</v>
      </c>
      <c r="M493" s="321">
        <f t="shared" si="7"/>
        <v>23</v>
      </c>
    </row>
    <row r="494" spans="1:13">
      <c r="A494" s="301" t="s">
        <v>549</v>
      </c>
      <c r="B494" s="316"/>
      <c r="C494" s="316"/>
      <c r="D494" s="316">
        <v>2010</v>
      </c>
      <c r="E494" s="258" t="s">
        <v>215</v>
      </c>
      <c r="F494" s="258" t="s">
        <v>726</v>
      </c>
      <c r="G494" s="357" t="s">
        <v>992</v>
      </c>
      <c r="H494" s="316" t="s">
        <v>604</v>
      </c>
      <c r="I494" s="254" t="s">
        <v>651</v>
      </c>
      <c r="J494" s="261">
        <v>0</v>
      </c>
      <c r="K494" s="261">
        <v>1</v>
      </c>
      <c r="L494" s="261">
        <v>0</v>
      </c>
      <c r="M494" s="321">
        <f t="shared" si="7"/>
        <v>1</v>
      </c>
    </row>
    <row r="495" spans="1:13">
      <c r="A495" s="301" t="s">
        <v>549</v>
      </c>
      <c r="B495" s="316"/>
      <c r="C495" s="316"/>
      <c r="D495" s="316">
        <v>2010</v>
      </c>
      <c r="E495" s="258" t="s">
        <v>215</v>
      </c>
      <c r="F495" s="258" t="s">
        <v>726</v>
      </c>
      <c r="G495" s="357" t="s">
        <v>993</v>
      </c>
      <c r="H495" s="316" t="s">
        <v>604</v>
      </c>
      <c r="I495" s="254" t="s">
        <v>649</v>
      </c>
      <c r="J495" s="261">
        <v>0</v>
      </c>
      <c r="K495" s="261">
        <v>0</v>
      </c>
      <c r="L495" s="261">
        <v>1</v>
      </c>
      <c r="M495" s="321">
        <f t="shared" si="7"/>
        <v>1</v>
      </c>
    </row>
    <row r="496" spans="1:13">
      <c r="A496" s="301" t="s">
        <v>549</v>
      </c>
      <c r="B496" s="316"/>
      <c r="C496" s="316"/>
      <c r="D496" s="316">
        <v>2010</v>
      </c>
      <c r="E496" s="258" t="s">
        <v>215</v>
      </c>
      <c r="F496" s="258" t="s">
        <v>726</v>
      </c>
      <c r="G496" s="357" t="s">
        <v>993</v>
      </c>
      <c r="H496" s="316" t="s">
        <v>604</v>
      </c>
      <c r="I496" s="254" t="s">
        <v>698</v>
      </c>
      <c r="J496" s="261">
        <v>0</v>
      </c>
      <c r="K496" s="261">
        <v>1</v>
      </c>
      <c r="L496" s="261">
        <v>0</v>
      </c>
      <c r="M496" s="321">
        <f t="shared" si="7"/>
        <v>1</v>
      </c>
    </row>
    <row r="497" spans="1:13">
      <c r="A497" s="301" t="s">
        <v>549</v>
      </c>
      <c r="B497" s="316"/>
      <c r="C497" s="316"/>
      <c r="D497" s="316">
        <v>2010</v>
      </c>
      <c r="E497" s="258" t="s">
        <v>215</v>
      </c>
      <c r="F497" s="258" t="s">
        <v>726</v>
      </c>
      <c r="G497" s="357" t="s">
        <v>993</v>
      </c>
      <c r="H497" s="316" t="s">
        <v>604</v>
      </c>
      <c r="I497" s="254" t="s">
        <v>651</v>
      </c>
      <c r="J497" s="261">
        <v>0</v>
      </c>
      <c r="K497" s="261">
        <v>0</v>
      </c>
      <c r="L497" s="261">
        <v>24</v>
      </c>
      <c r="M497" s="321">
        <f t="shared" si="7"/>
        <v>24</v>
      </c>
    </row>
    <row r="498" spans="1:13">
      <c r="A498" s="301" t="s">
        <v>549</v>
      </c>
      <c r="B498" s="316"/>
      <c r="C498" s="316"/>
      <c r="D498" s="316">
        <v>2010</v>
      </c>
      <c r="E498" s="258" t="s">
        <v>215</v>
      </c>
      <c r="F498" s="258" t="s">
        <v>726</v>
      </c>
      <c r="G498" s="357" t="s">
        <v>993</v>
      </c>
      <c r="H498" s="316" t="s">
        <v>604</v>
      </c>
      <c r="I498" s="254" t="s">
        <v>1271</v>
      </c>
      <c r="J498" s="261">
        <v>0</v>
      </c>
      <c r="K498" s="261">
        <v>1</v>
      </c>
      <c r="L498" s="261">
        <v>0</v>
      </c>
      <c r="M498" s="321">
        <f t="shared" si="7"/>
        <v>1</v>
      </c>
    </row>
    <row r="499" spans="1:13">
      <c r="A499" s="301" t="s">
        <v>549</v>
      </c>
      <c r="B499" s="316"/>
      <c r="C499" s="316"/>
      <c r="D499" s="316">
        <v>2010</v>
      </c>
      <c r="E499" s="258" t="s">
        <v>215</v>
      </c>
      <c r="F499" s="258" t="s">
        <v>726</v>
      </c>
      <c r="G499" s="357" t="s">
        <v>993</v>
      </c>
      <c r="H499" s="316" t="s">
        <v>604</v>
      </c>
      <c r="I499" s="254" t="s">
        <v>703</v>
      </c>
      <c r="J499" s="261">
        <v>0</v>
      </c>
      <c r="K499" s="261">
        <v>1795</v>
      </c>
      <c r="L499" s="261">
        <v>0</v>
      </c>
      <c r="M499" s="321">
        <f t="shared" si="7"/>
        <v>1795</v>
      </c>
    </row>
    <row r="500" spans="1:13">
      <c r="A500" s="301" t="s">
        <v>549</v>
      </c>
      <c r="B500" s="316"/>
      <c r="C500" s="316"/>
      <c r="D500" s="316">
        <v>2010</v>
      </c>
      <c r="E500" s="258" t="s">
        <v>215</v>
      </c>
      <c r="F500" s="258" t="s">
        <v>726</v>
      </c>
      <c r="G500" s="357" t="s">
        <v>993</v>
      </c>
      <c r="H500" s="316" t="s">
        <v>604</v>
      </c>
      <c r="I500" s="254" t="s">
        <v>689</v>
      </c>
      <c r="J500" s="261">
        <v>0</v>
      </c>
      <c r="K500" s="261">
        <v>0</v>
      </c>
      <c r="L500" s="261">
        <v>1</v>
      </c>
      <c r="M500" s="321">
        <f t="shared" si="7"/>
        <v>1</v>
      </c>
    </row>
    <row r="501" spans="1:13">
      <c r="A501" s="301" t="s">
        <v>549</v>
      </c>
      <c r="B501" s="316"/>
      <c r="C501" s="316"/>
      <c r="D501" s="316">
        <v>2010</v>
      </c>
      <c r="E501" s="258" t="s">
        <v>215</v>
      </c>
      <c r="F501" s="258" t="s">
        <v>726</v>
      </c>
      <c r="G501" s="357" t="s">
        <v>993</v>
      </c>
      <c r="H501" s="316" t="s">
        <v>604</v>
      </c>
      <c r="I501" s="254" t="s">
        <v>727</v>
      </c>
      <c r="J501" s="261">
        <v>0</v>
      </c>
      <c r="K501" s="261">
        <v>0</v>
      </c>
      <c r="L501" s="261">
        <v>1</v>
      </c>
      <c r="M501" s="321">
        <f t="shared" si="7"/>
        <v>1</v>
      </c>
    </row>
    <row r="502" spans="1:13">
      <c r="A502" s="301" t="s">
        <v>549</v>
      </c>
      <c r="B502" s="316"/>
      <c r="C502" s="316"/>
      <c r="D502" s="316">
        <v>2010</v>
      </c>
      <c r="E502" s="258" t="s">
        <v>215</v>
      </c>
      <c r="F502" s="258" t="s">
        <v>726</v>
      </c>
      <c r="G502" s="357" t="s">
        <v>768</v>
      </c>
      <c r="H502" s="316" t="s">
        <v>609</v>
      </c>
      <c r="I502" s="254" t="s">
        <v>674</v>
      </c>
      <c r="J502" s="261">
        <v>0</v>
      </c>
      <c r="K502" s="261">
        <v>0</v>
      </c>
      <c r="L502" s="261">
        <v>0</v>
      </c>
      <c r="M502" s="321">
        <f t="shared" si="7"/>
        <v>0</v>
      </c>
    </row>
    <row r="503" spans="1:13">
      <c r="A503" s="301" t="s">
        <v>549</v>
      </c>
      <c r="B503" s="316"/>
      <c r="C503" s="316"/>
      <c r="D503" s="316">
        <v>2010</v>
      </c>
      <c r="E503" s="258" t="s">
        <v>215</v>
      </c>
      <c r="F503" s="258" t="s">
        <v>726</v>
      </c>
      <c r="G503" s="357" t="s">
        <v>768</v>
      </c>
      <c r="H503" s="316" t="s">
        <v>609</v>
      </c>
      <c r="I503" s="254" t="s">
        <v>697</v>
      </c>
      <c r="J503" s="261">
        <v>0</v>
      </c>
      <c r="K503" s="261">
        <v>4</v>
      </c>
      <c r="L503" s="261">
        <v>0</v>
      </c>
      <c r="M503" s="321">
        <f t="shared" si="7"/>
        <v>4</v>
      </c>
    </row>
    <row r="504" spans="1:13">
      <c r="A504" s="301" t="s">
        <v>549</v>
      </c>
      <c r="B504" s="316"/>
      <c r="C504" s="316"/>
      <c r="D504" s="316">
        <v>2010</v>
      </c>
      <c r="E504" s="258" t="s">
        <v>215</v>
      </c>
      <c r="F504" s="258" t="s">
        <v>726</v>
      </c>
      <c r="G504" s="357" t="s">
        <v>768</v>
      </c>
      <c r="H504" s="316" t="s">
        <v>609</v>
      </c>
      <c r="I504" s="254" t="s">
        <v>651</v>
      </c>
      <c r="J504" s="261">
        <v>0</v>
      </c>
      <c r="K504" s="261">
        <v>61</v>
      </c>
      <c r="L504" s="261">
        <v>0</v>
      </c>
      <c r="M504" s="321">
        <f t="shared" si="7"/>
        <v>61</v>
      </c>
    </row>
    <row r="505" spans="1:13">
      <c r="A505" s="301" t="s">
        <v>549</v>
      </c>
      <c r="B505" s="316"/>
      <c r="C505" s="316"/>
      <c r="D505" s="316">
        <v>2010</v>
      </c>
      <c r="E505" s="258" t="s">
        <v>215</v>
      </c>
      <c r="F505" s="258" t="s">
        <v>726</v>
      </c>
      <c r="G505" s="357" t="s">
        <v>768</v>
      </c>
      <c r="H505" s="316" t="s">
        <v>609</v>
      </c>
      <c r="I505" s="254" t="s">
        <v>689</v>
      </c>
      <c r="J505" s="261">
        <v>0</v>
      </c>
      <c r="K505" s="261">
        <v>2</v>
      </c>
      <c r="L505" s="261">
        <v>0</v>
      </c>
      <c r="M505" s="321">
        <f t="shared" si="7"/>
        <v>2</v>
      </c>
    </row>
    <row r="506" spans="1:13">
      <c r="A506" s="301" t="s">
        <v>549</v>
      </c>
      <c r="B506" s="316"/>
      <c r="C506" s="316"/>
      <c r="D506" s="316">
        <v>2010</v>
      </c>
      <c r="E506" s="258" t="s">
        <v>215</v>
      </c>
      <c r="F506" s="258" t="s">
        <v>726</v>
      </c>
      <c r="G506" s="357" t="s">
        <v>994</v>
      </c>
      <c r="H506" s="316" t="s">
        <v>604</v>
      </c>
      <c r="I506" s="254" t="s">
        <v>651</v>
      </c>
      <c r="J506" s="261">
        <v>0</v>
      </c>
      <c r="K506" s="261">
        <v>0</v>
      </c>
      <c r="L506" s="261">
        <v>3</v>
      </c>
      <c r="M506" s="321">
        <f t="shared" si="7"/>
        <v>3</v>
      </c>
    </row>
    <row r="507" spans="1:13">
      <c r="A507" s="301" t="s">
        <v>549</v>
      </c>
      <c r="B507" s="316"/>
      <c r="C507" s="316"/>
      <c r="D507" s="316">
        <v>2010</v>
      </c>
      <c r="E507" s="258" t="s">
        <v>215</v>
      </c>
      <c r="F507" s="258" t="s">
        <v>726</v>
      </c>
      <c r="G507" s="357" t="s">
        <v>101</v>
      </c>
      <c r="H507" s="316" t="s">
        <v>332</v>
      </c>
      <c r="I507" s="254" t="s">
        <v>649</v>
      </c>
      <c r="J507" s="261">
        <v>0</v>
      </c>
      <c r="K507" s="261">
        <v>0</v>
      </c>
      <c r="L507" s="261">
        <v>1</v>
      </c>
      <c r="M507" s="321">
        <f t="shared" si="7"/>
        <v>1</v>
      </c>
    </row>
    <row r="508" spans="1:13">
      <c r="A508" s="301" t="s">
        <v>549</v>
      </c>
      <c r="B508" s="316"/>
      <c r="C508" s="316"/>
      <c r="D508" s="316">
        <v>2010</v>
      </c>
      <c r="E508" s="258" t="s">
        <v>215</v>
      </c>
      <c r="F508" s="258" t="s">
        <v>726</v>
      </c>
      <c r="G508" s="357" t="s">
        <v>916</v>
      </c>
      <c r="H508" s="316" t="s">
        <v>332</v>
      </c>
      <c r="I508" s="254" t="s">
        <v>649</v>
      </c>
      <c r="J508" s="261">
        <v>0</v>
      </c>
      <c r="K508" s="261">
        <v>200</v>
      </c>
      <c r="L508" s="261">
        <v>173</v>
      </c>
      <c r="M508" s="321">
        <f t="shared" si="7"/>
        <v>373</v>
      </c>
    </row>
    <row r="509" spans="1:13">
      <c r="A509" s="301" t="s">
        <v>549</v>
      </c>
      <c r="B509" s="316"/>
      <c r="C509" s="316"/>
      <c r="D509" s="316">
        <v>2010</v>
      </c>
      <c r="E509" s="258" t="s">
        <v>215</v>
      </c>
      <c r="F509" s="258" t="s">
        <v>726</v>
      </c>
      <c r="G509" s="357" t="s">
        <v>995</v>
      </c>
      <c r="H509" s="316" t="s">
        <v>332</v>
      </c>
      <c r="I509" s="254" t="s">
        <v>649</v>
      </c>
      <c r="J509" s="261">
        <v>0</v>
      </c>
      <c r="K509" s="261">
        <v>2</v>
      </c>
      <c r="L509" s="261">
        <v>0</v>
      </c>
      <c r="M509" s="321">
        <f t="shared" si="7"/>
        <v>2</v>
      </c>
    </row>
    <row r="510" spans="1:13">
      <c r="A510" s="301" t="s">
        <v>549</v>
      </c>
      <c r="B510" s="316"/>
      <c r="C510" s="316"/>
      <c r="D510" s="316">
        <v>2010</v>
      </c>
      <c r="E510" s="258" t="s">
        <v>215</v>
      </c>
      <c r="F510" s="258" t="s">
        <v>726</v>
      </c>
      <c r="G510" s="357" t="s">
        <v>995</v>
      </c>
      <c r="H510" s="316" t="s">
        <v>332</v>
      </c>
      <c r="I510" s="254" t="s">
        <v>651</v>
      </c>
      <c r="J510" s="261">
        <v>0</v>
      </c>
      <c r="K510" s="261">
        <v>0</v>
      </c>
      <c r="L510" s="261">
        <v>2</v>
      </c>
      <c r="M510" s="321">
        <f t="shared" si="7"/>
        <v>2</v>
      </c>
    </row>
    <row r="511" spans="1:13">
      <c r="A511" s="301" t="s">
        <v>549</v>
      </c>
      <c r="B511" s="316"/>
      <c r="C511" s="316"/>
      <c r="D511" s="316">
        <v>2010</v>
      </c>
      <c r="E511" s="258" t="s">
        <v>215</v>
      </c>
      <c r="F511" s="258" t="s">
        <v>726</v>
      </c>
      <c r="G511" s="357" t="s">
        <v>348</v>
      </c>
      <c r="H511" s="316" t="s">
        <v>604</v>
      </c>
      <c r="I511" s="254" t="s">
        <v>674</v>
      </c>
      <c r="J511" s="261">
        <v>0</v>
      </c>
      <c r="K511" s="261">
        <v>108</v>
      </c>
      <c r="L511" s="261">
        <v>0</v>
      </c>
      <c r="M511" s="321">
        <f t="shared" si="7"/>
        <v>108</v>
      </c>
    </row>
    <row r="512" spans="1:13">
      <c r="A512" s="301" t="s">
        <v>549</v>
      </c>
      <c r="B512" s="316"/>
      <c r="C512" s="316"/>
      <c r="D512" s="316">
        <v>2010</v>
      </c>
      <c r="E512" s="258" t="s">
        <v>215</v>
      </c>
      <c r="F512" s="258" t="s">
        <v>726</v>
      </c>
      <c r="G512" s="357" t="s">
        <v>348</v>
      </c>
      <c r="H512" s="316" t="s">
        <v>604</v>
      </c>
      <c r="I512" s="254" t="s">
        <v>697</v>
      </c>
      <c r="J512" s="261">
        <v>0</v>
      </c>
      <c r="K512" s="261">
        <v>5</v>
      </c>
      <c r="L512" s="261">
        <v>0</v>
      </c>
      <c r="M512" s="321">
        <f t="shared" si="7"/>
        <v>5</v>
      </c>
    </row>
    <row r="513" spans="1:13">
      <c r="A513" s="301" t="s">
        <v>549</v>
      </c>
      <c r="B513" s="316"/>
      <c r="C513" s="316"/>
      <c r="D513" s="316">
        <v>2010</v>
      </c>
      <c r="E513" s="258" t="s">
        <v>215</v>
      </c>
      <c r="F513" s="258" t="s">
        <v>726</v>
      </c>
      <c r="G513" s="357" t="s">
        <v>348</v>
      </c>
      <c r="H513" s="316" t="s">
        <v>604</v>
      </c>
      <c r="I513" s="254" t="s">
        <v>651</v>
      </c>
      <c r="J513" s="261">
        <v>0</v>
      </c>
      <c r="K513" s="261">
        <v>12</v>
      </c>
      <c r="L513" s="261">
        <v>0</v>
      </c>
      <c r="M513" s="321">
        <f t="shared" si="7"/>
        <v>12</v>
      </c>
    </row>
    <row r="514" spans="1:13">
      <c r="A514" s="301" t="s">
        <v>549</v>
      </c>
      <c r="B514" s="316"/>
      <c r="C514" s="316"/>
      <c r="D514" s="316">
        <v>2010</v>
      </c>
      <c r="E514" s="258" t="s">
        <v>215</v>
      </c>
      <c r="F514" s="258" t="s">
        <v>726</v>
      </c>
      <c r="G514" s="357" t="s">
        <v>348</v>
      </c>
      <c r="H514" s="316" t="s">
        <v>604</v>
      </c>
      <c r="I514" s="254" t="s">
        <v>727</v>
      </c>
      <c r="J514" s="261">
        <v>0</v>
      </c>
      <c r="K514" s="261">
        <v>0</v>
      </c>
      <c r="L514" s="261">
        <v>28</v>
      </c>
      <c r="M514" s="321">
        <f t="shared" si="7"/>
        <v>28</v>
      </c>
    </row>
    <row r="515" spans="1:13">
      <c r="A515" s="301" t="s">
        <v>549</v>
      </c>
      <c r="B515" s="316"/>
      <c r="C515" s="316"/>
      <c r="D515" s="316">
        <v>2010</v>
      </c>
      <c r="E515" s="258" t="s">
        <v>215</v>
      </c>
      <c r="F515" s="258" t="s">
        <v>726</v>
      </c>
      <c r="G515" s="357" t="s">
        <v>602</v>
      </c>
      <c r="H515" s="316" t="s">
        <v>604</v>
      </c>
      <c r="I515" s="254" t="s">
        <v>1271</v>
      </c>
      <c r="J515" s="261">
        <v>0</v>
      </c>
      <c r="K515" s="261">
        <v>51</v>
      </c>
      <c r="L515" s="261">
        <v>0</v>
      </c>
      <c r="M515" s="321">
        <f t="shared" si="7"/>
        <v>51</v>
      </c>
    </row>
    <row r="516" spans="1:13">
      <c r="A516" s="301" t="s">
        <v>549</v>
      </c>
      <c r="B516" s="316"/>
      <c r="C516" s="316"/>
      <c r="D516" s="316">
        <v>2010</v>
      </c>
      <c r="E516" s="258" t="s">
        <v>215</v>
      </c>
      <c r="F516" s="258" t="s">
        <v>726</v>
      </c>
      <c r="G516" s="357" t="s">
        <v>602</v>
      </c>
      <c r="H516" s="316" t="s">
        <v>604</v>
      </c>
      <c r="I516" s="254" t="s">
        <v>657</v>
      </c>
      <c r="J516" s="261">
        <v>0</v>
      </c>
      <c r="K516" s="261">
        <v>4851</v>
      </c>
      <c r="L516" s="261">
        <v>0</v>
      </c>
      <c r="M516" s="321">
        <f t="shared" si="7"/>
        <v>4851</v>
      </c>
    </row>
    <row r="517" spans="1:13">
      <c r="A517" s="301" t="s">
        <v>549</v>
      </c>
      <c r="B517" s="316"/>
      <c r="C517" s="316"/>
      <c r="D517" s="316">
        <v>2010</v>
      </c>
      <c r="E517" s="258" t="s">
        <v>215</v>
      </c>
      <c r="F517" s="258" t="s">
        <v>726</v>
      </c>
      <c r="G517" s="357" t="s">
        <v>602</v>
      </c>
      <c r="H517" s="316" t="s">
        <v>604</v>
      </c>
      <c r="I517" s="254" t="s">
        <v>727</v>
      </c>
      <c r="J517" s="261">
        <v>0</v>
      </c>
      <c r="K517" s="261">
        <v>0</v>
      </c>
      <c r="L517" s="261">
        <v>109</v>
      </c>
      <c r="M517" s="321">
        <f t="shared" si="7"/>
        <v>109</v>
      </c>
    </row>
    <row r="518" spans="1:13">
      <c r="A518" s="301" t="s">
        <v>549</v>
      </c>
      <c r="B518" s="316"/>
      <c r="C518" s="316"/>
      <c r="D518" s="316">
        <v>2010</v>
      </c>
      <c r="E518" s="258" t="s">
        <v>215</v>
      </c>
      <c r="F518" s="258" t="s">
        <v>726</v>
      </c>
      <c r="G518" s="357" t="s">
        <v>996</v>
      </c>
      <c r="H518" s="316" t="s">
        <v>604</v>
      </c>
      <c r="I518" s="254" t="s">
        <v>649</v>
      </c>
      <c r="J518" s="261">
        <v>0</v>
      </c>
      <c r="K518" s="261">
        <v>10</v>
      </c>
      <c r="L518" s="261">
        <v>2</v>
      </c>
      <c r="M518" s="321">
        <f t="shared" ref="M518:M581" si="8">J518+K518+L518</f>
        <v>12</v>
      </c>
    </row>
    <row r="519" spans="1:13">
      <c r="A519" s="301" t="s">
        <v>549</v>
      </c>
      <c r="B519" s="316"/>
      <c r="C519" s="316"/>
      <c r="D519" s="316">
        <v>2010</v>
      </c>
      <c r="E519" s="258" t="s">
        <v>215</v>
      </c>
      <c r="F519" s="258" t="s">
        <v>726</v>
      </c>
      <c r="G519" s="357" t="s">
        <v>996</v>
      </c>
      <c r="H519" s="316" t="s">
        <v>604</v>
      </c>
      <c r="I519" s="254" t="s">
        <v>651</v>
      </c>
      <c r="J519" s="261">
        <v>0</v>
      </c>
      <c r="K519" s="261">
        <v>0</v>
      </c>
      <c r="L519" s="261">
        <v>3</v>
      </c>
      <c r="M519" s="321">
        <f t="shared" si="8"/>
        <v>3</v>
      </c>
    </row>
    <row r="520" spans="1:13">
      <c r="A520" s="301" t="s">
        <v>549</v>
      </c>
      <c r="B520" s="316"/>
      <c r="C520" s="316"/>
      <c r="D520" s="316">
        <v>2010</v>
      </c>
      <c r="E520" s="258" t="s">
        <v>215</v>
      </c>
      <c r="F520" s="258" t="s">
        <v>726</v>
      </c>
      <c r="G520" s="357" t="s">
        <v>1016</v>
      </c>
      <c r="H520" s="316" t="s">
        <v>332</v>
      </c>
      <c r="I520" s="254" t="s">
        <v>727</v>
      </c>
      <c r="J520" s="261">
        <v>0</v>
      </c>
      <c r="K520" s="261">
        <v>0</v>
      </c>
      <c r="L520" s="261">
        <v>11</v>
      </c>
      <c r="M520" s="321">
        <f t="shared" si="8"/>
        <v>11</v>
      </c>
    </row>
    <row r="521" spans="1:13">
      <c r="A521" s="301" t="s">
        <v>549</v>
      </c>
      <c r="B521" s="316"/>
      <c r="C521" s="316"/>
      <c r="D521" s="316">
        <v>2010</v>
      </c>
      <c r="E521" s="258" t="s">
        <v>215</v>
      </c>
      <c r="F521" s="258" t="s">
        <v>726</v>
      </c>
      <c r="G521" s="357" t="s">
        <v>965</v>
      </c>
      <c r="H521" s="316" t="s">
        <v>609</v>
      </c>
      <c r="I521" s="254" t="s">
        <v>649</v>
      </c>
      <c r="J521" s="261">
        <v>0</v>
      </c>
      <c r="K521" s="261">
        <v>0</v>
      </c>
      <c r="L521" s="261">
        <v>1</v>
      </c>
      <c r="M521" s="321">
        <f t="shared" si="8"/>
        <v>1</v>
      </c>
    </row>
    <row r="522" spans="1:13">
      <c r="A522" s="301" t="s">
        <v>549</v>
      </c>
      <c r="B522" s="316"/>
      <c r="C522" s="316"/>
      <c r="D522" s="316">
        <v>2010</v>
      </c>
      <c r="E522" s="258" t="s">
        <v>215</v>
      </c>
      <c r="F522" s="258" t="s">
        <v>726</v>
      </c>
      <c r="G522" s="357" t="s">
        <v>965</v>
      </c>
      <c r="H522" s="316" t="s">
        <v>609</v>
      </c>
      <c r="I522" s="254" t="s">
        <v>651</v>
      </c>
      <c r="J522" s="261">
        <v>0</v>
      </c>
      <c r="K522" s="261">
        <v>0</v>
      </c>
      <c r="L522" s="261">
        <v>104</v>
      </c>
      <c r="M522" s="321">
        <f t="shared" si="8"/>
        <v>104</v>
      </c>
    </row>
    <row r="523" spans="1:13">
      <c r="A523" s="301" t="s">
        <v>549</v>
      </c>
      <c r="B523" s="316"/>
      <c r="C523" s="316"/>
      <c r="D523" s="316">
        <v>2010</v>
      </c>
      <c r="E523" s="258" t="s">
        <v>215</v>
      </c>
      <c r="F523" s="258" t="s">
        <v>726</v>
      </c>
      <c r="G523" s="357" t="s">
        <v>965</v>
      </c>
      <c r="H523" s="316" t="s">
        <v>609</v>
      </c>
      <c r="I523" s="254" t="s">
        <v>657</v>
      </c>
      <c r="J523" s="261">
        <v>0</v>
      </c>
      <c r="K523" s="261">
        <v>2</v>
      </c>
      <c r="L523" s="261">
        <v>0</v>
      </c>
      <c r="M523" s="321">
        <f t="shared" si="8"/>
        <v>2</v>
      </c>
    </row>
    <row r="524" spans="1:13">
      <c r="A524" s="301" t="s">
        <v>549</v>
      </c>
      <c r="B524" s="316"/>
      <c r="C524" s="316"/>
      <c r="D524" s="316">
        <v>2010</v>
      </c>
      <c r="E524" s="258" t="s">
        <v>215</v>
      </c>
      <c r="F524" s="258" t="s">
        <v>726</v>
      </c>
      <c r="G524" s="357" t="s">
        <v>965</v>
      </c>
      <c r="H524" s="316" t="s">
        <v>609</v>
      </c>
      <c r="I524" s="254" t="s">
        <v>727</v>
      </c>
      <c r="J524" s="261">
        <v>0</v>
      </c>
      <c r="K524" s="261">
        <v>0</v>
      </c>
      <c r="L524" s="261">
        <v>1</v>
      </c>
      <c r="M524" s="321">
        <f t="shared" si="8"/>
        <v>1</v>
      </c>
    </row>
    <row r="525" spans="1:13">
      <c r="A525" s="301" t="s">
        <v>549</v>
      </c>
      <c r="B525" s="316"/>
      <c r="C525" s="316"/>
      <c r="D525" s="316">
        <v>2010</v>
      </c>
      <c r="E525" s="258" t="s">
        <v>215</v>
      </c>
      <c r="F525" s="258" t="s">
        <v>726</v>
      </c>
      <c r="G525" s="357" t="s">
        <v>998</v>
      </c>
      <c r="H525" s="316" t="s">
        <v>609</v>
      </c>
      <c r="I525" s="254" t="s">
        <v>649</v>
      </c>
      <c r="J525" s="261">
        <v>0</v>
      </c>
      <c r="K525" s="261">
        <v>0</v>
      </c>
      <c r="L525" s="261">
        <v>355</v>
      </c>
      <c r="M525" s="321">
        <f t="shared" si="8"/>
        <v>355</v>
      </c>
    </row>
    <row r="526" spans="1:13">
      <c r="A526" s="301" t="s">
        <v>549</v>
      </c>
      <c r="B526" s="316"/>
      <c r="C526" s="316"/>
      <c r="D526" s="316">
        <v>2010</v>
      </c>
      <c r="E526" s="258" t="s">
        <v>215</v>
      </c>
      <c r="F526" s="258" t="s">
        <v>726</v>
      </c>
      <c r="G526" s="357" t="s">
        <v>998</v>
      </c>
      <c r="H526" s="316" t="s">
        <v>609</v>
      </c>
      <c r="I526" s="254" t="s">
        <v>698</v>
      </c>
      <c r="J526" s="261">
        <v>0</v>
      </c>
      <c r="K526" s="261">
        <v>4386</v>
      </c>
      <c r="L526" s="261">
        <v>0</v>
      </c>
      <c r="M526" s="321">
        <f t="shared" si="8"/>
        <v>4386</v>
      </c>
    </row>
    <row r="527" spans="1:13">
      <c r="A527" s="301" t="s">
        <v>549</v>
      </c>
      <c r="B527" s="316"/>
      <c r="C527" s="316"/>
      <c r="D527" s="316">
        <v>2010</v>
      </c>
      <c r="E527" s="258" t="s">
        <v>215</v>
      </c>
      <c r="F527" s="258" t="s">
        <v>726</v>
      </c>
      <c r="G527" s="357" t="s">
        <v>998</v>
      </c>
      <c r="H527" s="316" t="s">
        <v>609</v>
      </c>
      <c r="I527" s="254" t="s">
        <v>651</v>
      </c>
      <c r="J527" s="261">
        <v>0</v>
      </c>
      <c r="K527" s="261">
        <v>0</v>
      </c>
      <c r="L527" s="261">
        <v>94</v>
      </c>
      <c r="M527" s="321">
        <f t="shared" si="8"/>
        <v>94</v>
      </c>
    </row>
    <row r="528" spans="1:13">
      <c r="A528" s="301" t="s">
        <v>549</v>
      </c>
      <c r="B528" s="316"/>
      <c r="C528" s="316"/>
      <c r="D528" s="316">
        <v>2010</v>
      </c>
      <c r="E528" s="258" t="s">
        <v>215</v>
      </c>
      <c r="F528" s="258" t="s">
        <v>726</v>
      </c>
      <c r="G528" s="357" t="s">
        <v>998</v>
      </c>
      <c r="H528" s="316" t="s">
        <v>609</v>
      </c>
      <c r="I528" s="254" t="s">
        <v>657</v>
      </c>
      <c r="J528" s="261">
        <v>0</v>
      </c>
      <c r="K528" s="261">
        <v>1125</v>
      </c>
      <c r="L528" s="261">
        <v>0</v>
      </c>
      <c r="M528" s="321">
        <f t="shared" si="8"/>
        <v>1125</v>
      </c>
    </row>
    <row r="529" spans="1:13">
      <c r="A529" s="301" t="s">
        <v>549</v>
      </c>
      <c r="B529" s="316"/>
      <c r="C529" s="316"/>
      <c r="D529" s="316">
        <v>2010</v>
      </c>
      <c r="E529" s="258" t="s">
        <v>215</v>
      </c>
      <c r="F529" s="258" t="s">
        <v>726</v>
      </c>
      <c r="G529" s="357" t="s">
        <v>967</v>
      </c>
      <c r="H529" s="316" t="s">
        <v>332</v>
      </c>
      <c r="I529" s="254" t="s">
        <v>649</v>
      </c>
      <c r="J529" s="261">
        <v>0</v>
      </c>
      <c r="K529" s="261">
        <v>0</v>
      </c>
      <c r="L529" s="261">
        <v>59</v>
      </c>
      <c r="M529" s="321">
        <f t="shared" si="8"/>
        <v>59</v>
      </c>
    </row>
    <row r="530" spans="1:13">
      <c r="A530" s="301" t="s">
        <v>549</v>
      </c>
      <c r="B530" s="316"/>
      <c r="C530" s="316"/>
      <c r="D530" s="316">
        <v>2010</v>
      </c>
      <c r="E530" s="258" t="s">
        <v>215</v>
      </c>
      <c r="F530" s="258" t="s">
        <v>726</v>
      </c>
      <c r="G530" s="357" t="s">
        <v>1010</v>
      </c>
      <c r="H530" s="316" t="s">
        <v>332</v>
      </c>
      <c r="I530" s="254" t="s">
        <v>649</v>
      </c>
      <c r="J530" s="261">
        <v>0</v>
      </c>
      <c r="K530" s="261">
        <v>0</v>
      </c>
      <c r="L530" s="261">
        <v>2</v>
      </c>
      <c r="M530" s="321">
        <f t="shared" si="8"/>
        <v>2</v>
      </c>
    </row>
    <row r="531" spans="1:13">
      <c r="A531" s="301" t="s">
        <v>549</v>
      </c>
      <c r="B531" s="316"/>
      <c r="C531" s="316"/>
      <c r="D531" s="316">
        <v>2010</v>
      </c>
      <c r="E531" s="258" t="s">
        <v>215</v>
      </c>
      <c r="F531" s="258" t="s">
        <v>726</v>
      </c>
      <c r="G531" s="357" t="s">
        <v>1010</v>
      </c>
      <c r="H531" s="316" t="s">
        <v>332</v>
      </c>
      <c r="I531" s="254" t="s">
        <v>727</v>
      </c>
      <c r="J531" s="261">
        <v>0</v>
      </c>
      <c r="K531" s="261">
        <v>0</v>
      </c>
      <c r="L531" s="261">
        <v>6</v>
      </c>
      <c r="M531" s="321">
        <f t="shared" si="8"/>
        <v>6</v>
      </c>
    </row>
    <row r="532" spans="1:13">
      <c r="A532" s="301" t="s">
        <v>549</v>
      </c>
      <c r="B532" s="316"/>
      <c r="C532" s="316"/>
      <c r="D532" s="316">
        <v>2010</v>
      </c>
      <c r="E532" s="258" t="s">
        <v>213</v>
      </c>
      <c r="F532" s="258" t="s">
        <v>645</v>
      </c>
      <c r="G532" s="357" t="s">
        <v>953</v>
      </c>
      <c r="H532" s="316" t="s">
        <v>332</v>
      </c>
      <c r="I532" s="254" t="s">
        <v>297</v>
      </c>
      <c r="J532" s="261">
        <v>0</v>
      </c>
      <c r="K532" s="261">
        <v>0</v>
      </c>
      <c r="L532" s="261">
        <v>7</v>
      </c>
      <c r="M532" s="321">
        <f t="shared" si="8"/>
        <v>7</v>
      </c>
    </row>
    <row r="533" spans="1:13">
      <c r="A533" s="301" t="s">
        <v>549</v>
      </c>
      <c r="B533" s="316"/>
      <c r="C533" s="316"/>
      <c r="D533" s="316">
        <v>2010</v>
      </c>
      <c r="E533" s="258" t="s">
        <v>213</v>
      </c>
      <c r="F533" s="258" t="s">
        <v>645</v>
      </c>
      <c r="G533" s="357" t="s">
        <v>954</v>
      </c>
      <c r="H533" s="316" t="s">
        <v>332</v>
      </c>
      <c r="I533" s="254" t="s">
        <v>297</v>
      </c>
      <c r="J533" s="261">
        <v>0</v>
      </c>
      <c r="K533" s="261">
        <v>0</v>
      </c>
      <c r="L533" s="261">
        <v>32</v>
      </c>
      <c r="M533" s="321">
        <f t="shared" si="8"/>
        <v>32</v>
      </c>
    </row>
    <row r="534" spans="1:13">
      <c r="A534" s="301" t="s">
        <v>549</v>
      </c>
      <c r="B534" s="316"/>
      <c r="C534" s="316"/>
      <c r="D534" s="316">
        <v>2010</v>
      </c>
      <c r="E534" s="258" t="s">
        <v>213</v>
      </c>
      <c r="F534" s="258" t="s">
        <v>645</v>
      </c>
      <c r="G534" s="357" t="s">
        <v>969</v>
      </c>
      <c r="H534" s="316" t="s">
        <v>332</v>
      </c>
      <c r="I534" s="254" t="s">
        <v>657</v>
      </c>
      <c r="J534" s="261">
        <v>0</v>
      </c>
      <c r="K534" s="261">
        <v>3</v>
      </c>
      <c r="L534" s="261">
        <v>0</v>
      </c>
      <c r="M534" s="321">
        <f t="shared" si="8"/>
        <v>3</v>
      </c>
    </row>
    <row r="535" spans="1:13">
      <c r="A535" s="301" t="s">
        <v>549</v>
      </c>
      <c r="B535" s="316"/>
      <c r="C535" s="316"/>
      <c r="D535" s="316">
        <v>2010</v>
      </c>
      <c r="E535" s="258" t="s">
        <v>213</v>
      </c>
      <c r="F535" s="258" t="s">
        <v>645</v>
      </c>
      <c r="G535" s="357" t="s">
        <v>599</v>
      </c>
      <c r="H535" s="316" t="s">
        <v>604</v>
      </c>
      <c r="I535" s="254" t="s">
        <v>678</v>
      </c>
      <c r="J535" s="261">
        <v>0</v>
      </c>
      <c r="K535" s="261">
        <v>1711</v>
      </c>
      <c r="L535" s="261">
        <v>0</v>
      </c>
      <c r="M535" s="321">
        <f t="shared" si="8"/>
        <v>1711</v>
      </c>
    </row>
    <row r="536" spans="1:13">
      <c r="A536" s="301" t="s">
        <v>549</v>
      </c>
      <c r="B536" s="316"/>
      <c r="C536" s="316"/>
      <c r="D536" s="316">
        <v>2010</v>
      </c>
      <c r="E536" s="258" t="s">
        <v>213</v>
      </c>
      <c r="F536" s="258" t="s">
        <v>645</v>
      </c>
      <c r="G536" s="357" t="s">
        <v>1001</v>
      </c>
      <c r="H536" s="316" t="s">
        <v>332</v>
      </c>
      <c r="I536" s="254" t="s">
        <v>297</v>
      </c>
      <c r="J536" s="261">
        <v>0</v>
      </c>
      <c r="K536" s="261">
        <v>0</v>
      </c>
      <c r="L536" s="261">
        <v>14</v>
      </c>
      <c r="M536" s="321">
        <f t="shared" si="8"/>
        <v>14</v>
      </c>
    </row>
    <row r="537" spans="1:13">
      <c r="A537" s="301" t="s">
        <v>549</v>
      </c>
      <c r="B537" s="316"/>
      <c r="C537" s="316"/>
      <c r="D537" s="316">
        <v>2010</v>
      </c>
      <c r="E537" s="258" t="s">
        <v>213</v>
      </c>
      <c r="F537" s="258" t="s">
        <v>645</v>
      </c>
      <c r="G537" s="357" t="s">
        <v>102</v>
      </c>
      <c r="H537" s="316" t="s">
        <v>332</v>
      </c>
      <c r="I537" s="254" t="s">
        <v>297</v>
      </c>
      <c r="J537" s="261">
        <v>0</v>
      </c>
      <c r="K537" s="261">
        <v>0</v>
      </c>
      <c r="L537" s="261">
        <v>0</v>
      </c>
      <c r="M537" s="321">
        <f t="shared" si="8"/>
        <v>0</v>
      </c>
    </row>
    <row r="538" spans="1:13">
      <c r="A538" s="301" t="s">
        <v>549</v>
      </c>
      <c r="B538" s="316"/>
      <c r="C538" s="316"/>
      <c r="D538" s="316">
        <v>2010</v>
      </c>
      <c r="E538" s="258" t="s">
        <v>213</v>
      </c>
      <c r="F538" s="258" t="s">
        <v>645</v>
      </c>
      <c r="G538" s="357" t="s">
        <v>973</v>
      </c>
      <c r="H538" s="316" t="s">
        <v>332</v>
      </c>
      <c r="I538" s="254" t="s">
        <v>297</v>
      </c>
      <c r="J538" s="261">
        <v>0</v>
      </c>
      <c r="K538" s="261">
        <v>0</v>
      </c>
      <c r="L538" s="261">
        <v>3</v>
      </c>
      <c r="M538" s="321">
        <f t="shared" si="8"/>
        <v>3</v>
      </c>
    </row>
    <row r="539" spans="1:13">
      <c r="A539" s="301" t="s">
        <v>549</v>
      </c>
      <c r="B539" s="316"/>
      <c r="C539" s="316"/>
      <c r="D539" s="316">
        <v>2010</v>
      </c>
      <c r="E539" s="258" t="s">
        <v>213</v>
      </c>
      <c r="F539" s="258" t="s">
        <v>645</v>
      </c>
      <c r="G539" s="357" t="s">
        <v>1003</v>
      </c>
      <c r="H539" s="316" t="s">
        <v>332</v>
      </c>
      <c r="I539" s="254" t="s">
        <v>297</v>
      </c>
      <c r="J539" s="261">
        <v>0</v>
      </c>
      <c r="K539" s="261">
        <v>0</v>
      </c>
      <c r="L539" s="261">
        <v>1</v>
      </c>
      <c r="M539" s="321">
        <f t="shared" si="8"/>
        <v>1</v>
      </c>
    </row>
    <row r="540" spans="1:13">
      <c r="A540" s="301" t="s">
        <v>549</v>
      </c>
      <c r="B540" s="316"/>
      <c r="C540" s="316"/>
      <c r="D540" s="316">
        <v>2010</v>
      </c>
      <c r="E540" s="258" t="s">
        <v>213</v>
      </c>
      <c r="F540" s="258" t="s">
        <v>645</v>
      </c>
      <c r="G540" s="357" t="s">
        <v>600</v>
      </c>
      <c r="H540" s="316" t="s">
        <v>604</v>
      </c>
      <c r="I540" s="254" t="s">
        <v>297</v>
      </c>
      <c r="J540" s="261">
        <v>0</v>
      </c>
      <c r="K540" s="261">
        <v>27</v>
      </c>
      <c r="L540" s="261">
        <v>111</v>
      </c>
      <c r="M540" s="321">
        <f t="shared" si="8"/>
        <v>138</v>
      </c>
    </row>
    <row r="541" spans="1:13">
      <c r="A541" s="301" t="s">
        <v>549</v>
      </c>
      <c r="B541" s="316"/>
      <c r="C541" s="316"/>
      <c r="D541" s="316">
        <v>2010</v>
      </c>
      <c r="E541" s="258" t="s">
        <v>213</v>
      </c>
      <c r="F541" s="258" t="s">
        <v>645</v>
      </c>
      <c r="G541" s="357" t="s">
        <v>600</v>
      </c>
      <c r="H541" s="316" t="s">
        <v>604</v>
      </c>
      <c r="I541" s="254" t="s">
        <v>657</v>
      </c>
      <c r="J541" s="261">
        <v>0</v>
      </c>
      <c r="K541" s="261">
        <v>1692</v>
      </c>
      <c r="L541" s="261">
        <v>0</v>
      </c>
      <c r="M541" s="321">
        <f t="shared" si="8"/>
        <v>1692</v>
      </c>
    </row>
    <row r="542" spans="1:13">
      <c r="A542" s="301" t="s">
        <v>549</v>
      </c>
      <c r="B542" s="316"/>
      <c r="C542" s="316"/>
      <c r="D542" s="316">
        <v>2010</v>
      </c>
      <c r="E542" s="258" t="s">
        <v>213</v>
      </c>
      <c r="F542" s="258" t="s">
        <v>645</v>
      </c>
      <c r="G542" s="357" t="s">
        <v>600</v>
      </c>
      <c r="H542" s="316" t="s">
        <v>604</v>
      </c>
      <c r="I542" s="254" t="s">
        <v>656</v>
      </c>
      <c r="J542" s="261">
        <v>0</v>
      </c>
      <c r="K542" s="261">
        <v>1329</v>
      </c>
      <c r="L542" s="261">
        <v>0</v>
      </c>
      <c r="M542" s="321">
        <f t="shared" si="8"/>
        <v>1329</v>
      </c>
    </row>
    <row r="543" spans="1:13">
      <c r="A543" s="301" t="s">
        <v>549</v>
      </c>
      <c r="B543" s="316"/>
      <c r="C543" s="316"/>
      <c r="D543" s="316">
        <v>2010</v>
      </c>
      <c r="E543" s="258" t="s">
        <v>213</v>
      </c>
      <c r="F543" s="258" t="s">
        <v>645</v>
      </c>
      <c r="G543" s="357" t="s">
        <v>955</v>
      </c>
      <c r="H543" s="316" t="s">
        <v>332</v>
      </c>
      <c r="I543" s="254" t="s">
        <v>673</v>
      </c>
      <c r="J543" s="261">
        <v>0</v>
      </c>
      <c r="K543" s="261">
        <v>0</v>
      </c>
      <c r="L543" s="261">
        <v>11</v>
      </c>
      <c r="M543" s="321">
        <f t="shared" si="8"/>
        <v>11</v>
      </c>
    </row>
    <row r="544" spans="1:13">
      <c r="A544" s="301" t="s">
        <v>549</v>
      </c>
      <c r="B544" s="316"/>
      <c r="C544" s="316"/>
      <c r="D544" s="316">
        <v>2010</v>
      </c>
      <c r="E544" s="258" t="s">
        <v>213</v>
      </c>
      <c r="F544" s="258" t="s">
        <v>645</v>
      </c>
      <c r="G544" s="357" t="s">
        <v>955</v>
      </c>
      <c r="H544" s="316" t="s">
        <v>332</v>
      </c>
      <c r="I544" s="254" t="s">
        <v>297</v>
      </c>
      <c r="J544" s="261">
        <v>0</v>
      </c>
      <c r="K544" s="261">
        <v>2</v>
      </c>
      <c r="L544" s="261">
        <v>13</v>
      </c>
      <c r="M544" s="321">
        <f t="shared" si="8"/>
        <v>15</v>
      </c>
    </row>
    <row r="545" spans="1:13">
      <c r="A545" s="301" t="s">
        <v>549</v>
      </c>
      <c r="B545" s="316"/>
      <c r="C545" s="316"/>
      <c r="D545" s="316">
        <v>2010</v>
      </c>
      <c r="E545" s="258" t="s">
        <v>213</v>
      </c>
      <c r="F545" s="258" t="s">
        <v>645</v>
      </c>
      <c r="G545" s="357" t="s">
        <v>956</v>
      </c>
      <c r="H545" s="316" t="s">
        <v>332</v>
      </c>
      <c r="I545" s="254" t="s">
        <v>297</v>
      </c>
      <c r="J545" s="261">
        <v>0</v>
      </c>
      <c r="K545" s="261">
        <v>0</v>
      </c>
      <c r="L545" s="261">
        <v>1</v>
      </c>
      <c r="M545" s="321">
        <f t="shared" si="8"/>
        <v>1</v>
      </c>
    </row>
    <row r="546" spans="1:13">
      <c r="A546" s="301" t="s">
        <v>549</v>
      </c>
      <c r="B546" s="316"/>
      <c r="C546" s="316"/>
      <c r="D546" s="316">
        <v>2010</v>
      </c>
      <c r="E546" s="258" t="s">
        <v>213</v>
      </c>
      <c r="F546" s="258" t="s">
        <v>645</v>
      </c>
      <c r="G546" s="357" t="s">
        <v>957</v>
      </c>
      <c r="H546" s="316" t="s">
        <v>332</v>
      </c>
      <c r="I546" s="254" t="s">
        <v>297</v>
      </c>
      <c r="J546" s="261">
        <v>0</v>
      </c>
      <c r="K546" s="261">
        <v>0</v>
      </c>
      <c r="L546" s="261">
        <v>1</v>
      </c>
      <c r="M546" s="321">
        <f t="shared" si="8"/>
        <v>1</v>
      </c>
    </row>
    <row r="547" spans="1:13">
      <c r="A547" s="301" t="s">
        <v>549</v>
      </c>
      <c r="B547" s="316"/>
      <c r="C547" s="316"/>
      <c r="D547" s="316">
        <v>2010</v>
      </c>
      <c r="E547" s="258" t="s">
        <v>213</v>
      </c>
      <c r="F547" s="258" t="s">
        <v>645</v>
      </c>
      <c r="G547" s="357" t="s">
        <v>957</v>
      </c>
      <c r="H547" s="316" t="s">
        <v>332</v>
      </c>
      <c r="I547" s="254" t="s">
        <v>657</v>
      </c>
      <c r="J547" s="261">
        <v>0</v>
      </c>
      <c r="K547" s="261">
        <v>337</v>
      </c>
      <c r="L547" s="261">
        <v>0</v>
      </c>
      <c r="M547" s="321">
        <f t="shared" si="8"/>
        <v>337</v>
      </c>
    </row>
    <row r="548" spans="1:13">
      <c r="A548" s="301" t="s">
        <v>549</v>
      </c>
      <c r="B548" s="316"/>
      <c r="C548" s="316"/>
      <c r="D548" s="316">
        <v>2010</v>
      </c>
      <c r="E548" s="258" t="s">
        <v>213</v>
      </c>
      <c r="F548" s="258" t="s">
        <v>645</v>
      </c>
      <c r="G548" s="357" t="s">
        <v>958</v>
      </c>
      <c r="H548" s="316" t="s">
        <v>332</v>
      </c>
      <c r="I548" s="254" t="s">
        <v>297</v>
      </c>
      <c r="J548" s="261">
        <v>0</v>
      </c>
      <c r="K548" s="261">
        <v>0</v>
      </c>
      <c r="L548" s="261">
        <v>14</v>
      </c>
      <c r="M548" s="321">
        <f t="shared" si="8"/>
        <v>14</v>
      </c>
    </row>
    <row r="549" spans="1:13">
      <c r="A549" s="301" t="s">
        <v>549</v>
      </c>
      <c r="B549" s="316"/>
      <c r="C549" s="316"/>
      <c r="D549" s="316">
        <v>2010</v>
      </c>
      <c r="E549" s="258" t="s">
        <v>213</v>
      </c>
      <c r="F549" s="258" t="s">
        <v>645</v>
      </c>
      <c r="G549" s="357" t="s">
        <v>362</v>
      </c>
      <c r="H549" s="316" t="s">
        <v>604</v>
      </c>
      <c r="I549" s="254" t="s">
        <v>678</v>
      </c>
      <c r="J549" s="261">
        <v>0</v>
      </c>
      <c r="K549" s="261">
        <v>89</v>
      </c>
      <c r="L549" s="261">
        <v>0</v>
      </c>
      <c r="M549" s="321">
        <f t="shared" si="8"/>
        <v>89</v>
      </c>
    </row>
    <row r="550" spans="1:13">
      <c r="A550" s="301" t="s">
        <v>549</v>
      </c>
      <c r="B550" s="316"/>
      <c r="C550" s="316"/>
      <c r="D550" s="316">
        <v>2010</v>
      </c>
      <c r="E550" s="258" t="s">
        <v>213</v>
      </c>
      <c r="F550" s="258" t="s">
        <v>645</v>
      </c>
      <c r="G550" s="357" t="s">
        <v>362</v>
      </c>
      <c r="H550" s="316" t="s">
        <v>604</v>
      </c>
      <c r="I550" s="254" t="s">
        <v>673</v>
      </c>
      <c r="J550" s="261">
        <v>0</v>
      </c>
      <c r="K550" s="261">
        <v>645</v>
      </c>
      <c r="L550" s="261">
        <v>8</v>
      </c>
      <c r="M550" s="321">
        <f t="shared" si="8"/>
        <v>653</v>
      </c>
    </row>
    <row r="551" spans="1:13">
      <c r="A551" s="301" t="s">
        <v>549</v>
      </c>
      <c r="B551" s="316"/>
      <c r="C551" s="316"/>
      <c r="D551" s="316">
        <v>2010</v>
      </c>
      <c r="E551" s="258" t="s">
        <v>213</v>
      </c>
      <c r="F551" s="258" t="s">
        <v>645</v>
      </c>
      <c r="G551" s="357" t="s">
        <v>362</v>
      </c>
      <c r="H551" s="316" t="s">
        <v>604</v>
      </c>
      <c r="I551" s="254" t="s">
        <v>297</v>
      </c>
      <c r="J551" s="261">
        <v>0</v>
      </c>
      <c r="K551" s="261">
        <v>7598</v>
      </c>
      <c r="L551" s="261">
        <v>3667</v>
      </c>
      <c r="M551" s="321">
        <f t="shared" si="8"/>
        <v>11265</v>
      </c>
    </row>
    <row r="552" spans="1:13">
      <c r="A552" s="301" t="s">
        <v>549</v>
      </c>
      <c r="B552" s="316"/>
      <c r="C552" s="316"/>
      <c r="D552" s="316">
        <v>2010</v>
      </c>
      <c r="E552" s="258" t="s">
        <v>213</v>
      </c>
      <c r="F552" s="258" t="s">
        <v>645</v>
      </c>
      <c r="G552" s="357" t="s">
        <v>362</v>
      </c>
      <c r="H552" s="316" t="s">
        <v>604</v>
      </c>
      <c r="I552" s="254" t="s">
        <v>657</v>
      </c>
      <c r="J552" s="261">
        <v>0</v>
      </c>
      <c r="K552" s="261">
        <v>28</v>
      </c>
      <c r="L552" s="261">
        <v>0</v>
      </c>
      <c r="M552" s="321">
        <f t="shared" si="8"/>
        <v>28</v>
      </c>
    </row>
    <row r="553" spans="1:13">
      <c r="A553" s="301" t="s">
        <v>549</v>
      </c>
      <c r="B553" s="316"/>
      <c r="C553" s="316"/>
      <c r="D553" s="316">
        <v>2010</v>
      </c>
      <c r="E553" s="258" t="s">
        <v>213</v>
      </c>
      <c r="F553" s="258" t="s">
        <v>645</v>
      </c>
      <c r="G553" s="357" t="s">
        <v>959</v>
      </c>
      <c r="H553" s="316" t="s">
        <v>332</v>
      </c>
      <c r="I553" s="254" t="s">
        <v>297</v>
      </c>
      <c r="J553" s="261">
        <v>0</v>
      </c>
      <c r="K553" s="261">
        <v>0</v>
      </c>
      <c r="L553" s="261">
        <v>8</v>
      </c>
      <c r="M553" s="321">
        <f t="shared" si="8"/>
        <v>8</v>
      </c>
    </row>
    <row r="554" spans="1:13">
      <c r="A554" s="301" t="s">
        <v>549</v>
      </c>
      <c r="B554" s="316"/>
      <c r="C554" s="316"/>
      <c r="D554" s="316">
        <v>2010</v>
      </c>
      <c r="E554" s="258" t="s">
        <v>213</v>
      </c>
      <c r="F554" s="258" t="s">
        <v>645</v>
      </c>
      <c r="G554" s="357" t="s">
        <v>959</v>
      </c>
      <c r="H554" s="316" t="s">
        <v>332</v>
      </c>
      <c r="I554" s="254" t="s">
        <v>657</v>
      </c>
      <c r="J554" s="261">
        <v>0</v>
      </c>
      <c r="K554" s="261">
        <v>56</v>
      </c>
      <c r="L554" s="261">
        <v>0</v>
      </c>
      <c r="M554" s="321">
        <f t="shared" si="8"/>
        <v>56</v>
      </c>
    </row>
    <row r="555" spans="1:13">
      <c r="A555" s="301" t="s">
        <v>549</v>
      </c>
      <c r="B555" s="316"/>
      <c r="C555" s="316"/>
      <c r="D555" s="316">
        <v>2010</v>
      </c>
      <c r="E555" s="258" t="s">
        <v>213</v>
      </c>
      <c r="F555" s="258" t="s">
        <v>645</v>
      </c>
      <c r="G555" s="357" t="s">
        <v>960</v>
      </c>
      <c r="H555" s="316" t="s">
        <v>332</v>
      </c>
      <c r="I555" s="254" t="s">
        <v>297</v>
      </c>
      <c r="J555" s="261">
        <v>0</v>
      </c>
      <c r="K555" s="261">
        <v>1</v>
      </c>
      <c r="L555" s="261">
        <v>3</v>
      </c>
      <c r="M555" s="321">
        <f t="shared" si="8"/>
        <v>4</v>
      </c>
    </row>
    <row r="556" spans="1:13">
      <c r="A556" s="301" t="s">
        <v>549</v>
      </c>
      <c r="B556" s="316"/>
      <c r="C556" s="316"/>
      <c r="D556" s="316">
        <v>2010</v>
      </c>
      <c r="E556" s="258" t="s">
        <v>213</v>
      </c>
      <c r="F556" s="258" t="s">
        <v>645</v>
      </c>
      <c r="G556" s="357" t="s">
        <v>103</v>
      </c>
      <c r="H556" s="316" t="s">
        <v>332</v>
      </c>
      <c r="I556" s="254" t="s">
        <v>297</v>
      </c>
      <c r="J556" s="261">
        <v>0</v>
      </c>
      <c r="K556" s="261">
        <v>0</v>
      </c>
      <c r="L556" s="261">
        <v>5</v>
      </c>
      <c r="M556" s="321">
        <f t="shared" si="8"/>
        <v>5</v>
      </c>
    </row>
    <row r="557" spans="1:13">
      <c r="A557" s="301" t="s">
        <v>549</v>
      </c>
      <c r="B557" s="316"/>
      <c r="C557" s="316"/>
      <c r="D557" s="316">
        <v>2010</v>
      </c>
      <c r="E557" s="258" t="s">
        <v>213</v>
      </c>
      <c r="F557" s="258" t="s">
        <v>645</v>
      </c>
      <c r="G557" s="357" t="s">
        <v>961</v>
      </c>
      <c r="H557" s="316" t="s">
        <v>332</v>
      </c>
      <c r="I557" s="254" t="s">
        <v>297</v>
      </c>
      <c r="J557" s="261">
        <v>0</v>
      </c>
      <c r="K557" s="261">
        <v>0</v>
      </c>
      <c r="L557" s="261">
        <v>263</v>
      </c>
      <c r="M557" s="321">
        <f t="shared" si="8"/>
        <v>263</v>
      </c>
    </row>
    <row r="558" spans="1:13">
      <c r="A558" s="301" t="s">
        <v>549</v>
      </c>
      <c r="B558" s="316"/>
      <c r="C558" s="316"/>
      <c r="D558" s="316">
        <v>2010</v>
      </c>
      <c r="E558" s="258" t="s">
        <v>213</v>
      </c>
      <c r="F558" s="258" t="s">
        <v>645</v>
      </c>
      <c r="G558" s="357" t="s">
        <v>962</v>
      </c>
      <c r="H558" s="316" t="s">
        <v>332</v>
      </c>
      <c r="I558" s="254" t="s">
        <v>657</v>
      </c>
      <c r="J558" s="261">
        <v>0</v>
      </c>
      <c r="K558" s="261">
        <v>3</v>
      </c>
      <c r="L558" s="261">
        <v>0</v>
      </c>
      <c r="M558" s="321">
        <f t="shared" si="8"/>
        <v>3</v>
      </c>
    </row>
    <row r="559" spans="1:13">
      <c r="A559" s="301" t="s">
        <v>549</v>
      </c>
      <c r="B559" s="316"/>
      <c r="C559" s="316"/>
      <c r="D559" s="316">
        <v>2010</v>
      </c>
      <c r="E559" s="258" t="s">
        <v>213</v>
      </c>
      <c r="F559" s="258" t="s">
        <v>645</v>
      </c>
      <c r="G559" s="357" t="s">
        <v>88</v>
      </c>
      <c r="H559" s="316" t="s">
        <v>332</v>
      </c>
      <c r="I559" s="254" t="s">
        <v>297</v>
      </c>
      <c r="J559" s="261">
        <v>0</v>
      </c>
      <c r="K559" s="261">
        <v>0</v>
      </c>
      <c r="L559" s="261">
        <v>0</v>
      </c>
      <c r="M559" s="321">
        <f t="shared" si="8"/>
        <v>0</v>
      </c>
    </row>
    <row r="560" spans="1:13">
      <c r="A560" s="301" t="s">
        <v>549</v>
      </c>
      <c r="B560" s="316"/>
      <c r="C560" s="316"/>
      <c r="D560" s="316">
        <v>2010</v>
      </c>
      <c r="E560" s="258" t="s">
        <v>213</v>
      </c>
      <c r="F560" s="258" t="s">
        <v>645</v>
      </c>
      <c r="G560" s="357" t="s">
        <v>557</v>
      </c>
      <c r="H560" s="316" t="s">
        <v>609</v>
      </c>
      <c r="I560" s="254" t="s">
        <v>673</v>
      </c>
      <c r="J560" s="261">
        <v>0</v>
      </c>
      <c r="K560" s="261">
        <v>158</v>
      </c>
      <c r="L560" s="261">
        <v>28</v>
      </c>
      <c r="M560" s="321">
        <f t="shared" si="8"/>
        <v>186</v>
      </c>
    </row>
    <row r="561" spans="1:13">
      <c r="A561" s="301" t="s">
        <v>549</v>
      </c>
      <c r="B561" s="316"/>
      <c r="C561" s="316"/>
      <c r="D561" s="316">
        <v>2010</v>
      </c>
      <c r="E561" s="258" t="s">
        <v>213</v>
      </c>
      <c r="F561" s="258" t="s">
        <v>645</v>
      </c>
      <c r="G561" s="357" t="s">
        <v>557</v>
      </c>
      <c r="H561" s="316" t="s">
        <v>609</v>
      </c>
      <c r="I561" s="254" t="s">
        <v>297</v>
      </c>
      <c r="J561" s="261">
        <v>0</v>
      </c>
      <c r="K561" s="261">
        <v>2600</v>
      </c>
      <c r="L561" s="261">
        <v>3559</v>
      </c>
      <c r="M561" s="321">
        <f t="shared" si="8"/>
        <v>6159</v>
      </c>
    </row>
    <row r="562" spans="1:13">
      <c r="A562" s="301" t="s">
        <v>549</v>
      </c>
      <c r="B562" s="316"/>
      <c r="C562" s="316"/>
      <c r="D562" s="316">
        <v>2010</v>
      </c>
      <c r="E562" s="258" t="s">
        <v>213</v>
      </c>
      <c r="F562" s="258" t="s">
        <v>645</v>
      </c>
      <c r="G562" s="357" t="s">
        <v>557</v>
      </c>
      <c r="H562" s="316" t="s">
        <v>609</v>
      </c>
      <c r="I562" s="254" t="s">
        <v>657</v>
      </c>
      <c r="J562" s="261">
        <v>0</v>
      </c>
      <c r="K562" s="261">
        <v>8</v>
      </c>
      <c r="L562" s="261">
        <v>0</v>
      </c>
      <c r="M562" s="321">
        <f t="shared" si="8"/>
        <v>8</v>
      </c>
    </row>
    <row r="563" spans="1:13">
      <c r="A563" s="301" t="s">
        <v>549</v>
      </c>
      <c r="B563" s="316"/>
      <c r="C563" s="316"/>
      <c r="D563" s="316">
        <v>2010</v>
      </c>
      <c r="E563" s="258" t="s">
        <v>213</v>
      </c>
      <c r="F563" s="258" t="s">
        <v>645</v>
      </c>
      <c r="G563" s="357" t="s">
        <v>983</v>
      </c>
      <c r="H563" s="316" t="s">
        <v>332</v>
      </c>
      <c r="I563" s="254" t="s">
        <v>297</v>
      </c>
      <c r="J563" s="261">
        <v>0</v>
      </c>
      <c r="K563" s="261">
        <v>0</v>
      </c>
      <c r="L563" s="261">
        <v>4</v>
      </c>
      <c r="M563" s="321">
        <f t="shared" si="8"/>
        <v>4</v>
      </c>
    </row>
    <row r="564" spans="1:13">
      <c r="A564" s="301" t="s">
        <v>549</v>
      </c>
      <c r="B564" s="316"/>
      <c r="C564" s="316"/>
      <c r="D564" s="316">
        <v>2010</v>
      </c>
      <c r="E564" s="258" t="s">
        <v>213</v>
      </c>
      <c r="F564" s="258" t="s">
        <v>645</v>
      </c>
      <c r="G564" s="357" t="s">
        <v>551</v>
      </c>
      <c r="H564" s="316" t="s">
        <v>332</v>
      </c>
      <c r="I564" s="254" t="s">
        <v>297</v>
      </c>
      <c r="J564" s="261">
        <v>0</v>
      </c>
      <c r="K564" s="261">
        <v>11</v>
      </c>
      <c r="L564" s="261">
        <v>3</v>
      </c>
      <c r="M564" s="321">
        <f t="shared" si="8"/>
        <v>14</v>
      </c>
    </row>
    <row r="565" spans="1:13">
      <c r="A565" s="301" t="s">
        <v>549</v>
      </c>
      <c r="B565" s="316"/>
      <c r="C565" s="316"/>
      <c r="D565" s="316">
        <v>2010</v>
      </c>
      <c r="E565" s="258" t="s">
        <v>213</v>
      </c>
      <c r="F565" s="258" t="s">
        <v>645</v>
      </c>
      <c r="G565" s="357" t="s">
        <v>552</v>
      </c>
      <c r="H565" s="316" t="s">
        <v>332</v>
      </c>
      <c r="I565" s="254" t="s">
        <v>673</v>
      </c>
      <c r="J565" s="261">
        <v>0</v>
      </c>
      <c r="K565" s="261">
        <v>0</v>
      </c>
      <c r="L565" s="261">
        <v>1</v>
      </c>
      <c r="M565" s="321">
        <f t="shared" si="8"/>
        <v>1</v>
      </c>
    </row>
    <row r="566" spans="1:13">
      <c r="A566" s="301" t="s">
        <v>549</v>
      </c>
      <c r="B566" s="316"/>
      <c r="C566" s="316"/>
      <c r="D566" s="316">
        <v>2010</v>
      </c>
      <c r="E566" s="258" t="s">
        <v>213</v>
      </c>
      <c r="F566" s="258" t="s">
        <v>645</v>
      </c>
      <c r="G566" s="357" t="s">
        <v>552</v>
      </c>
      <c r="H566" s="316" t="s">
        <v>332</v>
      </c>
      <c r="I566" s="254" t="s">
        <v>297</v>
      </c>
      <c r="J566" s="261">
        <v>0</v>
      </c>
      <c r="K566" s="261">
        <v>757</v>
      </c>
      <c r="L566" s="261">
        <v>744</v>
      </c>
      <c r="M566" s="321">
        <f t="shared" si="8"/>
        <v>1501</v>
      </c>
    </row>
    <row r="567" spans="1:13">
      <c r="A567" s="301" t="s">
        <v>549</v>
      </c>
      <c r="B567" s="316"/>
      <c r="C567" s="316"/>
      <c r="D567" s="316">
        <v>2010</v>
      </c>
      <c r="E567" s="258" t="s">
        <v>213</v>
      </c>
      <c r="F567" s="258" t="s">
        <v>645</v>
      </c>
      <c r="G567" s="357" t="s">
        <v>552</v>
      </c>
      <c r="H567" s="316" t="s">
        <v>332</v>
      </c>
      <c r="I567" s="254" t="s">
        <v>657</v>
      </c>
      <c r="J567" s="261">
        <v>0</v>
      </c>
      <c r="K567" s="261">
        <v>79</v>
      </c>
      <c r="L567" s="261">
        <v>0</v>
      </c>
      <c r="M567" s="321">
        <f t="shared" si="8"/>
        <v>79</v>
      </c>
    </row>
    <row r="568" spans="1:13">
      <c r="A568" s="301" t="s">
        <v>549</v>
      </c>
      <c r="B568" s="316"/>
      <c r="C568" s="316"/>
      <c r="D568" s="316">
        <v>2010</v>
      </c>
      <c r="E568" s="258" t="s">
        <v>213</v>
      </c>
      <c r="F568" s="258" t="s">
        <v>645</v>
      </c>
      <c r="G568" s="357" t="s">
        <v>366</v>
      </c>
      <c r="H568" s="316" t="s">
        <v>332</v>
      </c>
      <c r="I568" s="254" t="s">
        <v>297</v>
      </c>
      <c r="J568" s="261">
        <v>0</v>
      </c>
      <c r="K568" s="261">
        <v>1</v>
      </c>
      <c r="L568" s="261">
        <v>0</v>
      </c>
      <c r="M568" s="321">
        <f t="shared" si="8"/>
        <v>1</v>
      </c>
    </row>
    <row r="569" spans="1:13">
      <c r="A569" s="301" t="s">
        <v>549</v>
      </c>
      <c r="B569" s="316"/>
      <c r="C569" s="316"/>
      <c r="D569" s="316">
        <v>2010</v>
      </c>
      <c r="E569" s="258" t="s">
        <v>213</v>
      </c>
      <c r="F569" s="258" t="s">
        <v>645</v>
      </c>
      <c r="G569" s="357" t="s">
        <v>561</v>
      </c>
      <c r="H569" s="316" t="s">
        <v>332</v>
      </c>
      <c r="I569" s="254" t="s">
        <v>673</v>
      </c>
      <c r="J569" s="261">
        <v>0</v>
      </c>
      <c r="K569" s="261">
        <v>2</v>
      </c>
      <c r="L569" s="261">
        <v>0</v>
      </c>
      <c r="M569" s="321">
        <f t="shared" si="8"/>
        <v>2</v>
      </c>
    </row>
    <row r="570" spans="1:13">
      <c r="A570" s="301" t="s">
        <v>549</v>
      </c>
      <c r="B570" s="316"/>
      <c r="C570" s="316"/>
      <c r="D570" s="316">
        <v>2010</v>
      </c>
      <c r="E570" s="258" t="s">
        <v>213</v>
      </c>
      <c r="F570" s="258" t="s">
        <v>645</v>
      </c>
      <c r="G570" s="357" t="s">
        <v>561</v>
      </c>
      <c r="H570" s="316" t="s">
        <v>332</v>
      </c>
      <c r="I570" s="254" t="s">
        <v>297</v>
      </c>
      <c r="J570" s="261">
        <v>0</v>
      </c>
      <c r="K570" s="261">
        <v>15</v>
      </c>
      <c r="L570" s="261">
        <v>9</v>
      </c>
      <c r="M570" s="321">
        <f t="shared" si="8"/>
        <v>24</v>
      </c>
    </row>
    <row r="571" spans="1:13">
      <c r="A571" s="301" t="s">
        <v>549</v>
      </c>
      <c r="B571" s="316"/>
      <c r="C571" s="316"/>
      <c r="D571" s="316">
        <v>2010</v>
      </c>
      <c r="E571" s="258" t="s">
        <v>213</v>
      </c>
      <c r="F571" s="258" t="s">
        <v>645</v>
      </c>
      <c r="G571" s="357" t="s">
        <v>553</v>
      </c>
      <c r="H571" s="316" t="s">
        <v>332</v>
      </c>
      <c r="I571" s="254" t="s">
        <v>673</v>
      </c>
      <c r="J571" s="261">
        <v>0</v>
      </c>
      <c r="K571" s="261">
        <v>0</v>
      </c>
      <c r="L571" s="261">
        <v>1</v>
      </c>
      <c r="M571" s="321">
        <f t="shared" si="8"/>
        <v>1</v>
      </c>
    </row>
    <row r="572" spans="1:13">
      <c r="A572" s="301" t="s">
        <v>549</v>
      </c>
      <c r="B572" s="316"/>
      <c r="C572" s="316"/>
      <c r="D572" s="316">
        <v>2010</v>
      </c>
      <c r="E572" s="258" t="s">
        <v>213</v>
      </c>
      <c r="F572" s="258" t="s">
        <v>645</v>
      </c>
      <c r="G572" s="357" t="s">
        <v>1008</v>
      </c>
      <c r="H572" s="316" t="s">
        <v>332</v>
      </c>
      <c r="I572" s="254" t="s">
        <v>297</v>
      </c>
      <c r="J572" s="261">
        <v>0</v>
      </c>
      <c r="K572" s="261">
        <v>0</v>
      </c>
      <c r="L572" s="261">
        <v>1</v>
      </c>
      <c r="M572" s="321">
        <f t="shared" si="8"/>
        <v>1</v>
      </c>
    </row>
    <row r="573" spans="1:13">
      <c r="A573" s="301" t="s">
        <v>549</v>
      </c>
      <c r="B573" s="316"/>
      <c r="C573" s="316"/>
      <c r="D573" s="316">
        <v>2010</v>
      </c>
      <c r="E573" s="258" t="s">
        <v>213</v>
      </c>
      <c r="F573" s="258" t="s">
        <v>645</v>
      </c>
      <c r="G573" s="357" t="s">
        <v>963</v>
      </c>
      <c r="H573" s="316" t="s">
        <v>332</v>
      </c>
      <c r="I573" s="254" t="s">
        <v>297</v>
      </c>
      <c r="J573" s="261">
        <v>0</v>
      </c>
      <c r="K573" s="261">
        <v>0</v>
      </c>
      <c r="L573" s="261">
        <v>132</v>
      </c>
      <c r="M573" s="321">
        <f t="shared" si="8"/>
        <v>132</v>
      </c>
    </row>
    <row r="574" spans="1:13">
      <c r="A574" s="301" t="s">
        <v>549</v>
      </c>
      <c r="B574" s="316"/>
      <c r="C574" s="316"/>
      <c r="D574" s="316">
        <v>2010</v>
      </c>
      <c r="E574" s="258" t="s">
        <v>213</v>
      </c>
      <c r="F574" s="258" t="s">
        <v>645</v>
      </c>
      <c r="G574" s="357" t="s">
        <v>91</v>
      </c>
      <c r="H574" s="316" t="s">
        <v>332</v>
      </c>
      <c r="I574" s="254" t="s">
        <v>297</v>
      </c>
      <c r="J574" s="261">
        <v>0</v>
      </c>
      <c r="K574" s="261">
        <v>0</v>
      </c>
      <c r="L574" s="261">
        <v>0</v>
      </c>
      <c r="M574" s="321">
        <f t="shared" si="8"/>
        <v>0</v>
      </c>
    </row>
    <row r="575" spans="1:13">
      <c r="A575" s="301" t="s">
        <v>549</v>
      </c>
      <c r="B575" s="316"/>
      <c r="C575" s="316"/>
      <c r="D575" s="316">
        <v>2010</v>
      </c>
      <c r="E575" s="258" t="s">
        <v>213</v>
      </c>
      <c r="F575" s="258" t="s">
        <v>645</v>
      </c>
      <c r="G575" s="357" t="s">
        <v>365</v>
      </c>
      <c r="H575" s="316" t="s">
        <v>332</v>
      </c>
      <c r="I575" s="254" t="s">
        <v>297</v>
      </c>
      <c r="J575" s="261">
        <v>0</v>
      </c>
      <c r="K575" s="261">
        <v>0</v>
      </c>
      <c r="L575" s="261">
        <v>5</v>
      </c>
      <c r="M575" s="321">
        <f t="shared" si="8"/>
        <v>5</v>
      </c>
    </row>
    <row r="576" spans="1:13">
      <c r="A576" s="301" t="s">
        <v>549</v>
      </c>
      <c r="B576" s="316"/>
      <c r="C576" s="316"/>
      <c r="D576" s="316">
        <v>2010</v>
      </c>
      <c r="E576" s="258" t="s">
        <v>213</v>
      </c>
      <c r="F576" s="258" t="s">
        <v>645</v>
      </c>
      <c r="G576" s="357" t="s">
        <v>556</v>
      </c>
      <c r="H576" s="316" t="s">
        <v>609</v>
      </c>
      <c r="I576" s="254" t="s">
        <v>673</v>
      </c>
      <c r="J576" s="261">
        <v>0</v>
      </c>
      <c r="K576" s="261">
        <v>182</v>
      </c>
      <c r="L576" s="261">
        <v>0</v>
      </c>
      <c r="M576" s="321">
        <f t="shared" si="8"/>
        <v>182</v>
      </c>
    </row>
    <row r="577" spans="1:13">
      <c r="A577" s="301" t="s">
        <v>549</v>
      </c>
      <c r="B577" s="316"/>
      <c r="C577" s="316"/>
      <c r="D577" s="316">
        <v>2010</v>
      </c>
      <c r="E577" s="258" t="s">
        <v>213</v>
      </c>
      <c r="F577" s="258" t="s">
        <v>645</v>
      </c>
      <c r="G577" s="357" t="s">
        <v>556</v>
      </c>
      <c r="H577" s="316" t="s">
        <v>609</v>
      </c>
      <c r="I577" s="254" t="s">
        <v>297</v>
      </c>
      <c r="J577" s="261">
        <v>0</v>
      </c>
      <c r="K577" s="261">
        <v>4518</v>
      </c>
      <c r="L577" s="261">
        <v>4874</v>
      </c>
      <c r="M577" s="321">
        <f t="shared" si="8"/>
        <v>9392</v>
      </c>
    </row>
    <row r="578" spans="1:13">
      <c r="A578" s="301" t="s">
        <v>549</v>
      </c>
      <c r="B578" s="316"/>
      <c r="C578" s="316"/>
      <c r="D578" s="316">
        <v>2010</v>
      </c>
      <c r="E578" s="258" t="s">
        <v>213</v>
      </c>
      <c r="F578" s="258" t="s">
        <v>645</v>
      </c>
      <c r="G578" s="357" t="s">
        <v>349</v>
      </c>
      <c r="H578" s="316" t="s">
        <v>609</v>
      </c>
      <c r="I578" s="254" t="s">
        <v>673</v>
      </c>
      <c r="J578" s="261">
        <v>0</v>
      </c>
      <c r="K578" s="261">
        <v>459</v>
      </c>
      <c r="L578" s="261">
        <v>1</v>
      </c>
      <c r="M578" s="321">
        <f t="shared" si="8"/>
        <v>460</v>
      </c>
    </row>
    <row r="579" spans="1:13">
      <c r="A579" s="301" t="s">
        <v>549</v>
      </c>
      <c r="B579" s="316"/>
      <c r="C579" s="316"/>
      <c r="D579" s="316">
        <v>2010</v>
      </c>
      <c r="E579" s="258" t="s">
        <v>213</v>
      </c>
      <c r="F579" s="258" t="s">
        <v>645</v>
      </c>
      <c r="G579" s="357" t="s">
        <v>349</v>
      </c>
      <c r="H579" s="316" t="s">
        <v>609</v>
      </c>
      <c r="I579" s="254" t="s">
        <v>297</v>
      </c>
      <c r="J579" s="261">
        <v>0</v>
      </c>
      <c r="K579" s="261">
        <v>5152</v>
      </c>
      <c r="L579" s="261">
        <v>3498</v>
      </c>
      <c r="M579" s="321">
        <f t="shared" si="8"/>
        <v>8650</v>
      </c>
    </row>
    <row r="580" spans="1:13">
      <c r="A580" s="301" t="s">
        <v>549</v>
      </c>
      <c r="B580" s="316"/>
      <c r="C580" s="316"/>
      <c r="D580" s="316">
        <v>2010</v>
      </c>
      <c r="E580" s="258" t="s">
        <v>213</v>
      </c>
      <c r="F580" s="258" t="s">
        <v>645</v>
      </c>
      <c r="G580" s="357" t="s">
        <v>991</v>
      </c>
      <c r="H580" s="316" t="s">
        <v>332</v>
      </c>
      <c r="I580" s="254" t="s">
        <v>297</v>
      </c>
      <c r="J580" s="261">
        <v>0</v>
      </c>
      <c r="K580" s="261">
        <v>0</v>
      </c>
      <c r="L580" s="261">
        <v>1</v>
      </c>
      <c r="M580" s="321">
        <f t="shared" si="8"/>
        <v>1</v>
      </c>
    </row>
    <row r="581" spans="1:13">
      <c r="A581" s="301" t="s">
        <v>549</v>
      </c>
      <c r="B581" s="316"/>
      <c r="C581" s="316"/>
      <c r="D581" s="316">
        <v>2010</v>
      </c>
      <c r="E581" s="258" t="s">
        <v>213</v>
      </c>
      <c r="F581" s="258" t="s">
        <v>645</v>
      </c>
      <c r="G581" s="357" t="s">
        <v>964</v>
      </c>
      <c r="H581" s="316" t="s">
        <v>332</v>
      </c>
      <c r="I581" s="254" t="s">
        <v>297</v>
      </c>
      <c r="J581" s="261">
        <v>0</v>
      </c>
      <c r="K581" s="261">
        <v>0</v>
      </c>
      <c r="L581" s="261">
        <v>22</v>
      </c>
      <c r="M581" s="321">
        <f t="shared" si="8"/>
        <v>22</v>
      </c>
    </row>
    <row r="582" spans="1:13">
      <c r="A582" s="301" t="s">
        <v>549</v>
      </c>
      <c r="B582" s="316"/>
      <c r="C582" s="316"/>
      <c r="D582" s="316">
        <v>2010</v>
      </c>
      <c r="E582" s="258" t="s">
        <v>213</v>
      </c>
      <c r="F582" s="258" t="s">
        <v>645</v>
      </c>
      <c r="G582" s="357" t="s">
        <v>558</v>
      </c>
      <c r="H582" s="316" t="s">
        <v>609</v>
      </c>
      <c r="I582" s="254" t="s">
        <v>678</v>
      </c>
      <c r="J582" s="261">
        <v>0</v>
      </c>
      <c r="K582" s="261">
        <v>1</v>
      </c>
      <c r="L582" s="261">
        <v>0</v>
      </c>
      <c r="M582" s="321">
        <f t="shared" ref="M582:M619" si="9">J582+K582+L582</f>
        <v>1</v>
      </c>
    </row>
    <row r="583" spans="1:13">
      <c r="A583" s="301" t="s">
        <v>549</v>
      </c>
      <c r="B583" s="316"/>
      <c r="C583" s="316"/>
      <c r="D583" s="316">
        <v>2010</v>
      </c>
      <c r="E583" s="258" t="s">
        <v>213</v>
      </c>
      <c r="F583" s="258" t="s">
        <v>645</v>
      </c>
      <c r="G583" s="357" t="s">
        <v>558</v>
      </c>
      <c r="H583" s="316" t="s">
        <v>609</v>
      </c>
      <c r="I583" s="254" t="s">
        <v>673</v>
      </c>
      <c r="J583" s="261">
        <v>0</v>
      </c>
      <c r="K583" s="261">
        <v>29</v>
      </c>
      <c r="L583" s="261">
        <v>0</v>
      </c>
      <c r="M583" s="321">
        <f t="shared" si="9"/>
        <v>29</v>
      </c>
    </row>
    <row r="584" spans="1:13">
      <c r="A584" s="301" t="s">
        <v>549</v>
      </c>
      <c r="B584" s="316"/>
      <c r="C584" s="316"/>
      <c r="D584" s="316">
        <v>2010</v>
      </c>
      <c r="E584" s="258" t="s">
        <v>213</v>
      </c>
      <c r="F584" s="258" t="s">
        <v>645</v>
      </c>
      <c r="G584" s="357" t="s">
        <v>558</v>
      </c>
      <c r="H584" s="316" t="s">
        <v>609</v>
      </c>
      <c r="I584" s="254" t="s">
        <v>297</v>
      </c>
      <c r="J584" s="261">
        <v>0</v>
      </c>
      <c r="K584" s="261">
        <v>195</v>
      </c>
      <c r="L584" s="261">
        <v>228</v>
      </c>
      <c r="M584" s="321">
        <f t="shared" si="9"/>
        <v>423</v>
      </c>
    </row>
    <row r="585" spans="1:13">
      <c r="A585" s="301" t="s">
        <v>549</v>
      </c>
      <c r="B585" s="316"/>
      <c r="C585" s="316"/>
      <c r="D585" s="316">
        <v>2010</v>
      </c>
      <c r="E585" s="258" t="s">
        <v>213</v>
      </c>
      <c r="F585" s="258" t="s">
        <v>645</v>
      </c>
      <c r="G585" s="357" t="s">
        <v>564</v>
      </c>
      <c r="H585" s="316" t="s">
        <v>604</v>
      </c>
      <c r="I585" s="254" t="s">
        <v>297</v>
      </c>
      <c r="J585" s="261">
        <v>0</v>
      </c>
      <c r="K585" s="261">
        <v>1</v>
      </c>
      <c r="L585" s="261">
        <v>0</v>
      </c>
      <c r="M585" s="321">
        <f t="shared" si="9"/>
        <v>1</v>
      </c>
    </row>
    <row r="586" spans="1:13">
      <c r="A586" s="301" t="s">
        <v>549</v>
      </c>
      <c r="B586" s="316"/>
      <c r="C586" s="316"/>
      <c r="D586" s="316">
        <v>2010</v>
      </c>
      <c r="E586" s="258" t="s">
        <v>213</v>
      </c>
      <c r="F586" s="258" t="s">
        <v>645</v>
      </c>
      <c r="G586" s="357" t="s">
        <v>766</v>
      </c>
      <c r="H586" s="316" t="s">
        <v>609</v>
      </c>
      <c r="I586" s="254" t="s">
        <v>297</v>
      </c>
      <c r="J586" s="261">
        <v>0</v>
      </c>
      <c r="K586" s="261">
        <v>2</v>
      </c>
      <c r="L586" s="261">
        <v>0</v>
      </c>
      <c r="M586" s="321">
        <f t="shared" si="9"/>
        <v>2</v>
      </c>
    </row>
    <row r="587" spans="1:13">
      <c r="A587" s="301" t="s">
        <v>549</v>
      </c>
      <c r="B587" s="316"/>
      <c r="C587" s="316"/>
      <c r="D587" s="316">
        <v>2010</v>
      </c>
      <c r="E587" s="258" t="s">
        <v>213</v>
      </c>
      <c r="F587" s="258" t="s">
        <v>645</v>
      </c>
      <c r="G587" s="357" t="s">
        <v>993</v>
      </c>
      <c r="H587" s="316" t="s">
        <v>332</v>
      </c>
      <c r="I587" s="254" t="s">
        <v>297</v>
      </c>
      <c r="J587" s="261">
        <v>0</v>
      </c>
      <c r="K587" s="261">
        <v>2</v>
      </c>
      <c r="L587" s="261">
        <v>2</v>
      </c>
      <c r="M587" s="321">
        <f t="shared" si="9"/>
        <v>4</v>
      </c>
    </row>
    <row r="588" spans="1:13">
      <c r="A588" s="301" t="s">
        <v>549</v>
      </c>
      <c r="B588" s="316"/>
      <c r="C588" s="316"/>
      <c r="D588" s="316">
        <v>2010</v>
      </c>
      <c r="E588" s="258" t="s">
        <v>213</v>
      </c>
      <c r="F588" s="258" t="s">
        <v>645</v>
      </c>
      <c r="G588" s="357" t="s">
        <v>768</v>
      </c>
      <c r="H588" s="316" t="s">
        <v>609</v>
      </c>
      <c r="I588" s="254" t="s">
        <v>678</v>
      </c>
      <c r="J588" s="261">
        <v>0</v>
      </c>
      <c r="K588" s="261">
        <v>5</v>
      </c>
      <c r="L588" s="261">
        <v>0</v>
      </c>
      <c r="M588" s="321">
        <f t="shared" si="9"/>
        <v>5</v>
      </c>
    </row>
    <row r="589" spans="1:13">
      <c r="A589" s="301" t="s">
        <v>549</v>
      </c>
      <c r="B589" s="316"/>
      <c r="C589" s="316"/>
      <c r="D589" s="316">
        <v>2010</v>
      </c>
      <c r="E589" s="258" t="s">
        <v>213</v>
      </c>
      <c r="F589" s="258" t="s">
        <v>645</v>
      </c>
      <c r="G589" s="357" t="s">
        <v>768</v>
      </c>
      <c r="H589" s="316" t="s">
        <v>609</v>
      </c>
      <c r="I589" s="254" t="s">
        <v>673</v>
      </c>
      <c r="J589" s="261">
        <v>0</v>
      </c>
      <c r="K589" s="261">
        <v>34</v>
      </c>
      <c r="L589" s="261">
        <v>1</v>
      </c>
      <c r="M589" s="321">
        <f t="shared" si="9"/>
        <v>35</v>
      </c>
    </row>
    <row r="590" spans="1:13">
      <c r="A590" s="301" t="s">
        <v>549</v>
      </c>
      <c r="B590" s="316"/>
      <c r="C590" s="316"/>
      <c r="D590" s="316">
        <v>2010</v>
      </c>
      <c r="E590" s="258" t="s">
        <v>213</v>
      </c>
      <c r="F590" s="258" t="s">
        <v>645</v>
      </c>
      <c r="G590" s="357" t="s">
        <v>768</v>
      </c>
      <c r="H590" s="316" t="s">
        <v>609</v>
      </c>
      <c r="I590" s="254" t="s">
        <v>297</v>
      </c>
      <c r="J590" s="261">
        <v>0</v>
      </c>
      <c r="K590" s="261">
        <v>152</v>
      </c>
      <c r="L590" s="261">
        <v>258</v>
      </c>
      <c r="M590" s="321">
        <f t="shared" si="9"/>
        <v>410</v>
      </c>
    </row>
    <row r="591" spans="1:13">
      <c r="A591" s="301" t="s">
        <v>549</v>
      </c>
      <c r="B591" s="316"/>
      <c r="C591" s="316"/>
      <c r="D591" s="316">
        <v>2010</v>
      </c>
      <c r="E591" s="258" t="s">
        <v>213</v>
      </c>
      <c r="F591" s="258" t="s">
        <v>645</v>
      </c>
      <c r="G591" s="357" t="s">
        <v>348</v>
      </c>
      <c r="H591" s="316" t="s">
        <v>604</v>
      </c>
      <c r="I591" s="254" t="s">
        <v>673</v>
      </c>
      <c r="J591" s="261">
        <v>0</v>
      </c>
      <c r="K591" s="261">
        <v>94</v>
      </c>
      <c r="L591" s="261">
        <v>0</v>
      </c>
      <c r="M591" s="321">
        <f t="shared" si="9"/>
        <v>94</v>
      </c>
    </row>
    <row r="592" spans="1:13">
      <c r="A592" s="301" t="s">
        <v>549</v>
      </c>
      <c r="B592" s="316"/>
      <c r="C592" s="316"/>
      <c r="D592" s="316">
        <v>2010</v>
      </c>
      <c r="E592" s="258" t="s">
        <v>213</v>
      </c>
      <c r="F592" s="258" t="s">
        <v>645</v>
      </c>
      <c r="G592" s="357" t="s">
        <v>348</v>
      </c>
      <c r="H592" s="316" t="s">
        <v>604</v>
      </c>
      <c r="I592" s="254" t="s">
        <v>297</v>
      </c>
      <c r="J592" s="261">
        <v>0</v>
      </c>
      <c r="K592" s="261">
        <v>486</v>
      </c>
      <c r="L592" s="261">
        <v>9</v>
      </c>
      <c r="M592" s="321">
        <f t="shared" si="9"/>
        <v>495</v>
      </c>
    </row>
    <row r="593" spans="1:13">
      <c r="A593" s="301" t="s">
        <v>549</v>
      </c>
      <c r="B593" s="316"/>
      <c r="C593" s="316"/>
      <c r="D593" s="316">
        <v>2010</v>
      </c>
      <c r="E593" s="258" t="s">
        <v>213</v>
      </c>
      <c r="F593" s="258" t="s">
        <v>645</v>
      </c>
      <c r="G593" s="357" t="s">
        <v>602</v>
      </c>
      <c r="H593" s="316" t="s">
        <v>604</v>
      </c>
      <c r="I593" s="254" t="s">
        <v>297</v>
      </c>
      <c r="J593" s="261">
        <v>0</v>
      </c>
      <c r="K593" s="261">
        <v>24</v>
      </c>
      <c r="L593" s="261">
        <v>14</v>
      </c>
      <c r="M593" s="321">
        <f t="shared" si="9"/>
        <v>38</v>
      </c>
    </row>
    <row r="594" spans="1:13">
      <c r="A594" s="301" t="s">
        <v>549</v>
      </c>
      <c r="B594" s="316"/>
      <c r="C594" s="316"/>
      <c r="D594" s="316">
        <v>2010</v>
      </c>
      <c r="E594" s="258" t="s">
        <v>213</v>
      </c>
      <c r="F594" s="258" t="s">
        <v>645</v>
      </c>
      <c r="G594" s="357" t="s">
        <v>602</v>
      </c>
      <c r="H594" s="316" t="s">
        <v>604</v>
      </c>
      <c r="I594" s="254" t="s">
        <v>657</v>
      </c>
      <c r="J594" s="261">
        <v>0</v>
      </c>
      <c r="K594" s="261">
        <v>3347</v>
      </c>
      <c r="L594" s="261">
        <v>0</v>
      </c>
      <c r="M594" s="321">
        <f t="shared" si="9"/>
        <v>3347</v>
      </c>
    </row>
    <row r="595" spans="1:13">
      <c r="A595" s="301" t="s">
        <v>549</v>
      </c>
      <c r="B595" s="316"/>
      <c r="C595" s="316"/>
      <c r="D595" s="316">
        <v>2010</v>
      </c>
      <c r="E595" s="258" t="s">
        <v>213</v>
      </c>
      <c r="F595" s="258" t="s">
        <v>645</v>
      </c>
      <c r="G595" s="357" t="s">
        <v>602</v>
      </c>
      <c r="H595" s="316" t="s">
        <v>604</v>
      </c>
      <c r="I595" s="254" t="s">
        <v>656</v>
      </c>
      <c r="J595" s="261">
        <v>0</v>
      </c>
      <c r="K595" s="261">
        <v>16</v>
      </c>
      <c r="L595" s="261">
        <v>0</v>
      </c>
      <c r="M595" s="321">
        <f t="shared" si="9"/>
        <v>16</v>
      </c>
    </row>
    <row r="596" spans="1:13">
      <c r="A596" s="301" t="s">
        <v>549</v>
      </c>
      <c r="B596" s="316"/>
      <c r="C596" s="316"/>
      <c r="D596" s="316">
        <v>2010</v>
      </c>
      <c r="E596" s="258" t="s">
        <v>213</v>
      </c>
      <c r="F596" s="258" t="s">
        <v>645</v>
      </c>
      <c r="G596" s="357" t="s">
        <v>1016</v>
      </c>
      <c r="H596" s="316" t="s">
        <v>332</v>
      </c>
      <c r="I596" s="254" t="s">
        <v>297</v>
      </c>
      <c r="J596" s="261">
        <v>0</v>
      </c>
      <c r="K596" s="261">
        <v>0</v>
      </c>
      <c r="L596" s="261">
        <v>1</v>
      </c>
      <c r="M596" s="321">
        <f t="shared" si="9"/>
        <v>1</v>
      </c>
    </row>
    <row r="597" spans="1:13">
      <c r="A597" s="301" t="s">
        <v>549</v>
      </c>
      <c r="B597" s="316"/>
      <c r="C597" s="316"/>
      <c r="D597" s="316">
        <v>2010</v>
      </c>
      <c r="E597" s="258" t="s">
        <v>213</v>
      </c>
      <c r="F597" s="258" t="s">
        <v>645</v>
      </c>
      <c r="G597" s="357" t="s">
        <v>997</v>
      </c>
      <c r="H597" s="316" t="s">
        <v>332</v>
      </c>
      <c r="I597" s="254" t="s">
        <v>297</v>
      </c>
      <c r="J597" s="261">
        <v>0</v>
      </c>
      <c r="K597" s="261">
        <v>7</v>
      </c>
      <c r="L597" s="261">
        <v>4</v>
      </c>
      <c r="M597" s="321">
        <f t="shared" si="9"/>
        <v>11</v>
      </c>
    </row>
    <row r="598" spans="1:13">
      <c r="A598" s="301" t="s">
        <v>549</v>
      </c>
      <c r="B598" s="316"/>
      <c r="C598" s="316"/>
      <c r="D598" s="316">
        <v>2010</v>
      </c>
      <c r="E598" s="258" t="s">
        <v>213</v>
      </c>
      <c r="F598" s="258" t="s">
        <v>645</v>
      </c>
      <c r="G598" s="357" t="s">
        <v>965</v>
      </c>
      <c r="H598" s="316" t="s">
        <v>332</v>
      </c>
      <c r="I598" s="254" t="s">
        <v>297</v>
      </c>
      <c r="J598" s="261">
        <v>0</v>
      </c>
      <c r="K598" s="261">
        <v>0</v>
      </c>
      <c r="L598" s="261">
        <v>8</v>
      </c>
      <c r="M598" s="321">
        <f t="shared" si="9"/>
        <v>8</v>
      </c>
    </row>
    <row r="599" spans="1:13">
      <c r="A599" s="301" t="s">
        <v>549</v>
      </c>
      <c r="B599" s="316"/>
      <c r="C599" s="316"/>
      <c r="D599" s="316">
        <v>2010</v>
      </c>
      <c r="E599" s="258" t="s">
        <v>213</v>
      </c>
      <c r="F599" s="258" t="s">
        <v>645</v>
      </c>
      <c r="G599" s="357" t="s">
        <v>965</v>
      </c>
      <c r="H599" s="316" t="s">
        <v>332</v>
      </c>
      <c r="I599" s="254" t="s">
        <v>657</v>
      </c>
      <c r="J599" s="261">
        <v>0</v>
      </c>
      <c r="K599" s="261">
        <v>93</v>
      </c>
      <c r="L599" s="261">
        <v>0</v>
      </c>
      <c r="M599" s="321">
        <f t="shared" si="9"/>
        <v>93</v>
      </c>
    </row>
    <row r="600" spans="1:13">
      <c r="A600" s="301" t="s">
        <v>549</v>
      </c>
      <c r="B600" s="316"/>
      <c r="C600" s="316"/>
      <c r="D600" s="316">
        <v>2010</v>
      </c>
      <c r="E600" s="258" t="s">
        <v>213</v>
      </c>
      <c r="F600" s="258" t="s">
        <v>645</v>
      </c>
      <c r="G600" s="357" t="s">
        <v>966</v>
      </c>
      <c r="H600" s="316" t="s">
        <v>332</v>
      </c>
      <c r="I600" s="254" t="s">
        <v>297</v>
      </c>
      <c r="J600" s="261">
        <v>0</v>
      </c>
      <c r="K600" s="261">
        <v>3</v>
      </c>
      <c r="L600" s="261">
        <v>8</v>
      </c>
      <c r="M600" s="321">
        <f t="shared" si="9"/>
        <v>11</v>
      </c>
    </row>
    <row r="601" spans="1:13">
      <c r="A601" s="301" t="s">
        <v>549</v>
      </c>
      <c r="B601" s="316"/>
      <c r="C601" s="316"/>
      <c r="D601" s="316">
        <v>2010</v>
      </c>
      <c r="E601" s="258" t="s">
        <v>213</v>
      </c>
      <c r="F601" s="258" t="s">
        <v>683</v>
      </c>
      <c r="G601" s="357" t="s">
        <v>968</v>
      </c>
      <c r="H601" s="316" t="s">
        <v>332</v>
      </c>
      <c r="I601" s="254" t="s">
        <v>297</v>
      </c>
      <c r="J601" s="261">
        <v>0</v>
      </c>
      <c r="K601" s="261">
        <v>0</v>
      </c>
      <c r="L601" s="261">
        <v>9</v>
      </c>
      <c r="M601" s="321">
        <f t="shared" si="9"/>
        <v>9</v>
      </c>
    </row>
    <row r="602" spans="1:13">
      <c r="A602" s="301" t="s">
        <v>549</v>
      </c>
      <c r="B602" s="316"/>
      <c r="C602" s="316"/>
      <c r="D602" s="316">
        <v>2010</v>
      </c>
      <c r="E602" s="258" t="s">
        <v>213</v>
      </c>
      <c r="F602" s="258" t="s">
        <v>683</v>
      </c>
      <c r="G602" s="357" t="s">
        <v>600</v>
      </c>
      <c r="H602" s="316" t="s">
        <v>604</v>
      </c>
      <c r="I602" s="254" t="s">
        <v>657</v>
      </c>
      <c r="J602" s="261">
        <v>0</v>
      </c>
      <c r="K602" s="261">
        <v>1069</v>
      </c>
      <c r="L602" s="261">
        <v>0</v>
      </c>
      <c r="M602" s="321">
        <f t="shared" si="9"/>
        <v>1069</v>
      </c>
    </row>
    <row r="603" spans="1:13">
      <c r="A603" s="301" t="s">
        <v>549</v>
      </c>
      <c r="B603" s="316"/>
      <c r="C603" s="316"/>
      <c r="D603" s="316">
        <v>2010</v>
      </c>
      <c r="E603" s="258" t="s">
        <v>213</v>
      </c>
      <c r="F603" s="258" t="s">
        <v>683</v>
      </c>
      <c r="G603" s="357" t="s">
        <v>957</v>
      </c>
      <c r="H603" s="316" t="s">
        <v>332</v>
      </c>
      <c r="I603" s="254" t="s">
        <v>657</v>
      </c>
      <c r="J603" s="261">
        <v>0</v>
      </c>
      <c r="K603" s="261">
        <v>5</v>
      </c>
      <c r="L603" s="261">
        <v>0</v>
      </c>
      <c r="M603" s="321">
        <f t="shared" si="9"/>
        <v>5</v>
      </c>
    </row>
    <row r="604" spans="1:13">
      <c r="A604" s="301" t="s">
        <v>549</v>
      </c>
      <c r="B604" s="316"/>
      <c r="C604" s="316"/>
      <c r="D604" s="316">
        <v>2010</v>
      </c>
      <c r="E604" s="258" t="s">
        <v>213</v>
      </c>
      <c r="F604" s="258" t="s">
        <v>683</v>
      </c>
      <c r="G604" s="357" t="s">
        <v>362</v>
      </c>
      <c r="H604" s="316" t="s">
        <v>604</v>
      </c>
      <c r="I604" s="254" t="s">
        <v>673</v>
      </c>
      <c r="J604" s="261">
        <v>0</v>
      </c>
      <c r="K604" s="261">
        <v>307</v>
      </c>
      <c r="L604" s="261">
        <v>0</v>
      </c>
      <c r="M604" s="321">
        <f t="shared" si="9"/>
        <v>307</v>
      </c>
    </row>
    <row r="605" spans="1:13">
      <c r="A605" s="301" t="s">
        <v>549</v>
      </c>
      <c r="B605" s="316"/>
      <c r="C605" s="316"/>
      <c r="D605" s="316">
        <v>2010</v>
      </c>
      <c r="E605" s="258" t="s">
        <v>213</v>
      </c>
      <c r="F605" s="258" t="s">
        <v>683</v>
      </c>
      <c r="G605" s="357" t="s">
        <v>362</v>
      </c>
      <c r="H605" s="316" t="s">
        <v>604</v>
      </c>
      <c r="I605" s="254" t="s">
        <v>1265</v>
      </c>
      <c r="J605" s="261">
        <v>0</v>
      </c>
      <c r="K605" s="261">
        <v>13</v>
      </c>
      <c r="L605" s="261">
        <v>0</v>
      </c>
      <c r="M605" s="321">
        <f t="shared" si="9"/>
        <v>13</v>
      </c>
    </row>
    <row r="606" spans="1:13">
      <c r="A606" s="301" t="s">
        <v>549</v>
      </c>
      <c r="B606" s="316"/>
      <c r="C606" s="316"/>
      <c r="D606" s="316">
        <v>2010</v>
      </c>
      <c r="E606" s="258" t="s">
        <v>213</v>
      </c>
      <c r="F606" s="258" t="s">
        <v>683</v>
      </c>
      <c r="G606" s="357" t="s">
        <v>362</v>
      </c>
      <c r="H606" s="316" t="s">
        <v>604</v>
      </c>
      <c r="I606" s="254" t="s">
        <v>297</v>
      </c>
      <c r="J606" s="261">
        <v>0</v>
      </c>
      <c r="K606" s="261">
        <v>11441</v>
      </c>
      <c r="L606" s="261">
        <v>7604</v>
      </c>
      <c r="M606" s="321">
        <f t="shared" si="9"/>
        <v>19045</v>
      </c>
    </row>
    <row r="607" spans="1:13">
      <c r="A607" s="301" t="s">
        <v>549</v>
      </c>
      <c r="B607" s="316"/>
      <c r="C607" s="316"/>
      <c r="D607" s="316">
        <v>2010</v>
      </c>
      <c r="E607" s="258" t="s">
        <v>213</v>
      </c>
      <c r="F607" s="258" t="s">
        <v>683</v>
      </c>
      <c r="G607" s="357" t="s">
        <v>959</v>
      </c>
      <c r="H607" s="316" t="s">
        <v>332</v>
      </c>
      <c r="I607" s="254" t="s">
        <v>657</v>
      </c>
      <c r="J607" s="261">
        <v>0</v>
      </c>
      <c r="K607" s="261">
        <v>10</v>
      </c>
      <c r="L607" s="261">
        <v>0</v>
      </c>
      <c r="M607" s="321">
        <f t="shared" si="9"/>
        <v>10</v>
      </c>
    </row>
    <row r="608" spans="1:13">
      <c r="A608" s="301" t="s">
        <v>549</v>
      </c>
      <c r="B608" s="316"/>
      <c r="C608" s="316"/>
      <c r="D608" s="316">
        <v>2010</v>
      </c>
      <c r="E608" s="258" t="s">
        <v>213</v>
      </c>
      <c r="F608" s="258" t="s">
        <v>683</v>
      </c>
      <c r="G608" s="357" t="s">
        <v>552</v>
      </c>
      <c r="H608" s="316" t="s">
        <v>332</v>
      </c>
      <c r="I608" s="254" t="s">
        <v>297</v>
      </c>
      <c r="J608" s="261">
        <v>0</v>
      </c>
      <c r="K608" s="261">
        <v>6</v>
      </c>
      <c r="L608" s="261">
        <v>42</v>
      </c>
      <c r="M608" s="321">
        <f t="shared" si="9"/>
        <v>48</v>
      </c>
    </row>
    <row r="609" spans="1:13">
      <c r="A609" s="301" t="s">
        <v>549</v>
      </c>
      <c r="B609" s="316"/>
      <c r="C609" s="316"/>
      <c r="D609" s="316">
        <v>2010</v>
      </c>
      <c r="E609" s="258" t="s">
        <v>213</v>
      </c>
      <c r="F609" s="258" t="s">
        <v>683</v>
      </c>
      <c r="G609" s="357" t="s">
        <v>552</v>
      </c>
      <c r="H609" s="316" t="s">
        <v>332</v>
      </c>
      <c r="I609" s="254" t="s">
        <v>657</v>
      </c>
      <c r="J609" s="261">
        <v>0</v>
      </c>
      <c r="K609" s="261">
        <v>1</v>
      </c>
      <c r="L609" s="261">
        <v>0</v>
      </c>
      <c r="M609" s="321">
        <f t="shared" si="9"/>
        <v>1</v>
      </c>
    </row>
    <row r="610" spans="1:13">
      <c r="A610" s="301" t="s">
        <v>549</v>
      </c>
      <c r="B610" s="316"/>
      <c r="C610" s="316"/>
      <c r="D610" s="316">
        <v>2010</v>
      </c>
      <c r="E610" s="258" t="s">
        <v>213</v>
      </c>
      <c r="F610" s="258" t="s">
        <v>683</v>
      </c>
      <c r="G610" s="357" t="s">
        <v>556</v>
      </c>
      <c r="H610" s="316" t="s">
        <v>609</v>
      </c>
      <c r="I610" s="254" t="s">
        <v>297</v>
      </c>
      <c r="J610" s="261">
        <v>0</v>
      </c>
      <c r="K610" s="261">
        <v>131</v>
      </c>
      <c r="L610" s="261">
        <v>4108</v>
      </c>
      <c r="M610" s="321">
        <f t="shared" si="9"/>
        <v>4239</v>
      </c>
    </row>
    <row r="611" spans="1:13">
      <c r="A611" s="301" t="s">
        <v>549</v>
      </c>
      <c r="B611" s="316"/>
      <c r="C611" s="316"/>
      <c r="D611" s="316">
        <v>2010</v>
      </c>
      <c r="E611" s="258" t="s">
        <v>213</v>
      </c>
      <c r="F611" s="258" t="s">
        <v>683</v>
      </c>
      <c r="G611" s="357" t="s">
        <v>349</v>
      </c>
      <c r="H611" s="316" t="s">
        <v>609</v>
      </c>
      <c r="I611" s="254" t="s">
        <v>673</v>
      </c>
      <c r="J611" s="261">
        <v>0</v>
      </c>
      <c r="K611" s="261">
        <v>98</v>
      </c>
      <c r="L611" s="261">
        <v>0</v>
      </c>
      <c r="M611" s="321">
        <f t="shared" si="9"/>
        <v>98</v>
      </c>
    </row>
    <row r="612" spans="1:13">
      <c r="A612" s="301" t="s">
        <v>549</v>
      </c>
      <c r="B612" s="316"/>
      <c r="C612" s="316"/>
      <c r="D612" s="316">
        <v>2010</v>
      </c>
      <c r="E612" s="258" t="s">
        <v>213</v>
      </c>
      <c r="F612" s="258" t="s">
        <v>683</v>
      </c>
      <c r="G612" s="357" t="s">
        <v>349</v>
      </c>
      <c r="H612" s="316" t="s">
        <v>609</v>
      </c>
      <c r="I612" s="254" t="s">
        <v>297</v>
      </c>
      <c r="J612" s="261">
        <v>0</v>
      </c>
      <c r="K612" s="261">
        <v>480</v>
      </c>
      <c r="L612" s="261">
        <v>4476</v>
      </c>
      <c r="M612" s="321">
        <f t="shared" si="9"/>
        <v>4956</v>
      </c>
    </row>
    <row r="613" spans="1:13">
      <c r="A613" s="301" t="s">
        <v>549</v>
      </c>
      <c r="B613" s="316"/>
      <c r="C613" s="316"/>
      <c r="D613" s="316">
        <v>2010</v>
      </c>
      <c r="E613" s="258" t="s">
        <v>213</v>
      </c>
      <c r="F613" s="258" t="s">
        <v>683</v>
      </c>
      <c r="G613" s="357" t="s">
        <v>964</v>
      </c>
      <c r="H613" s="316" t="s">
        <v>332</v>
      </c>
      <c r="I613" s="254" t="s">
        <v>657</v>
      </c>
      <c r="J613" s="261">
        <v>0</v>
      </c>
      <c r="K613" s="261">
        <v>1</v>
      </c>
      <c r="L613" s="261">
        <v>0</v>
      </c>
      <c r="M613" s="321">
        <f t="shared" si="9"/>
        <v>1</v>
      </c>
    </row>
    <row r="614" spans="1:13">
      <c r="A614" s="301" t="s">
        <v>549</v>
      </c>
      <c r="B614" s="316"/>
      <c r="C614" s="316"/>
      <c r="D614" s="316">
        <v>2010</v>
      </c>
      <c r="E614" s="258" t="s">
        <v>213</v>
      </c>
      <c r="F614" s="258" t="s">
        <v>683</v>
      </c>
      <c r="G614" s="357" t="s">
        <v>558</v>
      </c>
      <c r="H614" s="316" t="s">
        <v>609</v>
      </c>
      <c r="I614" s="254" t="s">
        <v>297</v>
      </c>
      <c r="J614" s="261">
        <v>0</v>
      </c>
      <c r="K614" s="261">
        <v>30</v>
      </c>
      <c r="L614" s="261">
        <v>18</v>
      </c>
      <c r="M614" s="321">
        <f t="shared" si="9"/>
        <v>48</v>
      </c>
    </row>
    <row r="615" spans="1:13">
      <c r="A615" s="301" t="s">
        <v>549</v>
      </c>
      <c r="B615" s="316"/>
      <c r="C615" s="316"/>
      <c r="D615" s="316">
        <v>2010</v>
      </c>
      <c r="E615" s="258" t="s">
        <v>213</v>
      </c>
      <c r="F615" s="258" t="s">
        <v>683</v>
      </c>
      <c r="G615" s="357" t="s">
        <v>564</v>
      </c>
      <c r="H615" s="316" t="s">
        <v>604</v>
      </c>
      <c r="I615" s="254" t="s">
        <v>1265</v>
      </c>
      <c r="J615" s="261">
        <v>0</v>
      </c>
      <c r="K615" s="261">
        <v>115</v>
      </c>
      <c r="L615" s="261">
        <v>0</v>
      </c>
      <c r="M615" s="321">
        <f t="shared" si="9"/>
        <v>115</v>
      </c>
    </row>
    <row r="616" spans="1:13">
      <c r="A616" s="301" t="s">
        <v>549</v>
      </c>
      <c r="B616" s="316"/>
      <c r="C616" s="316"/>
      <c r="D616" s="316">
        <v>2010</v>
      </c>
      <c r="E616" s="258" t="s">
        <v>213</v>
      </c>
      <c r="F616" s="258" t="s">
        <v>683</v>
      </c>
      <c r="G616" s="357" t="s">
        <v>993</v>
      </c>
      <c r="H616" s="316" t="s">
        <v>332</v>
      </c>
      <c r="I616" s="254" t="s">
        <v>297</v>
      </c>
      <c r="J616" s="261">
        <v>0</v>
      </c>
      <c r="K616" s="261">
        <v>0</v>
      </c>
      <c r="L616" s="261">
        <v>3</v>
      </c>
      <c r="M616" s="321">
        <f t="shared" si="9"/>
        <v>3</v>
      </c>
    </row>
    <row r="617" spans="1:13">
      <c r="A617" s="301" t="s">
        <v>549</v>
      </c>
      <c r="B617" s="316"/>
      <c r="C617" s="316"/>
      <c r="D617" s="316">
        <v>2010</v>
      </c>
      <c r="E617" s="258" t="s">
        <v>213</v>
      </c>
      <c r="F617" s="258" t="s">
        <v>683</v>
      </c>
      <c r="G617" s="357" t="s">
        <v>602</v>
      </c>
      <c r="H617" s="316" t="s">
        <v>604</v>
      </c>
      <c r="I617" s="254" t="s">
        <v>657</v>
      </c>
      <c r="J617" s="261">
        <v>0</v>
      </c>
      <c r="K617" s="261">
        <v>14372</v>
      </c>
      <c r="L617" s="261">
        <v>0</v>
      </c>
      <c r="M617" s="321">
        <f t="shared" si="9"/>
        <v>14372</v>
      </c>
    </row>
    <row r="618" spans="1:13">
      <c r="A618" s="301" t="s">
        <v>549</v>
      </c>
      <c r="B618" s="316"/>
      <c r="C618" s="316"/>
      <c r="D618" s="316">
        <v>2010</v>
      </c>
      <c r="E618" s="258" t="s">
        <v>213</v>
      </c>
      <c r="F618" s="258" t="s">
        <v>683</v>
      </c>
      <c r="G618" s="357" t="s">
        <v>965</v>
      </c>
      <c r="H618" s="316" t="s">
        <v>332</v>
      </c>
      <c r="I618" s="254" t="s">
        <v>657</v>
      </c>
      <c r="J618" s="261">
        <v>0</v>
      </c>
      <c r="K618" s="261">
        <v>1</v>
      </c>
      <c r="L618" s="261">
        <v>0</v>
      </c>
      <c r="M618" s="321">
        <f t="shared" si="9"/>
        <v>1</v>
      </c>
    </row>
    <row r="619" spans="1:13" ht="13.5" thickBot="1">
      <c r="A619" s="305" t="s">
        <v>549</v>
      </c>
      <c r="B619" s="306"/>
      <c r="C619" s="306"/>
      <c r="D619" s="306">
        <v>2010</v>
      </c>
      <c r="E619" s="307" t="s">
        <v>217</v>
      </c>
      <c r="F619" s="307" t="s">
        <v>736</v>
      </c>
      <c r="G619" s="358" t="s">
        <v>18</v>
      </c>
      <c r="H619" s="306" t="s">
        <v>332</v>
      </c>
      <c r="I619" s="281" t="s">
        <v>684</v>
      </c>
      <c r="J619" s="359">
        <v>0</v>
      </c>
      <c r="K619" s="359">
        <v>6000</v>
      </c>
      <c r="L619" s="359">
        <v>0</v>
      </c>
      <c r="M619" s="322">
        <f t="shared" si="9"/>
        <v>6000</v>
      </c>
    </row>
  </sheetData>
  <autoFilter ref="A3:M487">
    <filterColumn colId="9" showButton="0"/>
    <filterColumn colId="10" showButton="0"/>
    <filterColumn colId="11" showButton="0"/>
  </autoFilter>
  <mergeCells count="10">
    <mergeCell ref="J3:M3"/>
    <mergeCell ref="E3:E4"/>
    <mergeCell ref="F3:F4"/>
    <mergeCell ref="G3:G4"/>
    <mergeCell ref="H3:H4"/>
    <mergeCell ref="A3:A4"/>
    <mergeCell ref="B3:B4"/>
    <mergeCell ref="C3:C4"/>
    <mergeCell ref="D3:D4"/>
    <mergeCell ref="I3:I4"/>
  </mergeCells>
  <phoneticPr fontId="41" type="noConversion"/>
  <pageMargins left="0.78740157480314965" right="0.78740157480314965" top="1.0629921259842521" bottom="1.0629921259842521" header="0.78740157480314965" footer="0.78740157480314965"/>
  <pageSetup paperSize="8" scale="89" firstPageNumber="0" fitToHeight="4" orientation="landscape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K7592"/>
  <sheetViews>
    <sheetView topLeftCell="A249" zoomScaleNormal="100" zoomScaleSheetLayoutView="100" workbookViewId="0">
      <selection activeCell="E27" sqref="E27"/>
    </sheetView>
  </sheetViews>
  <sheetFormatPr defaultColWidth="5.7109375" defaultRowHeight="19.899999999999999" customHeight="1"/>
  <cols>
    <col min="1" max="1" width="8.85546875" style="78" customWidth="1"/>
    <col min="2" max="2" width="22.28515625" style="312" bestFit="1" customWidth="1"/>
    <col min="3" max="3" width="22.85546875" style="94" customWidth="1"/>
    <col min="4" max="4" width="21.5703125" style="94" bestFit="1" customWidth="1"/>
    <col min="5" max="5" width="27.28515625" style="94" customWidth="1"/>
    <col min="6" max="6" width="16.28515625" style="94" customWidth="1"/>
    <col min="7" max="7" width="8.7109375" style="94" bestFit="1" customWidth="1"/>
    <col min="8" max="8" width="11.140625" style="405" bestFit="1" customWidth="1"/>
    <col min="9" max="9" width="11.7109375" style="410" bestFit="1" customWidth="1"/>
    <col min="10" max="10" width="22.85546875" style="411" customWidth="1"/>
    <col min="11" max="11" width="5.7109375" style="123"/>
    <col min="12" max="16384" width="5.7109375" style="95"/>
  </cols>
  <sheetData>
    <row r="1" spans="1:245" ht="21.6" customHeight="1" thickBot="1">
      <c r="A1" s="511" t="s">
        <v>356</v>
      </c>
      <c r="B1" s="311"/>
      <c r="C1" s="408"/>
      <c r="D1" s="406"/>
      <c r="E1" s="406"/>
      <c r="F1" s="406"/>
      <c r="G1" s="406"/>
      <c r="H1" s="638" t="s">
        <v>189</v>
      </c>
      <c r="I1" s="856" t="s">
        <v>1257</v>
      </c>
      <c r="J1" s="857"/>
    </row>
    <row r="2" spans="1:245" ht="20.100000000000001" customHeight="1" thickBot="1">
      <c r="A2" s="409"/>
      <c r="B2" s="313"/>
      <c r="C2" s="407"/>
      <c r="D2" s="407"/>
      <c r="E2" s="407"/>
      <c r="F2" s="407"/>
      <c r="G2" s="407"/>
      <c r="H2" s="639"/>
      <c r="I2" s="858"/>
      <c r="J2" s="859"/>
    </row>
    <row r="3" spans="1:245" ht="51" customHeight="1" thickBot="1">
      <c r="A3" s="584" t="s">
        <v>191</v>
      </c>
      <c r="B3" s="616" t="s">
        <v>334</v>
      </c>
      <c r="C3" s="586" t="s">
        <v>204</v>
      </c>
      <c r="D3" s="586" t="s">
        <v>193</v>
      </c>
      <c r="E3" s="617" t="s">
        <v>357</v>
      </c>
      <c r="F3" s="617" t="s">
        <v>335</v>
      </c>
      <c r="G3" s="587" t="s">
        <v>358</v>
      </c>
      <c r="H3" s="618" t="s">
        <v>359</v>
      </c>
      <c r="I3" s="636" t="s">
        <v>360</v>
      </c>
      <c r="J3" s="637" t="s">
        <v>361</v>
      </c>
      <c r="IJ3"/>
      <c r="IK3"/>
    </row>
    <row r="4" spans="1:245" ht="14.25" customHeight="1">
      <c r="A4" s="237" t="s">
        <v>549</v>
      </c>
      <c r="B4" s="626" t="s">
        <v>599</v>
      </c>
      <c r="C4" s="240" t="s">
        <v>213</v>
      </c>
      <c r="D4" s="233" t="s">
        <v>201</v>
      </c>
      <c r="E4" s="233" t="s">
        <v>603</v>
      </c>
      <c r="F4" s="233" t="s">
        <v>604</v>
      </c>
      <c r="G4" s="233" t="s">
        <v>747</v>
      </c>
      <c r="H4" s="233"/>
      <c r="I4" s="233" t="s">
        <v>748</v>
      </c>
      <c r="J4" s="627" t="s">
        <v>285</v>
      </c>
      <c r="K4" s="611"/>
    </row>
    <row r="5" spans="1:245" ht="14.25" customHeight="1">
      <c r="A5" s="238" t="s">
        <v>549</v>
      </c>
      <c r="B5" s="619" t="s">
        <v>600</v>
      </c>
      <c r="C5" s="241" t="s">
        <v>213</v>
      </c>
      <c r="D5" s="231" t="s">
        <v>201</v>
      </c>
      <c r="E5" s="231" t="s">
        <v>606</v>
      </c>
      <c r="F5" s="231" t="s">
        <v>604</v>
      </c>
      <c r="G5" s="231" t="s">
        <v>749</v>
      </c>
      <c r="H5" s="231" t="s">
        <v>748</v>
      </c>
      <c r="I5" s="231"/>
      <c r="J5" s="628" t="s">
        <v>285</v>
      </c>
      <c r="K5" s="611"/>
    </row>
    <row r="6" spans="1:245" ht="14.25" customHeight="1">
      <c r="A6" s="629" t="s">
        <v>549</v>
      </c>
      <c r="B6" s="620" t="s">
        <v>600</v>
      </c>
      <c r="C6" s="316" t="s">
        <v>213</v>
      </c>
      <c r="D6" s="304" t="s">
        <v>201</v>
      </c>
      <c r="E6" s="304" t="s">
        <v>750</v>
      </c>
      <c r="F6" s="304" t="s">
        <v>604</v>
      </c>
      <c r="G6" s="304" t="s">
        <v>751</v>
      </c>
      <c r="H6" s="304" t="s">
        <v>752</v>
      </c>
      <c r="I6" s="304"/>
      <c r="J6" s="630" t="s">
        <v>286</v>
      </c>
      <c r="K6" s="611"/>
    </row>
    <row r="7" spans="1:245" ht="14.25" customHeight="1">
      <c r="A7" s="629" t="s">
        <v>549</v>
      </c>
      <c r="B7" s="620" t="s">
        <v>600</v>
      </c>
      <c r="C7" s="316" t="s">
        <v>213</v>
      </c>
      <c r="D7" s="304" t="s">
        <v>201</v>
      </c>
      <c r="E7" s="304" t="s">
        <v>753</v>
      </c>
      <c r="F7" s="304" t="s">
        <v>604</v>
      </c>
      <c r="G7" s="304" t="s">
        <v>754</v>
      </c>
      <c r="H7" s="304" t="s">
        <v>754</v>
      </c>
      <c r="I7" s="304" t="s">
        <v>754</v>
      </c>
      <c r="J7" s="630" t="s">
        <v>286</v>
      </c>
      <c r="K7" s="611"/>
    </row>
    <row r="8" spans="1:245" ht="14.25" customHeight="1">
      <c r="A8" s="629" t="s">
        <v>549</v>
      </c>
      <c r="B8" s="620" t="s">
        <v>600</v>
      </c>
      <c r="C8" s="316" t="s">
        <v>213</v>
      </c>
      <c r="D8" s="304" t="s">
        <v>201</v>
      </c>
      <c r="E8" s="304" t="s">
        <v>755</v>
      </c>
      <c r="F8" s="304" t="s">
        <v>604</v>
      </c>
      <c r="G8" s="304" t="s">
        <v>754</v>
      </c>
      <c r="H8" s="304" t="s">
        <v>754</v>
      </c>
      <c r="I8" s="304" t="s">
        <v>754</v>
      </c>
      <c r="J8" s="630" t="s">
        <v>286</v>
      </c>
      <c r="K8" s="611"/>
    </row>
    <row r="9" spans="1:245" ht="14.25" customHeight="1">
      <c r="A9" s="629" t="s">
        <v>549</v>
      </c>
      <c r="B9" s="620" t="s">
        <v>600</v>
      </c>
      <c r="C9" s="316" t="s">
        <v>213</v>
      </c>
      <c r="D9" s="304" t="s">
        <v>201</v>
      </c>
      <c r="E9" s="304" t="s">
        <v>756</v>
      </c>
      <c r="F9" s="304" t="s">
        <v>604</v>
      </c>
      <c r="G9" s="304" t="s">
        <v>754</v>
      </c>
      <c r="H9" s="304" t="s">
        <v>754</v>
      </c>
      <c r="I9" s="304" t="s">
        <v>754</v>
      </c>
      <c r="J9" s="630" t="s">
        <v>286</v>
      </c>
      <c r="K9" s="611"/>
    </row>
    <row r="10" spans="1:245" ht="14.25" customHeight="1">
      <c r="A10" s="629" t="s">
        <v>549</v>
      </c>
      <c r="B10" s="620" t="s">
        <v>757</v>
      </c>
      <c r="C10" s="316" t="s">
        <v>213</v>
      </c>
      <c r="D10" s="304" t="s">
        <v>201</v>
      </c>
      <c r="E10" s="304" t="s">
        <v>758</v>
      </c>
      <c r="F10" s="304" t="s">
        <v>609</v>
      </c>
      <c r="G10" s="304" t="s">
        <v>754</v>
      </c>
      <c r="H10" s="304" t="s">
        <v>754</v>
      </c>
      <c r="I10" s="304" t="s">
        <v>754</v>
      </c>
      <c r="J10" s="630" t="s">
        <v>286</v>
      </c>
      <c r="K10" s="611"/>
    </row>
    <row r="11" spans="1:245" ht="14.25" customHeight="1">
      <c r="A11" s="629" t="s">
        <v>549</v>
      </c>
      <c r="B11" s="620" t="s">
        <v>759</v>
      </c>
      <c r="C11" s="316" t="s">
        <v>213</v>
      </c>
      <c r="D11" s="304" t="s">
        <v>201</v>
      </c>
      <c r="E11" s="304" t="s">
        <v>758</v>
      </c>
      <c r="F11" s="304" t="s">
        <v>609</v>
      </c>
      <c r="G11" s="304" t="s">
        <v>760</v>
      </c>
      <c r="H11" s="304" t="s">
        <v>754</v>
      </c>
      <c r="I11" s="304"/>
      <c r="J11" s="630" t="s">
        <v>286</v>
      </c>
      <c r="K11" s="611"/>
    </row>
    <row r="12" spans="1:245" ht="14.25" customHeight="1">
      <c r="A12" s="238" t="s">
        <v>549</v>
      </c>
      <c r="B12" s="619" t="s">
        <v>362</v>
      </c>
      <c r="C12" s="241" t="s">
        <v>213</v>
      </c>
      <c r="D12" s="231" t="s">
        <v>201</v>
      </c>
      <c r="E12" s="231" t="s">
        <v>607</v>
      </c>
      <c r="F12" s="231" t="s">
        <v>604</v>
      </c>
      <c r="G12" s="381">
        <v>12858.895415000085</v>
      </c>
      <c r="H12" s="231" t="s">
        <v>748</v>
      </c>
      <c r="I12" s="231"/>
      <c r="J12" s="628" t="s">
        <v>285</v>
      </c>
      <c r="K12" s="611"/>
    </row>
    <row r="13" spans="1:245" ht="14.25" customHeight="1">
      <c r="A13" s="238" t="s">
        <v>549</v>
      </c>
      <c r="B13" s="619" t="s">
        <v>362</v>
      </c>
      <c r="C13" s="241" t="s">
        <v>213</v>
      </c>
      <c r="D13" s="231" t="s">
        <v>201</v>
      </c>
      <c r="E13" s="231" t="s">
        <v>608</v>
      </c>
      <c r="F13" s="231" t="s">
        <v>604</v>
      </c>
      <c r="G13" s="231" t="s">
        <v>761</v>
      </c>
      <c r="H13" s="231" t="s">
        <v>748</v>
      </c>
      <c r="I13" s="231"/>
      <c r="J13" s="628" t="s">
        <v>285</v>
      </c>
      <c r="K13" s="611"/>
    </row>
    <row r="14" spans="1:245" ht="14.25" customHeight="1">
      <c r="A14" s="629" t="s">
        <v>549</v>
      </c>
      <c r="B14" s="620" t="s">
        <v>557</v>
      </c>
      <c r="C14" s="316" t="s">
        <v>213</v>
      </c>
      <c r="D14" s="304" t="s">
        <v>201</v>
      </c>
      <c r="E14" s="304" t="s">
        <v>603</v>
      </c>
      <c r="F14" s="304" t="s">
        <v>609</v>
      </c>
      <c r="G14" s="304" t="s">
        <v>762</v>
      </c>
      <c r="H14" s="304" t="s">
        <v>754</v>
      </c>
      <c r="I14" s="304"/>
      <c r="J14" s="630" t="s">
        <v>286</v>
      </c>
      <c r="K14" s="611"/>
    </row>
    <row r="15" spans="1:245" ht="14.25" customHeight="1">
      <c r="A15" s="629" t="s">
        <v>549</v>
      </c>
      <c r="B15" s="620" t="s">
        <v>763</v>
      </c>
      <c r="C15" s="316" t="s">
        <v>213</v>
      </c>
      <c r="D15" s="304" t="s">
        <v>201</v>
      </c>
      <c r="E15" s="304" t="s">
        <v>758</v>
      </c>
      <c r="F15" s="304" t="s">
        <v>609</v>
      </c>
      <c r="G15" s="304" t="s">
        <v>760</v>
      </c>
      <c r="H15" s="304" t="s">
        <v>754</v>
      </c>
      <c r="I15" s="304"/>
      <c r="J15" s="630" t="s">
        <v>286</v>
      </c>
      <c r="K15" s="611"/>
    </row>
    <row r="16" spans="1:245" ht="14.25" customHeight="1">
      <c r="A16" s="629" t="s">
        <v>549</v>
      </c>
      <c r="B16" s="620" t="s">
        <v>556</v>
      </c>
      <c r="C16" s="316" t="s">
        <v>213</v>
      </c>
      <c r="D16" s="304" t="s">
        <v>201</v>
      </c>
      <c r="E16" s="304" t="s">
        <v>603</v>
      </c>
      <c r="F16" s="304" t="s">
        <v>609</v>
      </c>
      <c r="G16" s="304" t="s">
        <v>764</v>
      </c>
      <c r="H16" s="304" t="s">
        <v>754</v>
      </c>
      <c r="I16" s="304"/>
      <c r="J16" s="630" t="s">
        <v>286</v>
      </c>
      <c r="K16" s="611"/>
    </row>
    <row r="17" spans="1:11" ht="14.25" customHeight="1">
      <c r="A17" s="238" t="s">
        <v>549</v>
      </c>
      <c r="B17" s="619" t="s">
        <v>601</v>
      </c>
      <c r="C17" s="241" t="s">
        <v>213</v>
      </c>
      <c r="D17" s="231" t="s">
        <v>201</v>
      </c>
      <c r="E17" s="231" t="s">
        <v>603</v>
      </c>
      <c r="F17" s="231" t="s">
        <v>609</v>
      </c>
      <c r="G17" s="231" t="s">
        <v>765</v>
      </c>
      <c r="H17" s="231" t="s">
        <v>748</v>
      </c>
      <c r="I17" s="231"/>
      <c r="J17" s="628" t="s">
        <v>285</v>
      </c>
      <c r="K17" s="611"/>
    </row>
    <row r="18" spans="1:11" ht="14.25" customHeight="1">
      <c r="A18" s="629" t="s">
        <v>549</v>
      </c>
      <c r="B18" s="620" t="s">
        <v>558</v>
      </c>
      <c r="C18" s="316" t="s">
        <v>213</v>
      </c>
      <c r="D18" s="304" t="s">
        <v>201</v>
      </c>
      <c r="E18" s="304" t="s">
        <v>603</v>
      </c>
      <c r="F18" s="304" t="s">
        <v>609</v>
      </c>
      <c r="G18" s="304" t="s">
        <v>760</v>
      </c>
      <c r="H18" s="304" t="s">
        <v>754</v>
      </c>
      <c r="I18" s="304"/>
      <c r="J18" s="630" t="s">
        <v>286</v>
      </c>
      <c r="K18" s="611"/>
    </row>
    <row r="19" spans="1:11" ht="14.25" customHeight="1">
      <c r="A19" s="238" t="s">
        <v>549</v>
      </c>
      <c r="B19" s="619" t="s">
        <v>564</v>
      </c>
      <c r="C19" s="241" t="s">
        <v>213</v>
      </c>
      <c r="D19" s="231" t="s">
        <v>201</v>
      </c>
      <c r="E19" s="231" t="s">
        <v>611</v>
      </c>
      <c r="F19" s="231" t="s">
        <v>604</v>
      </c>
      <c r="G19" s="231" t="s">
        <v>760</v>
      </c>
      <c r="H19" s="231" t="s">
        <v>748</v>
      </c>
      <c r="I19" s="231"/>
      <c r="J19" s="628" t="s">
        <v>285</v>
      </c>
      <c r="K19" s="611"/>
    </row>
    <row r="20" spans="1:11" ht="14.25" customHeight="1">
      <c r="A20" s="629" t="s">
        <v>549</v>
      </c>
      <c r="B20" s="620" t="s">
        <v>766</v>
      </c>
      <c r="C20" s="316" t="s">
        <v>213</v>
      </c>
      <c r="D20" s="304" t="s">
        <v>201</v>
      </c>
      <c r="E20" s="304" t="s">
        <v>603</v>
      </c>
      <c r="F20" s="304" t="s">
        <v>609</v>
      </c>
      <c r="G20" s="304" t="s">
        <v>760</v>
      </c>
      <c r="H20" s="304" t="s">
        <v>754</v>
      </c>
      <c r="I20" s="304"/>
      <c r="J20" s="630" t="s">
        <v>286</v>
      </c>
      <c r="K20" s="611"/>
    </row>
    <row r="21" spans="1:11" ht="14.25" customHeight="1">
      <c r="A21" s="629" t="s">
        <v>549</v>
      </c>
      <c r="B21" s="620" t="s">
        <v>767</v>
      </c>
      <c r="C21" s="316" t="s">
        <v>213</v>
      </c>
      <c r="D21" s="304" t="s">
        <v>201</v>
      </c>
      <c r="E21" s="304" t="s">
        <v>758</v>
      </c>
      <c r="F21" s="304" t="s">
        <v>609</v>
      </c>
      <c r="G21" s="304" t="s">
        <v>760</v>
      </c>
      <c r="H21" s="304" t="s">
        <v>754</v>
      </c>
      <c r="I21" s="304"/>
      <c r="J21" s="630" t="s">
        <v>286</v>
      </c>
      <c r="K21" s="611"/>
    </row>
    <row r="22" spans="1:11" ht="14.25" customHeight="1">
      <c r="A22" s="629" t="s">
        <v>549</v>
      </c>
      <c r="B22" s="620" t="s">
        <v>768</v>
      </c>
      <c r="C22" s="316" t="s">
        <v>213</v>
      </c>
      <c r="D22" s="304" t="s">
        <v>201</v>
      </c>
      <c r="E22" s="304" t="s">
        <v>603</v>
      </c>
      <c r="F22" s="304" t="s">
        <v>604</v>
      </c>
      <c r="G22" s="304" t="s">
        <v>760</v>
      </c>
      <c r="H22" s="304" t="s">
        <v>754</v>
      </c>
      <c r="I22" s="304"/>
      <c r="J22" s="630" t="s">
        <v>286</v>
      </c>
      <c r="K22" s="611"/>
    </row>
    <row r="23" spans="1:11" ht="14.25" customHeight="1">
      <c r="A23" s="238" t="s">
        <v>549</v>
      </c>
      <c r="B23" s="621" t="s">
        <v>348</v>
      </c>
      <c r="C23" s="241" t="s">
        <v>213</v>
      </c>
      <c r="D23" s="232" t="s">
        <v>201</v>
      </c>
      <c r="E23" s="232" t="s">
        <v>610</v>
      </c>
      <c r="F23" s="232" t="s">
        <v>604</v>
      </c>
      <c r="G23" s="232" t="s">
        <v>760</v>
      </c>
      <c r="H23" s="232" t="s">
        <v>748</v>
      </c>
      <c r="I23" s="232"/>
      <c r="J23" s="628" t="s">
        <v>285</v>
      </c>
      <c r="K23" s="611"/>
    </row>
    <row r="24" spans="1:11" ht="14.25" customHeight="1">
      <c r="A24" s="238" t="s">
        <v>549</v>
      </c>
      <c r="B24" s="621" t="s">
        <v>602</v>
      </c>
      <c r="C24" s="241" t="s">
        <v>213</v>
      </c>
      <c r="D24" s="232" t="s">
        <v>201</v>
      </c>
      <c r="E24" s="232" t="s">
        <v>603</v>
      </c>
      <c r="F24" s="232" t="s">
        <v>609</v>
      </c>
      <c r="G24" s="232" t="s">
        <v>769</v>
      </c>
      <c r="H24" s="232" t="s">
        <v>770</v>
      </c>
      <c r="I24" s="232"/>
      <c r="J24" s="628" t="s">
        <v>285</v>
      </c>
      <c r="K24" s="611"/>
    </row>
    <row r="25" spans="1:11" ht="14.25" customHeight="1">
      <c r="A25" s="238" t="s">
        <v>549</v>
      </c>
      <c r="B25" s="621" t="s">
        <v>612</v>
      </c>
      <c r="C25" s="583" t="s">
        <v>215</v>
      </c>
      <c r="D25" s="232" t="s">
        <v>201</v>
      </c>
      <c r="E25" s="232" t="s">
        <v>597</v>
      </c>
      <c r="F25" s="232" t="s">
        <v>609</v>
      </c>
      <c r="G25" s="232" t="s">
        <v>771</v>
      </c>
      <c r="H25" s="283" t="s">
        <v>748</v>
      </c>
      <c r="I25" s="232"/>
      <c r="J25" s="628" t="s">
        <v>285</v>
      </c>
      <c r="K25" s="611"/>
    </row>
    <row r="26" spans="1:11" ht="14.25" customHeight="1">
      <c r="A26" s="238" t="s">
        <v>549</v>
      </c>
      <c r="B26" s="621" t="s">
        <v>612</v>
      </c>
      <c r="C26" s="583" t="s">
        <v>215</v>
      </c>
      <c r="D26" s="232" t="s">
        <v>201</v>
      </c>
      <c r="E26" s="232" t="s">
        <v>373</v>
      </c>
      <c r="F26" s="232" t="s">
        <v>609</v>
      </c>
      <c r="G26" s="232" t="s">
        <v>772</v>
      </c>
      <c r="H26" s="283" t="s">
        <v>748</v>
      </c>
      <c r="I26" s="232"/>
      <c r="J26" s="628" t="s">
        <v>285</v>
      </c>
      <c r="K26" s="611"/>
    </row>
    <row r="27" spans="1:11" ht="14.25" customHeight="1">
      <c r="A27" s="238" t="s">
        <v>549</v>
      </c>
      <c r="B27" s="621" t="s">
        <v>613</v>
      </c>
      <c r="C27" s="583" t="s">
        <v>215</v>
      </c>
      <c r="D27" s="232" t="s">
        <v>201</v>
      </c>
      <c r="E27" s="232" t="s">
        <v>373</v>
      </c>
      <c r="F27" s="232" t="s">
        <v>609</v>
      </c>
      <c r="G27" s="232" t="s">
        <v>773</v>
      </c>
      <c r="H27" s="283" t="s">
        <v>748</v>
      </c>
      <c r="I27" s="232"/>
      <c r="J27" s="628" t="s">
        <v>285</v>
      </c>
      <c r="K27" s="611"/>
    </row>
    <row r="28" spans="1:11" ht="14.25" customHeight="1">
      <c r="A28" s="238" t="s">
        <v>549</v>
      </c>
      <c r="B28" s="621" t="s">
        <v>614</v>
      </c>
      <c r="C28" s="583" t="s">
        <v>215</v>
      </c>
      <c r="D28" s="232" t="s">
        <v>201</v>
      </c>
      <c r="E28" s="232" t="s">
        <v>632</v>
      </c>
      <c r="F28" s="232" t="s">
        <v>604</v>
      </c>
      <c r="G28" s="232" t="s">
        <v>774</v>
      </c>
      <c r="H28" s="283" t="s">
        <v>748</v>
      </c>
      <c r="I28" s="232"/>
      <c r="J28" s="628" t="s">
        <v>285</v>
      </c>
      <c r="K28" s="611"/>
    </row>
    <row r="29" spans="1:11" ht="14.25" customHeight="1">
      <c r="A29" s="238" t="s">
        <v>549</v>
      </c>
      <c r="B29" s="621" t="s">
        <v>614</v>
      </c>
      <c r="C29" s="583" t="s">
        <v>215</v>
      </c>
      <c r="D29" s="232" t="s">
        <v>201</v>
      </c>
      <c r="E29" s="232" t="s">
        <v>633</v>
      </c>
      <c r="F29" s="232" t="s">
        <v>604</v>
      </c>
      <c r="G29" s="232" t="s">
        <v>775</v>
      </c>
      <c r="H29" s="283" t="s">
        <v>748</v>
      </c>
      <c r="I29" s="232"/>
      <c r="J29" s="628" t="s">
        <v>285</v>
      </c>
      <c r="K29" s="611"/>
    </row>
    <row r="30" spans="1:11" ht="14.25" customHeight="1">
      <c r="A30" s="238" t="s">
        <v>549</v>
      </c>
      <c r="B30" s="621" t="s">
        <v>614</v>
      </c>
      <c r="C30" s="583" t="s">
        <v>215</v>
      </c>
      <c r="D30" s="232" t="s">
        <v>201</v>
      </c>
      <c r="E30" s="232" t="s">
        <v>634</v>
      </c>
      <c r="F30" s="232" t="s">
        <v>604</v>
      </c>
      <c r="G30" s="232" t="s">
        <v>776</v>
      </c>
      <c r="H30" s="283" t="s">
        <v>748</v>
      </c>
      <c r="I30" s="232"/>
      <c r="J30" s="628" t="s">
        <v>285</v>
      </c>
      <c r="K30" s="611"/>
    </row>
    <row r="31" spans="1:11" ht="14.25" customHeight="1">
      <c r="A31" s="238" t="s">
        <v>549</v>
      </c>
      <c r="B31" s="621" t="s">
        <v>615</v>
      </c>
      <c r="C31" s="583" t="s">
        <v>215</v>
      </c>
      <c r="D31" s="232" t="s">
        <v>201</v>
      </c>
      <c r="E31" s="232" t="s">
        <v>635</v>
      </c>
      <c r="F31" s="232" t="s">
        <v>604</v>
      </c>
      <c r="G31" s="232" t="s">
        <v>777</v>
      </c>
      <c r="H31" s="283" t="s">
        <v>748</v>
      </c>
      <c r="I31" s="232"/>
      <c r="J31" s="628" t="s">
        <v>285</v>
      </c>
      <c r="K31" s="611"/>
    </row>
    <row r="32" spans="1:11" ht="14.25" customHeight="1">
      <c r="A32" s="238" t="s">
        <v>549</v>
      </c>
      <c r="B32" s="621" t="s">
        <v>615</v>
      </c>
      <c r="C32" s="583" t="s">
        <v>215</v>
      </c>
      <c r="D32" s="232" t="s">
        <v>201</v>
      </c>
      <c r="E32" s="232" t="s">
        <v>636</v>
      </c>
      <c r="F32" s="232" t="s">
        <v>604</v>
      </c>
      <c r="G32" s="232" t="s">
        <v>778</v>
      </c>
      <c r="H32" s="283" t="s">
        <v>748</v>
      </c>
      <c r="I32" s="232"/>
      <c r="J32" s="628" t="s">
        <v>285</v>
      </c>
      <c r="K32" s="611"/>
    </row>
    <row r="33" spans="1:11" ht="14.25" customHeight="1">
      <c r="A33" s="238" t="s">
        <v>549</v>
      </c>
      <c r="B33" s="621" t="s">
        <v>615</v>
      </c>
      <c r="C33" s="583" t="s">
        <v>215</v>
      </c>
      <c r="D33" s="232" t="s">
        <v>201</v>
      </c>
      <c r="E33" s="232" t="s">
        <v>637</v>
      </c>
      <c r="F33" s="232" t="s">
        <v>604</v>
      </c>
      <c r="G33" s="232" t="s">
        <v>779</v>
      </c>
      <c r="H33" s="283" t="s">
        <v>748</v>
      </c>
      <c r="I33" s="232"/>
      <c r="J33" s="628" t="s">
        <v>285</v>
      </c>
      <c r="K33" s="611"/>
    </row>
    <row r="34" spans="1:11" ht="14.25" customHeight="1">
      <c r="A34" s="629" t="s">
        <v>549</v>
      </c>
      <c r="B34" s="620" t="s">
        <v>780</v>
      </c>
      <c r="C34" s="614" t="s">
        <v>215</v>
      </c>
      <c r="D34" s="304" t="s">
        <v>201</v>
      </c>
      <c r="E34" s="304" t="s">
        <v>283</v>
      </c>
      <c r="F34" s="304" t="s">
        <v>609</v>
      </c>
      <c r="G34" s="304" t="s">
        <v>781</v>
      </c>
      <c r="H34" s="622" t="s">
        <v>748</v>
      </c>
      <c r="I34" s="304"/>
      <c r="J34" s="630" t="s">
        <v>286</v>
      </c>
      <c r="K34" s="611"/>
    </row>
    <row r="35" spans="1:11" ht="14.25" customHeight="1">
      <c r="A35" s="238" t="s">
        <v>549</v>
      </c>
      <c r="B35" s="621" t="s">
        <v>616</v>
      </c>
      <c r="C35" s="583" t="s">
        <v>215</v>
      </c>
      <c r="D35" s="232" t="s">
        <v>201</v>
      </c>
      <c r="E35" s="232" t="s">
        <v>638</v>
      </c>
      <c r="F35" s="231" t="s">
        <v>604</v>
      </c>
      <c r="G35" s="231" t="s">
        <v>782</v>
      </c>
      <c r="H35" s="623" t="s">
        <v>748</v>
      </c>
      <c r="I35" s="231"/>
      <c r="J35" s="628" t="s">
        <v>285</v>
      </c>
      <c r="K35" s="611"/>
    </row>
    <row r="36" spans="1:11" ht="14.25" customHeight="1">
      <c r="A36" s="238" t="s">
        <v>549</v>
      </c>
      <c r="B36" s="621" t="s">
        <v>617</v>
      </c>
      <c r="C36" s="583" t="s">
        <v>215</v>
      </c>
      <c r="D36" s="232" t="s">
        <v>201</v>
      </c>
      <c r="E36" s="232" t="s">
        <v>634</v>
      </c>
      <c r="F36" s="232" t="s">
        <v>604</v>
      </c>
      <c r="G36" s="232" t="s">
        <v>783</v>
      </c>
      <c r="H36" s="283" t="s">
        <v>748</v>
      </c>
      <c r="I36" s="232"/>
      <c r="J36" s="628" t="s">
        <v>285</v>
      </c>
      <c r="K36" s="611"/>
    </row>
    <row r="37" spans="1:11" ht="14.25" customHeight="1">
      <c r="A37" s="238" t="s">
        <v>549</v>
      </c>
      <c r="B37" s="621" t="s">
        <v>618</v>
      </c>
      <c r="C37" s="583" t="s">
        <v>215</v>
      </c>
      <c r="D37" s="232" t="s">
        <v>201</v>
      </c>
      <c r="E37" s="232" t="s">
        <v>390</v>
      </c>
      <c r="F37" s="232" t="s">
        <v>604</v>
      </c>
      <c r="G37" s="232" t="s">
        <v>784</v>
      </c>
      <c r="H37" s="283" t="s">
        <v>748</v>
      </c>
      <c r="I37" s="232"/>
      <c r="J37" s="628" t="s">
        <v>285</v>
      </c>
      <c r="K37" s="611"/>
    </row>
    <row r="38" spans="1:11" ht="14.25" customHeight="1">
      <c r="A38" s="238" t="s">
        <v>549</v>
      </c>
      <c r="B38" s="621" t="s">
        <v>619</v>
      </c>
      <c r="C38" s="583" t="s">
        <v>215</v>
      </c>
      <c r="D38" s="232" t="s">
        <v>201</v>
      </c>
      <c r="E38" s="232" t="s">
        <v>639</v>
      </c>
      <c r="F38" s="232" t="s">
        <v>604</v>
      </c>
      <c r="G38" s="606">
        <v>10623</v>
      </c>
      <c r="H38" s="283" t="s">
        <v>748</v>
      </c>
      <c r="I38" s="232"/>
      <c r="J38" s="628" t="s">
        <v>285</v>
      </c>
      <c r="K38" s="860"/>
    </row>
    <row r="39" spans="1:11" ht="14.25" customHeight="1">
      <c r="A39" s="238" t="s">
        <v>549</v>
      </c>
      <c r="B39" s="621" t="s">
        <v>620</v>
      </c>
      <c r="C39" s="583" t="s">
        <v>215</v>
      </c>
      <c r="D39" s="232" t="s">
        <v>201</v>
      </c>
      <c r="E39" s="232" t="s">
        <v>283</v>
      </c>
      <c r="F39" s="846" t="s">
        <v>609</v>
      </c>
      <c r="G39" s="861">
        <v>1702</v>
      </c>
      <c r="H39" s="861" t="s">
        <v>748</v>
      </c>
      <c r="I39" s="846"/>
      <c r="J39" s="862" t="s">
        <v>285</v>
      </c>
      <c r="K39" s="860"/>
    </row>
    <row r="40" spans="1:11" ht="14.25" customHeight="1">
      <c r="A40" s="238" t="s">
        <v>549</v>
      </c>
      <c r="B40" s="621" t="s">
        <v>621</v>
      </c>
      <c r="C40" s="583" t="s">
        <v>215</v>
      </c>
      <c r="D40" s="232" t="s">
        <v>201</v>
      </c>
      <c r="E40" s="232" t="s">
        <v>373</v>
      </c>
      <c r="F40" s="846"/>
      <c r="G40" s="861"/>
      <c r="H40" s="861"/>
      <c r="I40" s="846"/>
      <c r="J40" s="862"/>
      <c r="K40" s="611"/>
    </row>
    <row r="41" spans="1:11" ht="14.25" customHeight="1">
      <c r="A41" s="629" t="s">
        <v>549</v>
      </c>
      <c r="B41" s="620" t="s">
        <v>785</v>
      </c>
      <c r="C41" s="614" t="s">
        <v>215</v>
      </c>
      <c r="D41" s="304" t="s">
        <v>201</v>
      </c>
      <c r="E41" s="304" t="s">
        <v>644</v>
      </c>
      <c r="F41" s="304" t="s">
        <v>609</v>
      </c>
      <c r="G41" s="304" t="s">
        <v>786</v>
      </c>
      <c r="H41" s="622" t="s">
        <v>748</v>
      </c>
      <c r="I41" s="304"/>
      <c r="J41" s="630" t="s">
        <v>286</v>
      </c>
      <c r="K41" s="611"/>
    </row>
    <row r="42" spans="1:11" ht="14.25" customHeight="1">
      <c r="A42" s="238" t="s">
        <v>549</v>
      </c>
      <c r="B42" s="621" t="s">
        <v>622</v>
      </c>
      <c r="C42" s="583" t="s">
        <v>215</v>
      </c>
      <c r="D42" s="232" t="s">
        <v>201</v>
      </c>
      <c r="E42" s="232" t="s">
        <v>634</v>
      </c>
      <c r="F42" s="232" t="s">
        <v>604</v>
      </c>
      <c r="G42" s="232" t="s">
        <v>787</v>
      </c>
      <c r="H42" s="283" t="s">
        <v>748</v>
      </c>
      <c r="I42" s="232"/>
      <c r="J42" s="628" t="s">
        <v>285</v>
      </c>
      <c r="K42" s="611"/>
    </row>
    <row r="43" spans="1:11" ht="14.25" customHeight="1">
      <c r="A43" s="238" t="s">
        <v>549</v>
      </c>
      <c r="B43" s="621" t="s">
        <v>622</v>
      </c>
      <c r="C43" s="583" t="s">
        <v>215</v>
      </c>
      <c r="D43" s="232" t="s">
        <v>201</v>
      </c>
      <c r="E43" s="232" t="s">
        <v>640</v>
      </c>
      <c r="F43" s="231" t="s">
        <v>604</v>
      </c>
      <c r="G43" s="231" t="s">
        <v>788</v>
      </c>
      <c r="H43" s="623" t="s">
        <v>748</v>
      </c>
      <c r="I43" s="231"/>
      <c r="J43" s="628" t="s">
        <v>285</v>
      </c>
      <c r="K43" s="611"/>
    </row>
    <row r="44" spans="1:11" ht="14.25" customHeight="1">
      <c r="A44" s="238" t="s">
        <v>549</v>
      </c>
      <c r="B44" s="621" t="s">
        <v>623</v>
      </c>
      <c r="C44" s="583" t="s">
        <v>215</v>
      </c>
      <c r="D44" s="232" t="s">
        <v>201</v>
      </c>
      <c r="E44" s="232" t="s">
        <v>634</v>
      </c>
      <c r="F44" s="232" t="s">
        <v>604</v>
      </c>
      <c r="G44" s="232" t="s">
        <v>789</v>
      </c>
      <c r="H44" s="283" t="s">
        <v>748</v>
      </c>
      <c r="I44" s="232"/>
      <c r="J44" s="628" t="s">
        <v>285</v>
      </c>
      <c r="K44" s="611"/>
    </row>
    <row r="45" spans="1:11" ht="14.25" customHeight="1">
      <c r="A45" s="238" t="s">
        <v>549</v>
      </c>
      <c r="B45" s="621" t="s">
        <v>623</v>
      </c>
      <c r="C45" s="583" t="s">
        <v>215</v>
      </c>
      <c r="D45" s="232" t="s">
        <v>201</v>
      </c>
      <c r="E45" s="232" t="s">
        <v>373</v>
      </c>
      <c r="F45" s="232" t="s">
        <v>604</v>
      </c>
      <c r="G45" s="232" t="s">
        <v>790</v>
      </c>
      <c r="H45" s="283" t="s">
        <v>748</v>
      </c>
      <c r="I45" s="232"/>
      <c r="J45" s="628" t="s">
        <v>285</v>
      </c>
      <c r="K45" s="611"/>
    </row>
    <row r="46" spans="1:11" ht="14.25" customHeight="1">
      <c r="A46" s="238" t="s">
        <v>549</v>
      </c>
      <c r="B46" s="621" t="s">
        <v>624</v>
      </c>
      <c r="C46" s="583" t="s">
        <v>215</v>
      </c>
      <c r="D46" s="232" t="s">
        <v>201</v>
      </c>
      <c r="E46" s="232" t="s">
        <v>597</v>
      </c>
      <c r="F46" s="232" t="s">
        <v>604</v>
      </c>
      <c r="G46" s="232" t="s">
        <v>791</v>
      </c>
      <c r="H46" s="283" t="s">
        <v>748</v>
      </c>
      <c r="I46" s="232"/>
      <c r="J46" s="628" t="s">
        <v>285</v>
      </c>
      <c r="K46" s="611"/>
    </row>
    <row r="47" spans="1:11" ht="14.25" customHeight="1">
      <c r="A47" s="238" t="s">
        <v>549</v>
      </c>
      <c r="B47" s="621" t="s">
        <v>624</v>
      </c>
      <c r="C47" s="583" t="s">
        <v>215</v>
      </c>
      <c r="D47" s="232" t="s">
        <v>201</v>
      </c>
      <c r="E47" s="232" t="s">
        <v>373</v>
      </c>
      <c r="F47" s="232" t="s">
        <v>604</v>
      </c>
      <c r="G47" s="232" t="s">
        <v>792</v>
      </c>
      <c r="H47" s="283" t="s">
        <v>748</v>
      </c>
      <c r="I47" s="232"/>
      <c r="J47" s="628" t="s">
        <v>285</v>
      </c>
      <c r="K47" s="611"/>
    </row>
    <row r="48" spans="1:11" ht="14.25" customHeight="1">
      <c r="A48" s="629" t="s">
        <v>549</v>
      </c>
      <c r="B48" s="620" t="s">
        <v>625</v>
      </c>
      <c r="C48" s="614" t="s">
        <v>215</v>
      </c>
      <c r="D48" s="304" t="s">
        <v>201</v>
      </c>
      <c r="E48" s="304" t="s">
        <v>793</v>
      </c>
      <c r="F48" s="304" t="s">
        <v>604</v>
      </c>
      <c r="G48" s="304" t="s">
        <v>760</v>
      </c>
      <c r="H48" s="624" t="s">
        <v>754</v>
      </c>
      <c r="I48" s="304"/>
      <c r="J48" s="630" t="s">
        <v>286</v>
      </c>
      <c r="K48" s="611"/>
    </row>
    <row r="49" spans="1:11" ht="14.25" customHeight="1">
      <c r="A49" s="238" t="s">
        <v>549</v>
      </c>
      <c r="B49" s="621" t="s">
        <v>625</v>
      </c>
      <c r="C49" s="583" t="s">
        <v>215</v>
      </c>
      <c r="D49" s="232" t="s">
        <v>201</v>
      </c>
      <c r="E49" s="232" t="s">
        <v>641</v>
      </c>
      <c r="F49" s="232" t="s">
        <v>604</v>
      </c>
      <c r="G49" s="232" t="s">
        <v>794</v>
      </c>
      <c r="H49" s="232" t="s">
        <v>770</v>
      </c>
      <c r="I49" s="232"/>
      <c r="J49" s="628" t="s">
        <v>285</v>
      </c>
      <c r="K49" s="611"/>
    </row>
    <row r="50" spans="1:11" ht="14.25" customHeight="1">
      <c r="A50" s="238" t="s">
        <v>549</v>
      </c>
      <c r="B50" s="621" t="s">
        <v>626</v>
      </c>
      <c r="C50" s="583" t="s">
        <v>215</v>
      </c>
      <c r="D50" s="232" t="s">
        <v>201</v>
      </c>
      <c r="E50" s="232" t="s">
        <v>283</v>
      </c>
      <c r="F50" s="232" t="s">
        <v>609</v>
      </c>
      <c r="G50" s="232" t="s">
        <v>795</v>
      </c>
      <c r="H50" s="283" t="s">
        <v>748</v>
      </c>
      <c r="I50" s="232"/>
      <c r="J50" s="628" t="s">
        <v>285</v>
      </c>
      <c r="K50" s="611"/>
    </row>
    <row r="51" spans="1:11" ht="14.25" customHeight="1">
      <c r="A51" s="238" t="s">
        <v>549</v>
      </c>
      <c r="B51" s="621" t="s">
        <v>627</v>
      </c>
      <c r="C51" s="583" t="s">
        <v>215</v>
      </c>
      <c r="D51" s="232" t="s">
        <v>201</v>
      </c>
      <c r="E51" s="232" t="s">
        <v>642</v>
      </c>
      <c r="F51" s="232" t="s">
        <v>604</v>
      </c>
      <c r="G51" s="232" t="s">
        <v>796</v>
      </c>
      <c r="H51" s="283" t="s">
        <v>748</v>
      </c>
      <c r="I51" s="232"/>
      <c r="J51" s="628" t="s">
        <v>285</v>
      </c>
      <c r="K51" s="611"/>
    </row>
    <row r="52" spans="1:11" ht="14.25" customHeight="1">
      <c r="A52" s="238" t="s">
        <v>549</v>
      </c>
      <c r="B52" s="621" t="s">
        <v>628</v>
      </c>
      <c r="C52" s="583" t="s">
        <v>215</v>
      </c>
      <c r="D52" s="232" t="s">
        <v>201</v>
      </c>
      <c r="E52" s="232" t="s">
        <v>634</v>
      </c>
      <c r="F52" s="232" t="s">
        <v>604</v>
      </c>
      <c r="G52" s="232" t="s">
        <v>797</v>
      </c>
      <c r="H52" s="283" t="s">
        <v>748</v>
      </c>
      <c r="I52" s="232"/>
      <c r="J52" s="628" t="s">
        <v>285</v>
      </c>
      <c r="K52" s="611"/>
    </row>
    <row r="53" spans="1:11" ht="14.25" customHeight="1">
      <c r="A53" s="238" t="s">
        <v>549</v>
      </c>
      <c r="B53" s="621" t="s">
        <v>628</v>
      </c>
      <c r="C53" s="583" t="s">
        <v>215</v>
      </c>
      <c r="D53" s="232" t="s">
        <v>201</v>
      </c>
      <c r="E53" s="232" t="s">
        <v>373</v>
      </c>
      <c r="F53" s="232" t="s">
        <v>604</v>
      </c>
      <c r="G53" s="232" t="s">
        <v>798</v>
      </c>
      <c r="H53" s="232" t="s">
        <v>770</v>
      </c>
      <c r="I53" s="232"/>
      <c r="J53" s="628" t="s">
        <v>285</v>
      </c>
      <c r="K53" s="611"/>
    </row>
    <row r="54" spans="1:11" ht="14.25" customHeight="1">
      <c r="A54" s="238" t="s">
        <v>549</v>
      </c>
      <c r="B54" s="621" t="s">
        <v>629</v>
      </c>
      <c r="C54" s="583" t="s">
        <v>215</v>
      </c>
      <c r="D54" s="232" t="s">
        <v>201</v>
      </c>
      <c r="E54" s="232" t="s">
        <v>597</v>
      </c>
      <c r="F54" s="232" t="s">
        <v>604</v>
      </c>
      <c r="G54" s="232" t="s">
        <v>799</v>
      </c>
      <c r="H54" s="283" t="s">
        <v>748</v>
      </c>
      <c r="I54" s="232"/>
      <c r="J54" s="628" t="s">
        <v>285</v>
      </c>
      <c r="K54" s="611"/>
    </row>
    <row r="55" spans="1:11" ht="14.25" customHeight="1">
      <c r="A55" s="238" t="s">
        <v>549</v>
      </c>
      <c r="B55" s="621" t="s">
        <v>629</v>
      </c>
      <c r="C55" s="583" t="s">
        <v>215</v>
      </c>
      <c r="D55" s="232" t="s">
        <v>201</v>
      </c>
      <c r="E55" s="231" t="s">
        <v>373</v>
      </c>
      <c r="F55" s="231" t="s">
        <v>604</v>
      </c>
      <c r="G55" s="231" t="s">
        <v>800</v>
      </c>
      <c r="H55" s="623" t="s">
        <v>748</v>
      </c>
      <c r="I55" s="231"/>
      <c r="J55" s="628" t="s">
        <v>285</v>
      </c>
      <c r="K55" s="611"/>
    </row>
    <row r="56" spans="1:11" ht="14.25" customHeight="1">
      <c r="A56" s="629" t="s">
        <v>549</v>
      </c>
      <c r="B56" s="620" t="s">
        <v>801</v>
      </c>
      <c r="C56" s="614" t="s">
        <v>215</v>
      </c>
      <c r="D56" s="304" t="s">
        <v>201</v>
      </c>
      <c r="E56" s="304" t="s">
        <v>802</v>
      </c>
      <c r="F56" s="304" t="s">
        <v>609</v>
      </c>
      <c r="G56" s="304" t="s">
        <v>760</v>
      </c>
      <c r="H56" s="622" t="s">
        <v>748</v>
      </c>
      <c r="I56" s="304"/>
      <c r="J56" s="630" t="s">
        <v>286</v>
      </c>
      <c r="K56" s="611"/>
    </row>
    <row r="57" spans="1:11" ht="14.25" customHeight="1">
      <c r="A57" s="238" t="s">
        <v>549</v>
      </c>
      <c r="B57" s="621" t="s">
        <v>630</v>
      </c>
      <c r="C57" s="583" t="s">
        <v>215</v>
      </c>
      <c r="D57" s="232" t="s">
        <v>201</v>
      </c>
      <c r="E57" s="232" t="s">
        <v>643</v>
      </c>
      <c r="F57" s="232" t="s">
        <v>609</v>
      </c>
      <c r="G57" s="232" t="s">
        <v>803</v>
      </c>
      <c r="H57" s="283" t="s">
        <v>748</v>
      </c>
      <c r="I57" s="232"/>
      <c r="J57" s="628" t="s">
        <v>285</v>
      </c>
      <c r="K57" s="611"/>
    </row>
    <row r="58" spans="1:11" ht="14.25" customHeight="1">
      <c r="A58" s="238" t="s">
        <v>549</v>
      </c>
      <c r="B58" s="621" t="s">
        <v>631</v>
      </c>
      <c r="C58" s="583" t="s">
        <v>215</v>
      </c>
      <c r="D58" s="232" t="s">
        <v>201</v>
      </c>
      <c r="E58" s="232" t="s">
        <v>644</v>
      </c>
      <c r="F58" s="232" t="s">
        <v>609</v>
      </c>
      <c r="G58" s="232" t="s">
        <v>804</v>
      </c>
      <c r="H58" s="283" t="s">
        <v>748</v>
      </c>
      <c r="I58" s="232"/>
      <c r="J58" s="628" t="s">
        <v>285</v>
      </c>
      <c r="K58" s="611"/>
    </row>
    <row r="59" spans="1:11" ht="14.25" customHeight="1">
      <c r="A59" s="629" t="s">
        <v>549</v>
      </c>
      <c r="B59" s="620" t="s">
        <v>805</v>
      </c>
      <c r="C59" s="614" t="s">
        <v>215</v>
      </c>
      <c r="D59" s="304" t="s">
        <v>201</v>
      </c>
      <c r="E59" s="304" t="s">
        <v>373</v>
      </c>
      <c r="F59" s="304" t="s">
        <v>609</v>
      </c>
      <c r="G59" s="304" t="s">
        <v>760</v>
      </c>
      <c r="H59" s="622" t="s">
        <v>754</v>
      </c>
      <c r="I59" s="304"/>
      <c r="J59" s="630" t="s">
        <v>286</v>
      </c>
      <c r="K59" s="611"/>
    </row>
    <row r="60" spans="1:11" ht="14.25" customHeight="1">
      <c r="A60" s="629" t="s">
        <v>549</v>
      </c>
      <c r="B60" s="620" t="s">
        <v>744</v>
      </c>
      <c r="C60" s="614" t="s">
        <v>215</v>
      </c>
      <c r="D60" s="304" t="s">
        <v>201</v>
      </c>
      <c r="E60" s="304" t="s">
        <v>793</v>
      </c>
      <c r="F60" s="304" t="s">
        <v>604</v>
      </c>
      <c r="G60" s="304" t="s">
        <v>754</v>
      </c>
      <c r="H60" s="622"/>
      <c r="I60" s="304" t="s">
        <v>754</v>
      </c>
      <c r="J60" s="630" t="s">
        <v>286</v>
      </c>
      <c r="K60" s="611"/>
    </row>
    <row r="61" spans="1:11" ht="14.25" customHeight="1">
      <c r="A61" s="629" t="s">
        <v>549</v>
      </c>
      <c r="B61" s="620" t="s">
        <v>744</v>
      </c>
      <c r="C61" s="614" t="s">
        <v>215</v>
      </c>
      <c r="D61" s="304" t="s">
        <v>201</v>
      </c>
      <c r="E61" s="304" t="s">
        <v>597</v>
      </c>
      <c r="F61" s="304" t="s">
        <v>604</v>
      </c>
      <c r="G61" s="304" t="s">
        <v>760</v>
      </c>
      <c r="H61" s="622"/>
      <c r="I61" s="304"/>
      <c r="J61" s="630" t="s">
        <v>286</v>
      </c>
      <c r="K61" s="611"/>
    </row>
    <row r="62" spans="1:11" ht="14.25" customHeight="1">
      <c r="A62" s="629" t="s">
        <v>549</v>
      </c>
      <c r="B62" s="620" t="s">
        <v>744</v>
      </c>
      <c r="C62" s="614" t="s">
        <v>215</v>
      </c>
      <c r="D62" s="304" t="s">
        <v>201</v>
      </c>
      <c r="E62" s="304" t="s">
        <v>283</v>
      </c>
      <c r="F62" s="304" t="s">
        <v>604</v>
      </c>
      <c r="G62" s="304" t="s">
        <v>754</v>
      </c>
      <c r="H62" s="622"/>
      <c r="I62" s="304" t="s">
        <v>754</v>
      </c>
      <c r="J62" s="630" t="s">
        <v>286</v>
      </c>
      <c r="K62" s="611"/>
    </row>
    <row r="63" spans="1:11" ht="14.25" customHeight="1">
      <c r="A63" s="629" t="s">
        <v>549</v>
      </c>
      <c r="B63" s="620" t="s">
        <v>806</v>
      </c>
      <c r="C63" s="614" t="s">
        <v>215</v>
      </c>
      <c r="D63" s="304" t="s">
        <v>201</v>
      </c>
      <c r="E63" s="304" t="s">
        <v>373</v>
      </c>
      <c r="F63" s="304" t="s">
        <v>609</v>
      </c>
      <c r="G63" s="304" t="s">
        <v>754</v>
      </c>
      <c r="H63" s="622"/>
      <c r="I63" s="304" t="s">
        <v>754</v>
      </c>
      <c r="J63" s="630" t="s">
        <v>286</v>
      </c>
      <c r="K63" s="611"/>
    </row>
    <row r="64" spans="1:11" ht="14.25" customHeight="1">
      <c r="A64" s="629" t="s">
        <v>549</v>
      </c>
      <c r="B64" s="620" t="s">
        <v>807</v>
      </c>
      <c r="C64" s="614" t="s">
        <v>215</v>
      </c>
      <c r="D64" s="304" t="s">
        <v>201</v>
      </c>
      <c r="E64" s="304" t="s">
        <v>793</v>
      </c>
      <c r="F64" s="304" t="s">
        <v>609</v>
      </c>
      <c r="G64" s="304" t="s">
        <v>754</v>
      </c>
      <c r="H64" s="622" t="s">
        <v>754</v>
      </c>
      <c r="I64" s="304" t="s">
        <v>754</v>
      </c>
      <c r="J64" s="630" t="s">
        <v>286</v>
      </c>
      <c r="K64" s="611"/>
    </row>
    <row r="65" spans="1:11" ht="14.25" customHeight="1">
      <c r="A65" s="629" t="s">
        <v>549</v>
      </c>
      <c r="B65" s="620" t="s">
        <v>807</v>
      </c>
      <c r="C65" s="614" t="s">
        <v>215</v>
      </c>
      <c r="D65" s="304" t="s">
        <v>201</v>
      </c>
      <c r="E65" s="304" t="s">
        <v>644</v>
      </c>
      <c r="F65" s="304" t="s">
        <v>609</v>
      </c>
      <c r="G65" s="304" t="s">
        <v>760</v>
      </c>
      <c r="H65" s="622" t="s">
        <v>748</v>
      </c>
      <c r="I65" s="304"/>
      <c r="J65" s="630" t="s">
        <v>286</v>
      </c>
      <c r="K65" s="611"/>
    </row>
    <row r="66" spans="1:11" ht="14.25" customHeight="1">
      <c r="A66" s="629" t="s">
        <v>549</v>
      </c>
      <c r="B66" s="620" t="s">
        <v>808</v>
      </c>
      <c r="C66" s="614" t="s">
        <v>215</v>
      </c>
      <c r="D66" s="304" t="s">
        <v>201</v>
      </c>
      <c r="E66" s="304" t="s">
        <v>597</v>
      </c>
      <c r="F66" s="304" t="s">
        <v>609</v>
      </c>
      <c r="G66" s="304" t="s">
        <v>809</v>
      </c>
      <c r="H66" s="622" t="s">
        <v>754</v>
      </c>
      <c r="I66" s="304"/>
      <c r="J66" s="630" t="s">
        <v>286</v>
      </c>
      <c r="K66" s="611"/>
    </row>
    <row r="67" spans="1:11" ht="14.25" customHeight="1">
      <c r="A67" s="629" t="s">
        <v>549</v>
      </c>
      <c r="B67" s="620" t="s">
        <v>810</v>
      </c>
      <c r="C67" s="614" t="s">
        <v>215</v>
      </c>
      <c r="D67" s="304" t="s">
        <v>201</v>
      </c>
      <c r="E67" s="304" t="s">
        <v>283</v>
      </c>
      <c r="F67" s="304" t="s">
        <v>609</v>
      </c>
      <c r="G67" s="304" t="s">
        <v>811</v>
      </c>
      <c r="H67" s="622" t="s">
        <v>754</v>
      </c>
      <c r="I67" s="304"/>
      <c r="J67" s="630" t="s">
        <v>286</v>
      </c>
      <c r="K67" s="611"/>
    </row>
    <row r="68" spans="1:11" ht="14.25" customHeight="1">
      <c r="A68" s="629" t="s">
        <v>549</v>
      </c>
      <c r="B68" s="620" t="s">
        <v>812</v>
      </c>
      <c r="C68" s="614" t="s">
        <v>215</v>
      </c>
      <c r="D68" s="304" t="s">
        <v>201</v>
      </c>
      <c r="E68" s="304" t="s">
        <v>283</v>
      </c>
      <c r="F68" s="304" t="s">
        <v>609</v>
      </c>
      <c r="G68" s="304" t="s">
        <v>760</v>
      </c>
      <c r="H68" s="622" t="s">
        <v>754</v>
      </c>
      <c r="I68" s="304"/>
      <c r="J68" s="630" t="s">
        <v>286</v>
      </c>
      <c r="K68" s="611"/>
    </row>
    <row r="69" spans="1:11" ht="14.25" customHeight="1">
      <c r="A69" s="629" t="s">
        <v>549</v>
      </c>
      <c r="B69" s="620" t="s">
        <v>813</v>
      </c>
      <c r="C69" s="614" t="s">
        <v>215</v>
      </c>
      <c r="D69" s="304" t="s">
        <v>201</v>
      </c>
      <c r="E69" s="304" t="s">
        <v>597</v>
      </c>
      <c r="F69" s="304" t="s">
        <v>609</v>
      </c>
      <c r="G69" s="304" t="s">
        <v>760</v>
      </c>
      <c r="H69" s="622" t="s">
        <v>754</v>
      </c>
      <c r="I69" s="304"/>
      <c r="J69" s="630" t="s">
        <v>286</v>
      </c>
      <c r="K69" s="611"/>
    </row>
    <row r="70" spans="1:11" ht="14.25" customHeight="1">
      <c r="A70" s="629" t="s">
        <v>549</v>
      </c>
      <c r="B70" s="620" t="s">
        <v>813</v>
      </c>
      <c r="C70" s="614" t="s">
        <v>215</v>
      </c>
      <c r="D70" s="304" t="s">
        <v>201</v>
      </c>
      <c r="E70" s="304" t="s">
        <v>373</v>
      </c>
      <c r="F70" s="304" t="s">
        <v>609</v>
      </c>
      <c r="G70" s="304" t="s">
        <v>814</v>
      </c>
      <c r="H70" s="622" t="s">
        <v>754</v>
      </c>
      <c r="I70" s="304"/>
      <c r="J70" s="630" t="s">
        <v>286</v>
      </c>
      <c r="K70" s="611"/>
    </row>
    <row r="71" spans="1:11" ht="14.25" customHeight="1">
      <c r="A71" s="629" t="s">
        <v>549</v>
      </c>
      <c r="B71" s="620" t="s">
        <v>615</v>
      </c>
      <c r="C71" s="614" t="s">
        <v>215</v>
      </c>
      <c r="D71" s="304" t="s">
        <v>201</v>
      </c>
      <c r="E71" s="304" t="s">
        <v>793</v>
      </c>
      <c r="F71" s="304" t="s">
        <v>604</v>
      </c>
      <c r="G71" s="304" t="s">
        <v>760</v>
      </c>
      <c r="H71" s="622" t="s">
        <v>754</v>
      </c>
      <c r="I71" s="304"/>
      <c r="J71" s="630" t="s">
        <v>286</v>
      </c>
      <c r="K71" s="611"/>
    </row>
    <row r="72" spans="1:11" ht="14.25" customHeight="1">
      <c r="A72" s="629" t="s">
        <v>549</v>
      </c>
      <c r="B72" s="620" t="s">
        <v>815</v>
      </c>
      <c r="C72" s="614" t="s">
        <v>215</v>
      </c>
      <c r="D72" s="304" t="s">
        <v>201</v>
      </c>
      <c r="E72" s="304" t="s">
        <v>373</v>
      </c>
      <c r="F72" s="304" t="s">
        <v>609</v>
      </c>
      <c r="G72" s="304" t="s">
        <v>754</v>
      </c>
      <c r="H72" s="622" t="s">
        <v>754</v>
      </c>
      <c r="I72" s="304" t="s">
        <v>754</v>
      </c>
      <c r="J72" s="630" t="s">
        <v>286</v>
      </c>
      <c r="K72" s="611"/>
    </row>
    <row r="73" spans="1:11" ht="14.25" customHeight="1">
      <c r="A73" s="629" t="s">
        <v>549</v>
      </c>
      <c r="B73" s="620" t="s">
        <v>816</v>
      </c>
      <c r="C73" s="614" t="s">
        <v>215</v>
      </c>
      <c r="D73" s="304" t="s">
        <v>201</v>
      </c>
      <c r="E73" s="304" t="s">
        <v>283</v>
      </c>
      <c r="F73" s="304" t="s">
        <v>609</v>
      </c>
      <c r="G73" s="304" t="s">
        <v>754</v>
      </c>
      <c r="H73" s="622" t="s">
        <v>752</v>
      </c>
      <c r="I73" s="304" t="s">
        <v>754</v>
      </c>
      <c r="J73" s="630" t="s">
        <v>286</v>
      </c>
      <c r="K73" s="611"/>
    </row>
    <row r="74" spans="1:11" ht="14.25" customHeight="1">
      <c r="A74" s="629" t="s">
        <v>549</v>
      </c>
      <c r="B74" s="620" t="s">
        <v>817</v>
      </c>
      <c r="C74" s="614" t="s">
        <v>215</v>
      </c>
      <c r="D74" s="304" t="s">
        <v>201</v>
      </c>
      <c r="E74" s="304" t="s">
        <v>283</v>
      </c>
      <c r="F74" s="304" t="s">
        <v>609</v>
      </c>
      <c r="G74" s="304" t="s">
        <v>760</v>
      </c>
      <c r="H74" s="622" t="s">
        <v>752</v>
      </c>
      <c r="I74" s="304"/>
      <c r="J74" s="630" t="s">
        <v>286</v>
      </c>
      <c r="K74" s="611"/>
    </row>
    <row r="75" spans="1:11" ht="14.25" customHeight="1">
      <c r="A75" s="629" t="s">
        <v>549</v>
      </c>
      <c r="B75" s="620" t="s">
        <v>780</v>
      </c>
      <c r="C75" s="614" t="s">
        <v>215</v>
      </c>
      <c r="D75" s="304" t="s">
        <v>201</v>
      </c>
      <c r="E75" s="304" t="s">
        <v>597</v>
      </c>
      <c r="F75" s="304" t="s">
        <v>609</v>
      </c>
      <c r="G75" s="304" t="s">
        <v>818</v>
      </c>
      <c r="H75" s="622" t="s">
        <v>754</v>
      </c>
      <c r="I75" s="304"/>
      <c r="J75" s="630" t="s">
        <v>286</v>
      </c>
      <c r="K75" s="611"/>
    </row>
    <row r="76" spans="1:11" ht="14.25" customHeight="1">
      <c r="A76" s="629" t="s">
        <v>549</v>
      </c>
      <c r="B76" s="620" t="s">
        <v>819</v>
      </c>
      <c r="C76" s="614" t="s">
        <v>215</v>
      </c>
      <c r="D76" s="304" t="s">
        <v>201</v>
      </c>
      <c r="E76" s="304" t="s">
        <v>283</v>
      </c>
      <c r="F76" s="304" t="s">
        <v>604</v>
      </c>
      <c r="G76" s="304" t="s">
        <v>754</v>
      </c>
      <c r="H76" s="622" t="s">
        <v>754</v>
      </c>
      <c r="I76" s="304" t="s">
        <v>754</v>
      </c>
      <c r="J76" s="630" t="s">
        <v>286</v>
      </c>
      <c r="K76" s="611"/>
    </row>
    <row r="77" spans="1:11" ht="14.25" customHeight="1">
      <c r="A77" s="629" t="s">
        <v>549</v>
      </c>
      <c r="B77" s="620" t="s">
        <v>616</v>
      </c>
      <c r="C77" s="614" t="s">
        <v>215</v>
      </c>
      <c r="D77" s="304" t="s">
        <v>201</v>
      </c>
      <c r="E77" s="304" t="s">
        <v>640</v>
      </c>
      <c r="F77" s="304" t="s">
        <v>604</v>
      </c>
      <c r="G77" s="304" t="s">
        <v>820</v>
      </c>
      <c r="H77" s="304" t="s">
        <v>770</v>
      </c>
      <c r="I77" s="304"/>
      <c r="J77" s="630" t="s">
        <v>286</v>
      </c>
      <c r="K77" s="611"/>
    </row>
    <row r="78" spans="1:11" ht="14.25" customHeight="1">
      <c r="A78" s="629" t="s">
        <v>549</v>
      </c>
      <c r="B78" s="620" t="s">
        <v>821</v>
      </c>
      <c r="C78" s="614" t="s">
        <v>215</v>
      </c>
      <c r="D78" s="304" t="s">
        <v>201</v>
      </c>
      <c r="E78" s="304" t="s">
        <v>644</v>
      </c>
      <c r="F78" s="304" t="s">
        <v>609</v>
      </c>
      <c r="G78" s="304" t="s">
        <v>754</v>
      </c>
      <c r="H78" s="622"/>
      <c r="I78" s="304" t="s">
        <v>754</v>
      </c>
      <c r="J78" s="630" t="s">
        <v>286</v>
      </c>
      <c r="K78" s="611"/>
    </row>
    <row r="79" spans="1:11" ht="14.25" customHeight="1">
      <c r="A79" s="629" t="s">
        <v>549</v>
      </c>
      <c r="B79" s="620" t="s">
        <v>822</v>
      </c>
      <c r="C79" s="614" t="s">
        <v>215</v>
      </c>
      <c r="D79" s="304" t="s">
        <v>201</v>
      </c>
      <c r="E79" s="304" t="s">
        <v>793</v>
      </c>
      <c r="F79" s="304" t="s">
        <v>609</v>
      </c>
      <c r="G79" s="304" t="s">
        <v>754</v>
      </c>
      <c r="H79" s="622"/>
      <c r="I79" s="304" t="s">
        <v>754</v>
      </c>
      <c r="J79" s="630" t="s">
        <v>286</v>
      </c>
      <c r="K79" s="611"/>
    </row>
    <row r="80" spans="1:11" ht="14.25" customHeight="1">
      <c r="A80" s="629" t="s">
        <v>549</v>
      </c>
      <c r="B80" s="620" t="s">
        <v>617</v>
      </c>
      <c r="C80" s="614" t="s">
        <v>215</v>
      </c>
      <c r="D80" s="304" t="s">
        <v>201</v>
      </c>
      <c r="E80" s="304" t="s">
        <v>640</v>
      </c>
      <c r="F80" s="304" t="s">
        <v>604</v>
      </c>
      <c r="G80" s="304" t="s">
        <v>823</v>
      </c>
      <c r="H80" s="304" t="s">
        <v>770</v>
      </c>
      <c r="I80" s="304"/>
      <c r="J80" s="630" t="s">
        <v>286</v>
      </c>
      <c r="K80" s="611"/>
    </row>
    <row r="81" spans="1:11" ht="14.25" customHeight="1">
      <c r="A81" s="629" t="s">
        <v>549</v>
      </c>
      <c r="B81" s="620" t="s">
        <v>824</v>
      </c>
      <c r="C81" s="614" t="s">
        <v>215</v>
      </c>
      <c r="D81" s="304" t="s">
        <v>201</v>
      </c>
      <c r="E81" s="304" t="s">
        <v>597</v>
      </c>
      <c r="F81" s="304" t="s">
        <v>609</v>
      </c>
      <c r="G81" s="304" t="s">
        <v>760</v>
      </c>
      <c r="H81" s="622" t="s">
        <v>748</v>
      </c>
      <c r="I81" s="304"/>
      <c r="J81" s="630" t="s">
        <v>286</v>
      </c>
      <c r="K81" s="611"/>
    </row>
    <row r="82" spans="1:11" ht="14.25" customHeight="1">
      <c r="A82" s="629" t="s">
        <v>549</v>
      </c>
      <c r="B82" s="620" t="s">
        <v>824</v>
      </c>
      <c r="C82" s="614" t="s">
        <v>215</v>
      </c>
      <c r="D82" s="304" t="s">
        <v>201</v>
      </c>
      <c r="E82" s="304" t="s">
        <v>283</v>
      </c>
      <c r="F82" s="304" t="s">
        <v>604</v>
      </c>
      <c r="G82" s="304" t="s">
        <v>760</v>
      </c>
      <c r="H82" s="622" t="s">
        <v>748</v>
      </c>
      <c r="I82" s="304"/>
      <c r="J82" s="630" t="s">
        <v>286</v>
      </c>
      <c r="K82" s="611"/>
    </row>
    <row r="83" spans="1:11" ht="14.25" customHeight="1">
      <c r="A83" s="629" t="s">
        <v>549</v>
      </c>
      <c r="B83" s="620" t="s">
        <v>825</v>
      </c>
      <c r="C83" s="614" t="s">
        <v>215</v>
      </c>
      <c r="D83" s="304" t="s">
        <v>201</v>
      </c>
      <c r="E83" s="304" t="s">
        <v>644</v>
      </c>
      <c r="F83" s="304" t="s">
        <v>604</v>
      </c>
      <c r="G83" s="304" t="s">
        <v>760</v>
      </c>
      <c r="H83" s="622" t="s">
        <v>754</v>
      </c>
      <c r="I83" s="304"/>
      <c r="J83" s="630" t="s">
        <v>286</v>
      </c>
      <c r="K83" s="611"/>
    </row>
    <row r="84" spans="1:11" ht="14.25" customHeight="1">
      <c r="A84" s="629" t="s">
        <v>549</v>
      </c>
      <c r="B84" s="620" t="s">
        <v>826</v>
      </c>
      <c r="C84" s="614" t="s">
        <v>215</v>
      </c>
      <c r="D84" s="304" t="s">
        <v>201</v>
      </c>
      <c r="E84" s="304" t="s">
        <v>283</v>
      </c>
      <c r="F84" s="304" t="s">
        <v>609</v>
      </c>
      <c r="G84" s="304" t="s">
        <v>754</v>
      </c>
      <c r="H84" s="622" t="s">
        <v>754</v>
      </c>
      <c r="I84" s="304" t="s">
        <v>754</v>
      </c>
      <c r="J84" s="630" t="s">
        <v>286</v>
      </c>
      <c r="K84" s="611"/>
    </row>
    <row r="85" spans="1:11" ht="14.25" customHeight="1">
      <c r="A85" s="629" t="s">
        <v>549</v>
      </c>
      <c r="B85" s="620" t="s">
        <v>827</v>
      </c>
      <c r="C85" s="614" t="s">
        <v>215</v>
      </c>
      <c r="D85" s="304" t="s">
        <v>201</v>
      </c>
      <c r="E85" s="304" t="s">
        <v>283</v>
      </c>
      <c r="F85" s="304" t="s">
        <v>609</v>
      </c>
      <c r="G85" s="304" t="s">
        <v>760</v>
      </c>
      <c r="H85" s="622" t="s">
        <v>754</v>
      </c>
      <c r="I85" s="304"/>
      <c r="J85" s="630" t="s">
        <v>286</v>
      </c>
      <c r="K85" s="611"/>
    </row>
    <row r="86" spans="1:11" ht="14.25" customHeight="1">
      <c r="A86" s="629" t="s">
        <v>549</v>
      </c>
      <c r="B86" s="620" t="s">
        <v>622</v>
      </c>
      <c r="C86" s="614" t="s">
        <v>215</v>
      </c>
      <c r="D86" s="304" t="s">
        <v>201</v>
      </c>
      <c r="E86" s="304" t="s">
        <v>638</v>
      </c>
      <c r="F86" s="304" t="s">
        <v>604</v>
      </c>
      <c r="G86" s="304" t="s">
        <v>828</v>
      </c>
      <c r="H86" s="304" t="s">
        <v>770</v>
      </c>
      <c r="I86" s="304"/>
      <c r="J86" s="630" t="s">
        <v>286</v>
      </c>
      <c r="K86" s="611"/>
    </row>
    <row r="87" spans="1:11" ht="14.25" customHeight="1">
      <c r="A87" s="629" t="s">
        <v>549</v>
      </c>
      <c r="B87" s="620" t="s">
        <v>623</v>
      </c>
      <c r="C87" s="614" t="s">
        <v>215</v>
      </c>
      <c r="D87" s="304" t="s">
        <v>201</v>
      </c>
      <c r="E87" s="304" t="s">
        <v>793</v>
      </c>
      <c r="F87" s="304" t="s">
        <v>604</v>
      </c>
      <c r="G87" s="304" t="s">
        <v>754</v>
      </c>
      <c r="H87" s="622"/>
      <c r="I87" s="304" t="s">
        <v>754</v>
      </c>
      <c r="J87" s="630" t="s">
        <v>286</v>
      </c>
      <c r="K87" s="611"/>
    </row>
    <row r="88" spans="1:11" ht="14.25" customHeight="1">
      <c r="A88" s="629" t="s">
        <v>549</v>
      </c>
      <c r="B88" s="620" t="s">
        <v>829</v>
      </c>
      <c r="C88" s="614" t="s">
        <v>215</v>
      </c>
      <c r="D88" s="304" t="s">
        <v>201</v>
      </c>
      <c r="E88" s="304" t="s">
        <v>830</v>
      </c>
      <c r="F88" s="304" t="s">
        <v>609</v>
      </c>
      <c r="G88" s="304" t="s">
        <v>754</v>
      </c>
      <c r="H88" s="622"/>
      <c r="I88" s="304" t="s">
        <v>754</v>
      </c>
      <c r="J88" s="630" t="s">
        <v>286</v>
      </c>
      <c r="K88" s="611"/>
    </row>
    <row r="89" spans="1:11" ht="14.25" customHeight="1">
      <c r="A89" s="629" t="s">
        <v>549</v>
      </c>
      <c r="B89" s="620" t="s">
        <v>831</v>
      </c>
      <c r="C89" s="614" t="s">
        <v>215</v>
      </c>
      <c r="D89" s="304" t="s">
        <v>201</v>
      </c>
      <c r="E89" s="304" t="s">
        <v>373</v>
      </c>
      <c r="F89" s="304" t="s">
        <v>609</v>
      </c>
      <c r="G89" s="304" t="s">
        <v>754</v>
      </c>
      <c r="H89" s="622"/>
      <c r="I89" s="304" t="s">
        <v>754</v>
      </c>
      <c r="J89" s="630" t="s">
        <v>286</v>
      </c>
      <c r="K89" s="611"/>
    </row>
    <row r="90" spans="1:11" ht="14.25" customHeight="1">
      <c r="A90" s="629" t="s">
        <v>549</v>
      </c>
      <c r="B90" s="620" t="s">
        <v>832</v>
      </c>
      <c r="C90" s="614" t="s">
        <v>215</v>
      </c>
      <c r="D90" s="304" t="s">
        <v>201</v>
      </c>
      <c r="E90" s="304" t="s">
        <v>373</v>
      </c>
      <c r="F90" s="304" t="s">
        <v>609</v>
      </c>
      <c r="G90" s="304" t="s">
        <v>754</v>
      </c>
      <c r="H90" s="622"/>
      <c r="I90" s="304" t="s">
        <v>754</v>
      </c>
      <c r="J90" s="630" t="s">
        <v>286</v>
      </c>
      <c r="K90" s="611"/>
    </row>
    <row r="91" spans="1:11" ht="14.25" customHeight="1">
      <c r="A91" s="629" t="s">
        <v>549</v>
      </c>
      <c r="B91" s="620" t="s">
        <v>556</v>
      </c>
      <c r="C91" s="614" t="s">
        <v>215</v>
      </c>
      <c r="D91" s="304" t="s">
        <v>201</v>
      </c>
      <c r="E91" s="304" t="s">
        <v>373</v>
      </c>
      <c r="F91" s="304" t="s">
        <v>609</v>
      </c>
      <c r="G91" s="304" t="s">
        <v>760</v>
      </c>
      <c r="H91" s="622" t="s">
        <v>748</v>
      </c>
      <c r="I91" s="304"/>
      <c r="J91" s="630" t="s">
        <v>286</v>
      </c>
      <c r="K91" s="611"/>
    </row>
    <row r="92" spans="1:11" ht="14.25" customHeight="1">
      <c r="A92" s="629" t="s">
        <v>549</v>
      </c>
      <c r="B92" s="620" t="s">
        <v>624</v>
      </c>
      <c r="C92" s="614" t="s">
        <v>215</v>
      </c>
      <c r="D92" s="304" t="s">
        <v>201</v>
      </c>
      <c r="E92" s="304" t="s">
        <v>830</v>
      </c>
      <c r="F92" s="304" t="s">
        <v>604</v>
      </c>
      <c r="G92" s="304" t="s">
        <v>754</v>
      </c>
      <c r="H92" s="622"/>
      <c r="I92" s="304" t="s">
        <v>754</v>
      </c>
      <c r="J92" s="630" t="s">
        <v>286</v>
      </c>
      <c r="K92" s="611"/>
    </row>
    <row r="93" spans="1:11" ht="14.25" customHeight="1">
      <c r="A93" s="629" t="s">
        <v>549</v>
      </c>
      <c r="B93" s="620" t="s">
        <v>558</v>
      </c>
      <c r="C93" s="614" t="s">
        <v>215</v>
      </c>
      <c r="D93" s="304" t="s">
        <v>201</v>
      </c>
      <c r="E93" s="304" t="s">
        <v>597</v>
      </c>
      <c r="F93" s="304" t="s">
        <v>609</v>
      </c>
      <c r="G93" s="304" t="s">
        <v>760</v>
      </c>
      <c r="H93" s="622" t="s">
        <v>754</v>
      </c>
      <c r="I93" s="304"/>
      <c r="J93" s="630" t="s">
        <v>286</v>
      </c>
      <c r="K93" s="611"/>
    </row>
    <row r="94" spans="1:11" ht="14.25" customHeight="1">
      <c r="A94" s="629" t="s">
        <v>549</v>
      </c>
      <c r="B94" s="620" t="s">
        <v>833</v>
      </c>
      <c r="C94" s="614" t="s">
        <v>215</v>
      </c>
      <c r="D94" s="304" t="s">
        <v>201</v>
      </c>
      <c r="E94" s="304" t="s">
        <v>283</v>
      </c>
      <c r="F94" s="304" t="s">
        <v>604</v>
      </c>
      <c r="G94" s="304" t="s">
        <v>754</v>
      </c>
      <c r="H94" s="622"/>
      <c r="I94" s="304" t="s">
        <v>754</v>
      </c>
      <c r="J94" s="630" t="s">
        <v>286</v>
      </c>
      <c r="K94" s="611"/>
    </row>
    <row r="95" spans="1:11" ht="14.25" customHeight="1">
      <c r="A95" s="629" t="s">
        <v>549</v>
      </c>
      <c r="B95" s="620" t="s">
        <v>834</v>
      </c>
      <c r="C95" s="614" t="s">
        <v>215</v>
      </c>
      <c r="D95" s="304" t="s">
        <v>201</v>
      </c>
      <c r="E95" s="304" t="s">
        <v>283</v>
      </c>
      <c r="F95" s="304" t="s">
        <v>604</v>
      </c>
      <c r="G95" s="304" t="s">
        <v>754</v>
      </c>
      <c r="H95" s="622"/>
      <c r="I95" s="304" t="s">
        <v>754</v>
      </c>
      <c r="J95" s="630" t="s">
        <v>286</v>
      </c>
      <c r="K95" s="611"/>
    </row>
    <row r="96" spans="1:11" ht="14.25" customHeight="1">
      <c r="A96" s="629" t="s">
        <v>549</v>
      </c>
      <c r="B96" s="620" t="s">
        <v>835</v>
      </c>
      <c r="C96" s="614" t="s">
        <v>215</v>
      </c>
      <c r="D96" s="304" t="s">
        <v>201</v>
      </c>
      <c r="E96" s="304" t="s">
        <v>283</v>
      </c>
      <c r="F96" s="304" t="s">
        <v>604</v>
      </c>
      <c r="G96" s="304" t="s">
        <v>754</v>
      </c>
      <c r="H96" s="622"/>
      <c r="I96" s="304" t="s">
        <v>754</v>
      </c>
      <c r="J96" s="630" t="s">
        <v>286</v>
      </c>
      <c r="K96" s="611"/>
    </row>
    <row r="97" spans="1:11" ht="14.25" customHeight="1">
      <c r="A97" s="629" t="s">
        <v>549</v>
      </c>
      <c r="B97" s="620" t="s">
        <v>836</v>
      </c>
      <c r="C97" s="614" t="s">
        <v>215</v>
      </c>
      <c r="D97" s="304" t="s">
        <v>201</v>
      </c>
      <c r="E97" s="304" t="s">
        <v>283</v>
      </c>
      <c r="F97" s="304" t="s">
        <v>604</v>
      </c>
      <c r="G97" s="304" t="s">
        <v>754</v>
      </c>
      <c r="H97" s="622"/>
      <c r="I97" s="304" t="s">
        <v>754</v>
      </c>
      <c r="J97" s="630" t="s">
        <v>286</v>
      </c>
      <c r="K97" s="611"/>
    </row>
    <row r="98" spans="1:11" ht="14.25" customHeight="1">
      <c r="A98" s="629" t="s">
        <v>549</v>
      </c>
      <c r="B98" s="620" t="s">
        <v>837</v>
      </c>
      <c r="C98" s="614" t="s">
        <v>215</v>
      </c>
      <c r="D98" s="304" t="s">
        <v>201</v>
      </c>
      <c r="E98" s="304" t="s">
        <v>283</v>
      </c>
      <c r="F98" s="304" t="s">
        <v>604</v>
      </c>
      <c r="G98" s="304" t="s">
        <v>754</v>
      </c>
      <c r="H98" s="622"/>
      <c r="I98" s="304" t="s">
        <v>754</v>
      </c>
      <c r="J98" s="630" t="s">
        <v>286</v>
      </c>
      <c r="K98" s="611"/>
    </row>
    <row r="99" spans="1:11" ht="14.25" customHeight="1">
      <c r="A99" s="629" t="s">
        <v>549</v>
      </c>
      <c r="B99" s="620" t="s">
        <v>838</v>
      </c>
      <c r="C99" s="614" t="s">
        <v>215</v>
      </c>
      <c r="D99" s="304" t="s">
        <v>201</v>
      </c>
      <c r="E99" s="304" t="s">
        <v>793</v>
      </c>
      <c r="F99" s="304" t="s">
        <v>604</v>
      </c>
      <c r="G99" s="304" t="s">
        <v>754</v>
      </c>
      <c r="H99" s="622"/>
      <c r="I99" s="304" t="s">
        <v>754</v>
      </c>
      <c r="J99" s="630" t="s">
        <v>286</v>
      </c>
      <c r="K99" s="611"/>
    </row>
    <row r="100" spans="1:11" ht="14.25" customHeight="1">
      <c r="A100" s="629" t="s">
        <v>549</v>
      </c>
      <c r="B100" s="620" t="s">
        <v>838</v>
      </c>
      <c r="C100" s="614" t="s">
        <v>215</v>
      </c>
      <c r="D100" s="304" t="s">
        <v>201</v>
      </c>
      <c r="E100" s="304" t="s">
        <v>373</v>
      </c>
      <c r="F100" s="304" t="s">
        <v>609</v>
      </c>
      <c r="G100" s="304" t="s">
        <v>754</v>
      </c>
      <c r="H100" s="622"/>
      <c r="I100" s="304" t="s">
        <v>754</v>
      </c>
      <c r="J100" s="630" t="s">
        <v>286</v>
      </c>
      <c r="K100" s="611"/>
    </row>
    <row r="101" spans="1:11" ht="14.25" customHeight="1">
      <c r="A101" s="629" t="s">
        <v>549</v>
      </c>
      <c r="B101" s="620" t="s">
        <v>745</v>
      </c>
      <c r="C101" s="614" t="s">
        <v>215</v>
      </c>
      <c r="D101" s="304" t="s">
        <v>201</v>
      </c>
      <c r="E101" s="304" t="s">
        <v>793</v>
      </c>
      <c r="F101" s="304" t="s">
        <v>604</v>
      </c>
      <c r="G101" s="304" t="s">
        <v>754</v>
      </c>
      <c r="H101" s="622"/>
      <c r="I101" s="304" t="s">
        <v>754</v>
      </c>
      <c r="J101" s="630" t="s">
        <v>286</v>
      </c>
      <c r="K101" s="611"/>
    </row>
    <row r="102" spans="1:11" ht="14.25" customHeight="1">
      <c r="A102" s="629" t="s">
        <v>549</v>
      </c>
      <c r="B102" s="620" t="s">
        <v>745</v>
      </c>
      <c r="C102" s="614" t="s">
        <v>215</v>
      </c>
      <c r="D102" s="304" t="s">
        <v>201</v>
      </c>
      <c r="E102" s="304" t="s">
        <v>373</v>
      </c>
      <c r="F102" s="304" t="s">
        <v>604</v>
      </c>
      <c r="G102" s="304" t="s">
        <v>754</v>
      </c>
      <c r="H102" s="622"/>
      <c r="I102" s="304" t="s">
        <v>754</v>
      </c>
      <c r="J102" s="630" t="s">
        <v>286</v>
      </c>
      <c r="K102" s="611"/>
    </row>
    <row r="103" spans="1:11" ht="14.25" customHeight="1">
      <c r="A103" s="629" t="s">
        <v>549</v>
      </c>
      <c r="B103" s="620" t="s">
        <v>839</v>
      </c>
      <c r="C103" s="614" t="s">
        <v>215</v>
      </c>
      <c r="D103" s="304" t="s">
        <v>201</v>
      </c>
      <c r="E103" s="304" t="s">
        <v>597</v>
      </c>
      <c r="F103" s="304" t="s">
        <v>609</v>
      </c>
      <c r="G103" s="304" t="s">
        <v>760</v>
      </c>
      <c r="H103" s="622" t="s">
        <v>754</v>
      </c>
      <c r="I103" s="304"/>
      <c r="J103" s="630" t="s">
        <v>286</v>
      </c>
      <c r="K103" s="611"/>
    </row>
    <row r="104" spans="1:11" ht="14.25" customHeight="1">
      <c r="A104" s="629" t="s">
        <v>549</v>
      </c>
      <c r="B104" s="620" t="s">
        <v>839</v>
      </c>
      <c r="C104" s="614" t="s">
        <v>215</v>
      </c>
      <c r="D104" s="304" t="s">
        <v>201</v>
      </c>
      <c r="E104" s="304" t="s">
        <v>283</v>
      </c>
      <c r="F104" s="304" t="s">
        <v>609</v>
      </c>
      <c r="G104" s="304" t="s">
        <v>760</v>
      </c>
      <c r="H104" s="622" t="s">
        <v>754</v>
      </c>
      <c r="I104" s="304"/>
      <c r="J104" s="630" t="s">
        <v>286</v>
      </c>
      <c r="K104" s="611"/>
    </row>
    <row r="105" spans="1:11" ht="14.25" customHeight="1">
      <c r="A105" s="629" t="s">
        <v>549</v>
      </c>
      <c r="B105" s="620" t="s">
        <v>840</v>
      </c>
      <c r="C105" s="614" t="s">
        <v>215</v>
      </c>
      <c r="D105" s="304" t="s">
        <v>201</v>
      </c>
      <c r="E105" s="304" t="s">
        <v>793</v>
      </c>
      <c r="F105" s="304" t="s">
        <v>604</v>
      </c>
      <c r="G105" s="304" t="s">
        <v>754</v>
      </c>
      <c r="H105" s="622"/>
      <c r="I105" s="304" t="s">
        <v>754</v>
      </c>
      <c r="J105" s="630" t="s">
        <v>286</v>
      </c>
      <c r="K105" s="611"/>
    </row>
    <row r="106" spans="1:11" ht="14.25" customHeight="1">
      <c r="A106" s="629" t="s">
        <v>549</v>
      </c>
      <c r="B106" s="620" t="s">
        <v>841</v>
      </c>
      <c r="C106" s="614" t="s">
        <v>215</v>
      </c>
      <c r="D106" s="304" t="s">
        <v>201</v>
      </c>
      <c r="E106" s="304" t="s">
        <v>793</v>
      </c>
      <c r="F106" s="304" t="s">
        <v>604</v>
      </c>
      <c r="G106" s="304" t="s">
        <v>754</v>
      </c>
      <c r="H106" s="622"/>
      <c r="I106" s="304" t="s">
        <v>754</v>
      </c>
      <c r="J106" s="630" t="s">
        <v>286</v>
      </c>
      <c r="K106" s="611"/>
    </row>
    <row r="107" spans="1:11" ht="14.25" customHeight="1">
      <c r="A107" s="629" t="s">
        <v>549</v>
      </c>
      <c r="B107" s="620" t="s">
        <v>841</v>
      </c>
      <c r="C107" s="614" t="s">
        <v>215</v>
      </c>
      <c r="D107" s="304" t="s">
        <v>201</v>
      </c>
      <c r="E107" s="304" t="s">
        <v>373</v>
      </c>
      <c r="F107" s="304" t="s">
        <v>604</v>
      </c>
      <c r="G107" s="304" t="s">
        <v>760</v>
      </c>
      <c r="H107" s="622"/>
      <c r="I107" s="304"/>
      <c r="J107" s="630" t="s">
        <v>286</v>
      </c>
      <c r="K107" s="611"/>
    </row>
    <row r="108" spans="1:11" ht="14.25" customHeight="1">
      <c r="A108" s="629" t="s">
        <v>549</v>
      </c>
      <c r="B108" s="620" t="s">
        <v>842</v>
      </c>
      <c r="C108" s="614" t="s">
        <v>215</v>
      </c>
      <c r="D108" s="304" t="s">
        <v>201</v>
      </c>
      <c r="E108" s="304" t="s">
        <v>373</v>
      </c>
      <c r="F108" s="304" t="s">
        <v>604</v>
      </c>
      <c r="G108" s="304" t="s">
        <v>760</v>
      </c>
      <c r="H108" s="622" t="s">
        <v>754</v>
      </c>
      <c r="I108" s="304"/>
      <c r="J108" s="630" t="s">
        <v>286</v>
      </c>
      <c r="K108" s="611"/>
    </row>
    <row r="109" spans="1:11" ht="14.25" customHeight="1">
      <c r="A109" s="629" t="s">
        <v>549</v>
      </c>
      <c r="B109" s="620" t="s">
        <v>842</v>
      </c>
      <c r="C109" s="614" t="s">
        <v>215</v>
      </c>
      <c r="D109" s="304" t="s">
        <v>201</v>
      </c>
      <c r="E109" s="304" t="s">
        <v>283</v>
      </c>
      <c r="F109" s="304" t="s">
        <v>604</v>
      </c>
      <c r="G109" s="304" t="s">
        <v>760</v>
      </c>
      <c r="H109" s="622" t="s">
        <v>754</v>
      </c>
      <c r="I109" s="304"/>
      <c r="J109" s="630" t="s">
        <v>286</v>
      </c>
      <c r="K109" s="611"/>
    </row>
    <row r="110" spans="1:11" ht="14.25" customHeight="1">
      <c r="A110" s="629" t="s">
        <v>549</v>
      </c>
      <c r="B110" s="620" t="s">
        <v>628</v>
      </c>
      <c r="C110" s="614" t="s">
        <v>215</v>
      </c>
      <c r="D110" s="304" t="s">
        <v>201</v>
      </c>
      <c r="E110" s="304" t="s">
        <v>830</v>
      </c>
      <c r="F110" s="304" t="s">
        <v>604</v>
      </c>
      <c r="G110" s="304" t="s">
        <v>754</v>
      </c>
      <c r="H110" s="622"/>
      <c r="I110" s="304" t="s">
        <v>754</v>
      </c>
      <c r="J110" s="630" t="s">
        <v>286</v>
      </c>
      <c r="K110" s="611"/>
    </row>
    <row r="111" spans="1:11" ht="14.25" customHeight="1">
      <c r="A111" s="629" t="s">
        <v>549</v>
      </c>
      <c r="B111" s="620" t="s">
        <v>629</v>
      </c>
      <c r="C111" s="614" t="s">
        <v>215</v>
      </c>
      <c r="D111" s="304" t="s">
        <v>201</v>
      </c>
      <c r="E111" s="304" t="s">
        <v>843</v>
      </c>
      <c r="F111" s="304" t="s">
        <v>604</v>
      </c>
      <c r="G111" s="304" t="s">
        <v>754</v>
      </c>
      <c r="H111" s="622"/>
      <c r="I111" s="304" t="s">
        <v>754</v>
      </c>
      <c r="J111" s="630" t="s">
        <v>286</v>
      </c>
      <c r="K111" s="611"/>
    </row>
    <row r="112" spans="1:11" ht="14.25" customHeight="1">
      <c r="A112" s="629" t="s">
        <v>549</v>
      </c>
      <c r="B112" s="620" t="s">
        <v>844</v>
      </c>
      <c r="C112" s="614" t="s">
        <v>215</v>
      </c>
      <c r="D112" s="304" t="s">
        <v>201</v>
      </c>
      <c r="E112" s="304" t="s">
        <v>845</v>
      </c>
      <c r="F112" s="304" t="s">
        <v>604</v>
      </c>
      <c r="G112" s="304" t="s">
        <v>760</v>
      </c>
      <c r="H112" s="622" t="s">
        <v>754</v>
      </c>
      <c r="I112" s="304"/>
      <c r="J112" s="630" t="s">
        <v>286</v>
      </c>
      <c r="K112" s="611"/>
    </row>
    <row r="113" spans="1:11" ht="14.25" customHeight="1">
      <c r="A113" s="629" t="s">
        <v>549</v>
      </c>
      <c r="B113" s="620" t="s">
        <v>846</v>
      </c>
      <c r="C113" s="614" t="s">
        <v>215</v>
      </c>
      <c r="D113" s="304" t="s">
        <v>201</v>
      </c>
      <c r="E113" s="304" t="s">
        <v>283</v>
      </c>
      <c r="F113" s="304" t="s">
        <v>604</v>
      </c>
      <c r="G113" s="304" t="s">
        <v>760</v>
      </c>
      <c r="H113" s="304" t="s">
        <v>770</v>
      </c>
      <c r="I113" s="304"/>
      <c r="J113" s="630" t="s">
        <v>286</v>
      </c>
      <c r="K113" s="611"/>
    </row>
    <row r="114" spans="1:11" ht="14.25" customHeight="1">
      <c r="A114" s="629" t="s">
        <v>549</v>
      </c>
      <c r="B114" s="620" t="s">
        <v>847</v>
      </c>
      <c r="C114" s="614" t="s">
        <v>215</v>
      </c>
      <c r="D114" s="304" t="s">
        <v>201</v>
      </c>
      <c r="E114" s="304" t="s">
        <v>373</v>
      </c>
      <c r="F114" s="304" t="s">
        <v>609</v>
      </c>
      <c r="G114" s="304" t="s">
        <v>760</v>
      </c>
      <c r="H114" s="622"/>
      <c r="I114" s="304"/>
      <c r="J114" s="630" t="s">
        <v>286</v>
      </c>
      <c r="K114" s="611"/>
    </row>
    <row r="115" spans="1:11" ht="14.25" customHeight="1">
      <c r="A115" s="629" t="s">
        <v>549</v>
      </c>
      <c r="B115" s="620" t="s">
        <v>848</v>
      </c>
      <c r="C115" s="614" t="s">
        <v>215</v>
      </c>
      <c r="D115" s="304" t="s">
        <v>201</v>
      </c>
      <c r="E115" s="304" t="s">
        <v>283</v>
      </c>
      <c r="F115" s="304" t="s">
        <v>609</v>
      </c>
      <c r="G115" s="304" t="s">
        <v>754</v>
      </c>
      <c r="H115" s="622"/>
      <c r="I115" s="304" t="s">
        <v>754</v>
      </c>
      <c r="J115" s="630" t="s">
        <v>286</v>
      </c>
      <c r="K115" s="611"/>
    </row>
    <row r="116" spans="1:11" ht="14.25" customHeight="1">
      <c r="A116" s="629" t="s">
        <v>549</v>
      </c>
      <c r="B116" s="620" t="s">
        <v>849</v>
      </c>
      <c r="C116" s="615" t="s">
        <v>217</v>
      </c>
      <c r="D116" s="304" t="s">
        <v>201</v>
      </c>
      <c r="E116" s="304" t="s">
        <v>850</v>
      </c>
      <c r="F116" s="304" t="s">
        <v>609</v>
      </c>
      <c r="G116" s="304" t="s">
        <v>754</v>
      </c>
      <c r="H116" s="622"/>
      <c r="I116" s="304" t="s">
        <v>754</v>
      </c>
      <c r="J116" s="630" t="s">
        <v>286</v>
      </c>
      <c r="K116" s="611"/>
    </row>
    <row r="117" spans="1:11" ht="14.25" customHeight="1">
      <c r="A117" s="629" t="s">
        <v>549</v>
      </c>
      <c r="B117" s="620" t="s">
        <v>612</v>
      </c>
      <c r="C117" s="615" t="s">
        <v>217</v>
      </c>
      <c r="D117" s="304" t="s">
        <v>201</v>
      </c>
      <c r="E117" s="304" t="s">
        <v>851</v>
      </c>
      <c r="F117" s="304" t="s">
        <v>609</v>
      </c>
      <c r="G117" s="304" t="s">
        <v>754</v>
      </c>
      <c r="H117" s="622"/>
      <c r="I117" s="304" t="s">
        <v>754</v>
      </c>
      <c r="J117" s="630" t="s">
        <v>286</v>
      </c>
      <c r="K117" s="611"/>
    </row>
    <row r="118" spans="1:11" ht="14.25" customHeight="1">
      <c r="A118" s="629" t="s">
        <v>549</v>
      </c>
      <c r="B118" s="620" t="s">
        <v>744</v>
      </c>
      <c r="C118" s="615" t="s">
        <v>217</v>
      </c>
      <c r="D118" s="304" t="s">
        <v>201</v>
      </c>
      <c r="E118" s="304" t="s">
        <v>852</v>
      </c>
      <c r="F118" s="304" t="s">
        <v>604</v>
      </c>
      <c r="G118" s="304" t="s">
        <v>754</v>
      </c>
      <c r="H118" s="622"/>
      <c r="I118" s="304" t="s">
        <v>754</v>
      </c>
      <c r="J118" s="630" t="s">
        <v>286</v>
      </c>
      <c r="K118" s="611"/>
    </row>
    <row r="119" spans="1:11" ht="14.25" customHeight="1">
      <c r="A119" s="629" t="s">
        <v>549</v>
      </c>
      <c r="B119" s="620" t="s">
        <v>853</v>
      </c>
      <c r="C119" s="615" t="s">
        <v>217</v>
      </c>
      <c r="D119" s="304" t="s">
        <v>201</v>
      </c>
      <c r="E119" s="304" t="s">
        <v>852</v>
      </c>
      <c r="F119" s="304" t="s">
        <v>604</v>
      </c>
      <c r="G119" s="304" t="s">
        <v>754</v>
      </c>
      <c r="H119" s="622"/>
      <c r="I119" s="304" t="s">
        <v>754</v>
      </c>
      <c r="J119" s="630" t="s">
        <v>286</v>
      </c>
      <c r="K119" s="611"/>
    </row>
    <row r="120" spans="1:11" ht="14.25" customHeight="1">
      <c r="A120" s="629" t="s">
        <v>549</v>
      </c>
      <c r="B120" s="620" t="s">
        <v>613</v>
      </c>
      <c r="C120" s="615" t="s">
        <v>217</v>
      </c>
      <c r="D120" s="304" t="s">
        <v>201</v>
      </c>
      <c r="E120" s="304" t="s">
        <v>852</v>
      </c>
      <c r="F120" s="304" t="s">
        <v>609</v>
      </c>
      <c r="G120" s="304" t="s">
        <v>754</v>
      </c>
      <c r="H120" s="622"/>
      <c r="I120" s="304" t="s">
        <v>754</v>
      </c>
      <c r="J120" s="630" t="s">
        <v>286</v>
      </c>
      <c r="K120" s="611"/>
    </row>
    <row r="121" spans="1:11" ht="14.25" customHeight="1">
      <c r="A121" s="629" t="s">
        <v>549</v>
      </c>
      <c r="B121" s="620" t="s">
        <v>854</v>
      </c>
      <c r="C121" s="615" t="s">
        <v>217</v>
      </c>
      <c r="D121" s="304" t="s">
        <v>201</v>
      </c>
      <c r="E121" s="304" t="s">
        <v>852</v>
      </c>
      <c r="F121" s="304" t="s">
        <v>609</v>
      </c>
      <c r="G121" s="304" t="s">
        <v>754</v>
      </c>
      <c r="H121" s="622"/>
      <c r="I121" s="304" t="s">
        <v>754</v>
      </c>
      <c r="J121" s="630" t="s">
        <v>286</v>
      </c>
      <c r="K121" s="611"/>
    </row>
    <row r="122" spans="1:11" ht="14.25" customHeight="1">
      <c r="A122" s="629" t="s">
        <v>549</v>
      </c>
      <c r="B122" s="620" t="s">
        <v>806</v>
      </c>
      <c r="C122" s="615" t="s">
        <v>217</v>
      </c>
      <c r="D122" s="304" t="s">
        <v>201</v>
      </c>
      <c r="E122" s="304" t="s">
        <v>852</v>
      </c>
      <c r="F122" s="304" t="s">
        <v>609</v>
      </c>
      <c r="G122" s="304" t="s">
        <v>754</v>
      </c>
      <c r="H122" s="622"/>
      <c r="I122" s="304" t="s">
        <v>754</v>
      </c>
      <c r="J122" s="630" t="s">
        <v>286</v>
      </c>
      <c r="K122" s="611"/>
    </row>
    <row r="123" spans="1:11" ht="14.25" customHeight="1">
      <c r="A123" s="629" t="s">
        <v>549</v>
      </c>
      <c r="B123" s="620" t="s">
        <v>855</v>
      </c>
      <c r="C123" s="615" t="s">
        <v>217</v>
      </c>
      <c r="D123" s="304" t="s">
        <v>201</v>
      </c>
      <c r="E123" s="304" t="s">
        <v>856</v>
      </c>
      <c r="F123" s="304" t="s">
        <v>604</v>
      </c>
      <c r="G123" s="304" t="s">
        <v>754</v>
      </c>
      <c r="H123" s="622"/>
      <c r="I123" s="304" t="s">
        <v>754</v>
      </c>
      <c r="J123" s="630" t="s">
        <v>286</v>
      </c>
      <c r="K123" s="611"/>
    </row>
    <row r="124" spans="1:11" ht="14.25" customHeight="1">
      <c r="A124" s="629" t="s">
        <v>549</v>
      </c>
      <c r="B124" s="620" t="s">
        <v>855</v>
      </c>
      <c r="C124" s="615" t="s">
        <v>217</v>
      </c>
      <c r="D124" s="304" t="s">
        <v>201</v>
      </c>
      <c r="E124" s="304" t="s">
        <v>857</v>
      </c>
      <c r="F124" s="304" t="s">
        <v>604</v>
      </c>
      <c r="G124" s="304" t="s">
        <v>754</v>
      </c>
      <c r="H124" s="622"/>
      <c r="I124" s="304" t="s">
        <v>754</v>
      </c>
      <c r="J124" s="630" t="s">
        <v>286</v>
      </c>
      <c r="K124" s="611"/>
    </row>
    <row r="125" spans="1:11" ht="14.25" customHeight="1">
      <c r="A125" s="629" t="s">
        <v>549</v>
      </c>
      <c r="B125" s="620" t="s">
        <v>858</v>
      </c>
      <c r="C125" s="615" t="s">
        <v>217</v>
      </c>
      <c r="D125" s="304" t="s">
        <v>201</v>
      </c>
      <c r="E125" s="304" t="s">
        <v>852</v>
      </c>
      <c r="F125" s="304" t="s">
        <v>609</v>
      </c>
      <c r="G125" s="304" t="s">
        <v>754</v>
      </c>
      <c r="H125" s="622"/>
      <c r="I125" s="304" t="s">
        <v>754</v>
      </c>
      <c r="J125" s="630" t="s">
        <v>286</v>
      </c>
      <c r="K125" s="611"/>
    </row>
    <row r="126" spans="1:11" ht="14.25" customHeight="1">
      <c r="A126" s="629" t="s">
        <v>549</v>
      </c>
      <c r="B126" s="620" t="s">
        <v>859</v>
      </c>
      <c r="C126" s="615" t="s">
        <v>217</v>
      </c>
      <c r="D126" s="304" t="s">
        <v>201</v>
      </c>
      <c r="E126" s="304" t="s">
        <v>852</v>
      </c>
      <c r="F126" s="304" t="s">
        <v>604</v>
      </c>
      <c r="G126" s="304" t="s">
        <v>754</v>
      </c>
      <c r="H126" s="622"/>
      <c r="I126" s="304" t="s">
        <v>754</v>
      </c>
      <c r="J126" s="630" t="s">
        <v>286</v>
      </c>
      <c r="K126" s="611"/>
    </row>
    <row r="127" spans="1:11" ht="14.25" customHeight="1">
      <c r="A127" s="629" t="s">
        <v>549</v>
      </c>
      <c r="B127" s="620" t="s">
        <v>860</v>
      </c>
      <c r="C127" s="615" t="s">
        <v>217</v>
      </c>
      <c r="D127" s="304" t="s">
        <v>201</v>
      </c>
      <c r="E127" s="304" t="s">
        <v>852</v>
      </c>
      <c r="F127" s="304" t="s">
        <v>604</v>
      </c>
      <c r="G127" s="304" t="s">
        <v>754</v>
      </c>
      <c r="H127" s="622"/>
      <c r="I127" s="304" t="s">
        <v>754</v>
      </c>
      <c r="J127" s="630" t="s">
        <v>286</v>
      </c>
      <c r="K127" s="611"/>
    </row>
    <row r="128" spans="1:11" ht="14.25" customHeight="1">
      <c r="A128" s="629" t="s">
        <v>549</v>
      </c>
      <c r="B128" s="620" t="s">
        <v>861</v>
      </c>
      <c r="C128" s="615" t="s">
        <v>217</v>
      </c>
      <c r="D128" s="304" t="s">
        <v>201</v>
      </c>
      <c r="E128" s="304" t="s">
        <v>852</v>
      </c>
      <c r="F128" s="304" t="s">
        <v>604</v>
      </c>
      <c r="G128" s="304" t="s">
        <v>754</v>
      </c>
      <c r="H128" s="622"/>
      <c r="I128" s="304" t="s">
        <v>754</v>
      </c>
      <c r="J128" s="630" t="s">
        <v>286</v>
      </c>
      <c r="K128" s="611"/>
    </row>
    <row r="129" spans="1:11" ht="14.25" customHeight="1">
      <c r="A129" s="629" t="s">
        <v>549</v>
      </c>
      <c r="B129" s="620" t="s">
        <v>614</v>
      </c>
      <c r="C129" s="615" t="s">
        <v>217</v>
      </c>
      <c r="D129" s="304" t="s">
        <v>201</v>
      </c>
      <c r="E129" s="304" t="s">
        <v>851</v>
      </c>
      <c r="F129" s="304" t="s">
        <v>604</v>
      </c>
      <c r="G129" s="304" t="s">
        <v>754</v>
      </c>
      <c r="H129" s="622" t="s">
        <v>754</v>
      </c>
      <c r="I129" s="304" t="s">
        <v>754</v>
      </c>
      <c r="J129" s="630" t="s">
        <v>286</v>
      </c>
      <c r="K129" s="611"/>
    </row>
    <row r="130" spans="1:11" ht="14.25" customHeight="1">
      <c r="A130" s="629" t="s">
        <v>549</v>
      </c>
      <c r="B130" s="620" t="s">
        <v>614</v>
      </c>
      <c r="C130" s="615" t="s">
        <v>217</v>
      </c>
      <c r="D130" s="304" t="s">
        <v>201</v>
      </c>
      <c r="E130" s="304" t="s">
        <v>862</v>
      </c>
      <c r="F130" s="304" t="s">
        <v>604</v>
      </c>
      <c r="G130" s="304" t="s">
        <v>754</v>
      </c>
      <c r="H130" s="622" t="s">
        <v>754</v>
      </c>
      <c r="I130" s="304" t="s">
        <v>754</v>
      </c>
      <c r="J130" s="630" t="s">
        <v>286</v>
      </c>
      <c r="K130" s="611"/>
    </row>
    <row r="131" spans="1:11" ht="14.25" customHeight="1">
      <c r="A131" s="629" t="s">
        <v>549</v>
      </c>
      <c r="B131" s="620" t="s">
        <v>614</v>
      </c>
      <c r="C131" s="615" t="s">
        <v>217</v>
      </c>
      <c r="D131" s="304" t="s">
        <v>201</v>
      </c>
      <c r="E131" s="304" t="s">
        <v>863</v>
      </c>
      <c r="F131" s="304" t="s">
        <v>604</v>
      </c>
      <c r="G131" s="304" t="s">
        <v>754</v>
      </c>
      <c r="H131" s="622" t="s">
        <v>754</v>
      </c>
      <c r="I131" s="304" t="s">
        <v>754</v>
      </c>
      <c r="J131" s="630" t="s">
        <v>286</v>
      </c>
      <c r="K131" s="611"/>
    </row>
    <row r="132" spans="1:11" ht="14.25" customHeight="1">
      <c r="A132" s="629" t="s">
        <v>549</v>
      </c>
      <c r="B132" s="620" t="s">
        <v>614</v>
      </c>
      <c r="C132" s="615" t="s">
        <v>217</v>
      </c>
      <c r="D132" s="304" t="s">
        <v>201</v>
      </c>
      <c r="E132" s="304" t="s">
        <v>363</v>
      </c>
      <c r="F132" s="304" t="s">
        <v>604</v>
      </c>
      <c r="G132" s="304" t="s">
        <v>754</v>
      </c>
      <c r="H132" s="622" t="s">
        <v>754</v>
      </c>
      <c r="I132" s="304" t="s">
        <v>754</v>
      </c>
      <c r="J132" s="630" t="s">
        <v>286</v>
      </c>
      <c r="K132" s="611"/>
    </row>
    <row r="133" spans="1:11" ht="14.25" customHeight="1">
      <c r="A133" s="629" t="s">
        <v>549</v>
      </c>
      <c r="B133" s="620" t="s">
        <v>614</v>
      </c>
      <c r="C133" s="615" t="s">
        <v>217</v>
      </c>
      <c r="D133" s="304" t="s">
        <v>201</v>
      </c>
      <c r="E133" s="304" t="s">
        <v>864</v>
      </c>
      <c r="F133" s="304" t="s">
        <v>604</v>
      </c>
      <c r="G133" s="304" t="s">
        <v>754</v>
      </c>
      <c r="H133" s="622" t="s">
        <v>754</v>
      </c>
      <c r="I133" s="304" t="s">
        <v>754</v>
      </c>
      <c r="J133" s="630" t="s">
        <v>286</v>
      </c>
      <c r="K133" s="611"/>
    </row>
    <row r="134" spans="1:11" ht="14.25" customHeight="1">
      <c r="A134" s="629" t="s">
        <v>549</v>
      </c>
      <c r="B134" s="620" t="s">
        <v>865</v>
      </c>
      <c r="C134" s="615" t="s">
        <v>217</v>
      </c>
      <c r="D134" s="304" t="s">
        <v>201</v>
      </c>
      <c r="E134" s="304" t="s">
        <v>866</v>
      </c>
      <c r="F134" s="304" t="s">
        <v>609</v>
      </c>
      <c r="G134" s="304" t="s">
        <v>754</v>
      </c>
      <c r="H134" s="622"/>
      <c r="I134" s="304" t="s">
        <v>754</v>
      </c>
      <c r="J134" s="630" t="s">
        <v>286</v>
      </c>
      <c r="K134" s="611"/>
    </row>
    <row r="135" spans="1:11" ht="14.25" customHeight="1">
      <c r="A135" s="629" t="s">
        <v>549</v>
      </c>
      <c r="B135" s="620" t="s">
        <v>865</v>
      </c>
      <c r="C135" s="615" t="s">
        <v>217</v>
      </c>
      <c r="D135" s="304" t="s">
        <v>201</v>
      </c>
      <c r="E135" s="304" t="s">
        <v>200</v>
      </c>
      <c r="F135" s="304" t="s">
        <v>609</v>
      </c>
      <c r="G135" s="304" t="s">
        <v>754</v>
      </c>
      <c r="H135" s="622"/>
      <c r="I135" s="304" t="s">
        <v>754</v>
      </c>
      <c r="J135" s="630" t="s">
        <v>286</v>
      </c>
      <c r="K135" s="611"/>
    </row>
    <row r="136" spans="1:11" ht="14.25" customHeight="1">
      <c r="A136" s="629" t="s">
        <v>549</v>
      </c>
      <c r="B136" s="620" t="s">
        <v>808</v>
      </c>
      <c r="C136" s="615" t="s">
        <v>217</v>
      </c>
      <c r="D136" s="304" t="s">
        <v>201</v>
      </c>
      <c r="E136" s="304" t="s">
        <v>852</v>
      </c>
      <c r="F136" s="304" t="s">
        <v>604</v>
      </c>
      <c r="G136" s="304" t="s">
        <v>754</v>
      </c>
      <c r="H136" s="622"/>
      <c r="I136" s="304" t="s">
        <v>754</v>
      </c>
      <c r="J136" s="630" t="s">
        <v>286</v>
      </c>
      <c r="K136" s="611"/>
    </row>
    <row r="137" spans="1:11" ht="14.25" customHeight="1">
      <c r="A137" s="629" t="s">
        <v>549</v>
      </c>
      <c r="B137" s="620" t="s">
        <v>867</v>
      </c>
      <c r="C137" s="615" t="s">
        <v>217</v>
      </c>
      <c r="D137" s="304" t="s">
        <v>201</v>
      </c>
      <c r="E137" s="304" t="s">
        <v>852</v>
      </c>
      <c r="F137" s="304" t="s">
        <v>604</v>
      </c>
      <c r="G137" s="304" t="s">
        <v>754</v>
      </c>
      <c r="H137" s="622"/>
      <c r="I137" s="304" t="s">
        <v>754</v>
      </c>
      <c r="J137" s="630" t="s">
        <v>286</v>
      </c>
      <c r="K137" s="611"/>
    </row>
    <row r="138" spans="1:11" ht="14.25" customHeight="1">
      <c r="A138" s="629" t="s">
        <v>549</v>
      </c>
      <c r="B138" s="620" t="s">
        <v>812</v>
      </c>
      <c r="C138" s="615" t="s">
        <v>217</v>
      </c>
      <c r="D138" s="304" t="s">
        <v>201</v>
      </c>
      <c r="E138" s="304" t="s">
        <v>868</v>
      </c>
      <c r="F138" s="304" t="s">
        <v>609</v>
      </c>
      <c r="G138" s="304" t="s">
        <v>754</v>
      </c>
      <c r="H138" s="622"/>
      <c r="I138" s="304" t="s">
        <v>754</v>
      </c>
      <c r="J138" s="630" t="s">
        <v>286</v>
      </c>
      <c r="K138" s="611"/>
    </row>
    <row r="139" spans="1:11" ht="14.25" customHeight="1">
      <c r="A139" s="629" t="s">
        <v>549</v>
      </c>
      <c r="B139" s="620" t="s">
        <v>812</v>
      </c>
      <c r="C139" s="615" t="s">
        <v>217</v>
      </c>
      <c r="D139" s="304" t="s">
        <v>201</v>
      </c>
      <c r="E139" s="304" t="s">
        <v>869</v>
      </c>
      <c r="F139" s="304" t="s">
        <v>609</v>
      </c>
      <c r="G139" s="304" t="s">
        <v>754</v>
      </c>
      <c r="H139" s="622"/>
      <c r="I139" s="304" t="s">
        <v>754</v>
      </c>
      <c r="J139" s="630" t="s">
        <v>286</v>
      </c>
      <c r="K139" s="611"/>
    </row>
    <row r="140" spans="1:11" ht="14.25" customHeight="1">
      <c r="A140" s="629" t="s">
        <v>549</v>
      </c>
      <c r="B140" s="620" t="s">
        <v>870</v>
      </c>
      <c r="C140" s="615" t="s">
        <v>217</v>
      </c>
      <c r="D140" s="304" t="s">
        <v>201</v>
      </c>
      <c r="E140" s="304" t="s">
        <v>871</v>
      </c>
      <c r="F140" s="304" t="s">
        <v>609</v>
      </c>
      <c r="G140" s="304" t="s">
        <v>754</v>
      </c>
      <c r="H140" s="622"/>
      <c r="I140" s="304" t="s">
        <v>754</v>
      </c>
      <c r="J140" s="630" t="s">
        <v>286</v>
      </c>
      <c r="K140" s="611"/>
    </row>
    <row r="141" spans="1:11" ht="14.25" customHeight="1">
      <c r="A141" s="629" t="s">
        <v>549</v>
      </c>
      <c r="B141" s="620" t="s">
        <v>872</v>
      </c>
      <c r="C141" s="615" t="s">
        <v>217</v>
      </c>
      <c r="D141" s="304" t="s">
        <v>201</v>
      </c>
      <c r="E141" s="304" t="s">
        <v>873</v>
      </c>
      <c r="F141" s="304" t="s">
        <v>604</v>
      </c>
      <c r="G141" s="304" t="s">
        <v>754</v>
      </c>
      <c r="H141" s="622"/>
      <c r="I141" s="304" t="s">
        <v>754</v>
      </c>
      <c r="J141" s="630" t="s">
        <v>286</v>
      </c>
      <c r="K141" s="611"/>
    </row>
    <row r="142" spans="1:11" ht="14.25" customHeight="1">
      <c r="A142" s="629" t="s">
        <v>549</v>
      </c>
      <c r="B142" s="620" t="s">
        <v>872</v>
      </c>
      <c r="C142" s="615" t="s">
        <v>217</v>
      </c>
      <c r="D142" s="304" t="s">
        <v>201</v>
      </c>
      <c r="E142" s="304" t="s">
        <v>874</v>
      </c>
      <c r="F142" s="304" t="s">
        <v>604</v>
      </c>
      <c r="G142" s="304" t="s">
        <v>754</v>
      </c>
      <c r="H142" s="622"/>
      <c r="I142" s="304" t="s">
        <v>754</v>
      </c>
      <c r="J142" s="630" t="s">
        <v>286</v>
      </c>
      <c r="K142" s="611"/>
    </row>
    <row r="143" spans="1:11" ht="14.25" customHeight="1">
      <c r="A143" s="629" t="s">
        <v>549</v>
      </c>
      <c r="B143" s="620" t="s">
        <v>813</v>
      </c>
      <c r="C143" s="615" t="s">
        <v>217</v>
      </c>
      <c r="D143" s="304" t="s">
        <v>201</v>
      </c>
      <c r="E143" s="304" t="s">
        <v>875</v>
      </c>
      <c r="F143" s="304" t="s">
        <v>609</v>
      </c>
      <c r="G143" s="304" t="s">
        <v>754</v>
      </c>
      <c r="H143" s="622"/>
      <c r="I143" s="304" t="s">
        <v>754</v>
      </c>
      <c r="J143" s="630" t="s">
        <v>286</v>
      </c>
      <c r="K143" s="611"/>
    </row>
    <row r="144" spans="1:11" ht="14.25" customHeight="1">
      <c r="A144" s="629" t="s">
        <v>549</v>
      </c>
      <c r="B144" s="620" t="s">
        <v>615</v>
      </c>
      <c r="C144" s="615" t="s">
        <v>217</v>
      </c>
      <c r="D144" s="304" t="s">
        <v>201</v>
      </c>
      <c r="E144" s="304" t="s">
        <v>876</v>
      </c>
      <c r="F144" s="304" t="s">
        <v>604</v>
      </c>
      <c r="G144" s="304" t="s">
        <v>754</v>
      </c>
      <c r="H144" s="622"/>
      <c r="I144" s="304" t="s">
        <v>754</v>
      </c>
      <c r="J144" s="630" t="s">
        <v>286</v>
      </c>
      <c r="K144" s="611"/>
    </row>
    <row r="145" spans="1:11" ht="14.25" customHeight="1">
      <c r="A145" s="629" t="s">
        <v>549</v>
      </c>
      <c r="B145" s="620" t="s">
        <v>621</v>
      </c>
      <c r="C145" s="615" t="s">
        <v>217</v>
      </c>
      <c r="D145" s="304" t="s">
        <v>201</v>
      </c>
      <c r="E145" s="304" t="s">
        <v>877</v>
      </c>
      <c r="F145" s="304" t="s">
        <v>609</v>
      </c>
      <c r="G145" s="304" t="s">
        <v>754</v>
      </c>
      <c r="H145" s="622"/>
      <c r="I145" s="304" t="s">
        <v>754</v>
      </c>
      <c r="J145" s="630" t="s">
        <v>286</v>
      </c>
      <c r="K145" s="611"/>
    </row>
    <row r="146" spans="1:11" ht="14.25" customHeight="1">
      <c r="A146" s="629" t="s">
        <v>549</v>
      </c>
      <c r="B146" s="620" t="s">
        <v>815</v>
      </c>
      <c r="C146" s="615" t="s">
        <v>217</v>
      </c>
      <c r="D146" s="304" t="s">
        <v>201</v>
      </c>
      <c r="E146" s="304" t="s">
        <v>852</v>
      </c>
      <c r="F146" s="304" t="s">
        <v>609</v>
      </c>
      <c r="G146" s="304" t="s">
        <v>754</v>
      </c>
      <c r="H146" s="622"/>
      <c r="I146" s="304" t="s">
        <v>754</v>
      </c>
      <c r="J146" s="630" t="s">
        <v>286</v>
      </c>
      <c r="K146" s="611"/>
    </row>
    <row r="147" spans="1:11" ht="14.25" customHeight="1">
      <c r="A147" s="629" t="s">
        <v>549</v>
      </c>
      <c r="B147" s="620" t="s">
        <v>878</v>
      </c>
      <c r="C147" s="615" t="s">
        <v>217</v>
      </c>
      <c r="D147" s="304" t="s">
        <v>201</v>
      </c>
      <c r="E147" s="304" t="s">
        <v>852</v>
      </c>
      <c r="F147" s="304" t="s">
        <v>609</v>
      </c>
      <c r="G147" s="304" t="s">
        <v>754</v>
      </c>
      <c r="H147" s="622"/>
      <c r="I147" s="304" t="s">
        <v>754</v>
      </c>
      <c r="J147" s="630" t="s">
        <v>286</v>
      </c>
      <c r="K147" s="611"/>
    </row>
    <row r="148" spans="1:11" ht="14.25" customHeight="1">
      <c r="A148" s="629" t="s">
        <v>549</v>
      </c>
      <c r="B148" s="620" t="s">
        <v>879</v>
      </c>
      <c r="C148" s="615" t="s">
        <v>217</v>
      </c>
      <c r="D148" s="304" t="s">
        <v>201</v>
      </c>
      <c r="E148" s="304" t="s">
        <v>852</v>
      </c>
      <c r="F148" s="304" t="s">
        <v>604</v>
      </c>
      <c r="G148" s="304" t="s">
        <v>754</v>
      </c>
      <c r="H148" s="622"/>
      <c r="I148" s="304" t="s">
        <v>754</v>
      </c>
      <c r="J148" s="630" t="s">
        <v>286</v>
      </c>
      <c r="K148" s="611"/>
    </row>
    <row r="149" spans="1:11" ht="14.25" customHeight="1">
      <c r="A149" s="629" t="s">
        <v>549</v>
      </c>
      <c r="B149" s="620" t="s">
        <v>880</v>
      </c>
      <c r="C149" s="615" t="s">
        <v>217</v>
      </c>
      <c r="D149" s="304" t="s">
        <v>201</v>
      </c>
      <c r="E149" s="304" t="s">
        <v>881</v>
      </c>
      <c r="F149" s="304" t="s">
        <v>609</v>
      </c>
      <c r="G149" s="304" t="s">
        <v>754</v>
      </c>
      <c r="H149" s="622"/>
      <c r="I149" s="304" t="s">
        <v>754</v>
      </c>
      <c r="J149" s="630" t="s">
        <v>286</v>
      </c>
      <c r="K149" s="611"/>
    </row>
    <row r="150" spans="1:11" ht="14.25" customHeight="1">
      <c r="A150" s="629" t="s">
        <v>549</v>
      </c>
      <c r="B150" s="620" t="s">
        <v>816</v>
      </c>
      <c r="C150" s="615" t="s">
        <v>217</v>
      </c>
      <c r="D150" s="304" t="s">
        <v>201</v>
      </c>
      <c r="E150" s="304" t="s">
        <v>882</v>
      </c>
      <c r="F150" s="304" t="s">
        <v>604</v>
      </c>
      <c r="G150" s="304" t="s">
        <v>754</v>
      </c>
      <c r="H150" s="622"/>
      <c r="I150" s="304" t="s">
        <v>754</v>
      </c>
      <c r="J150" s="630" t="s">
        <v>286</v>
      </c>
      <c r="K150" s="611"/>
    </row>
    <row r="151" spans="1:11" ht="14.25" customHeight="1">
      <c r="A151" s="629" t="s">
        <v>549</v>
      </c>
      <c r="B151" s="620" t="s">
        <v>817</v>
      </c>
      <c r="C151" s="615" t="s">
        <v>217</v>
      </c>
      <c r="D151" s="304" t="s">
        <v>201</v>
      </c>
      <c r="E151" s="304" t="s">
        <v>883</v>
      </c>
      <c r="F151" s="304" t="s">
        <v>604</v>
      </c>
      <c r="G151" s="304" t="s">
        <v>754</v>
      </c>
      <c r="H151" s="622"/>
      <c r="I151" s="304" t="s">
        <v>754</v>
      </c>
      <c r="J151" s="630" t="s">
        <v>286</v>
      </c>
      <c r="K151" s="611"/>
    </row>
    <row r="152" spans="1:11" ht="14.25" customHeight="1">
      <c r="A152" s="629" t="s">
        <v>549</v>
      </c>
      <c r="B152" s="620" t="s">
        <v>557</v>
      </c>
      <c r="C152" s="615" t="s">
        <v>217</v>
      </c>
      <c r="D152" s="304" t="s">
        <v>201</v>
      </c>
      <c r="E152" s="304" t="s">
        <v>884</v>
      </c>
      <c r="F152" s="304" t="s">
        <v>609</v>
      </c>
      <c r="G152" s="304" t="s">
        <v>754</v>
      </c>
      <c r="H152" s="622"/>
      <c r="I152" s="304" t="s">
        <v>754</v>
      </c>
      <c r="J152" s="630" t="s">
        <v>286</v>
      </c>
      <c r="K152" s="611"/>
    </row>
    <row r="153" spans="1:11" ht="14.25" customHeight="1">
      <c r="A153" s="629" t="s">
        <v>549</v>
      </c>
      <c r="B153" s="620" t="s">
        <v>885</v>
      </c>
      <c r="C153" s="615" t="s">
        <v>217</v>
      </c>
      <c r="D153" s="304" t="s">
        <v>201</v>
      </c>
      <c r="E153" s="304" t="s">
        <v>886</v>
      </c>
      <c r="F153" s="304" t="s">
        <v>609</v>
      </c>
      <c r="G153" s="304" t="s">
        <v>754</v>
      </c>
      <c r="H153" s="622"/>
      <c r="I153" s="304" t="s">
        <v>754</v>
      </c>
      <c r="J153" s="630" t="s">
        <v>286</v>
      </c>
      <c r="K153" s="611"/>
    </row>
    <row r="154" spans="1:11" ht="14.25" customHeight="1">
      <c r="A154" s="629" t="s">
        <v>549</v>
      </c>
      <c r="B154" s="620" t="s">
        <v>885</v>
      </c>
      <c r="C154" s="615" t="s">
        <v>217</v>
      </c>
      <c r="D154" s="304" t="s">
        <v>201</v>
      </c>
      <c r="E154" s="304" t="s">
        <v>882</v>
      </c>
      <c r="F154" s="304" t="s">
        <v>609</v>
      </c>
      <c r="G154" s="304" t="s">
        <v>754</v>
      </c>
      <c r="H154" s="622"/>
      <c r="I154" s="304" t="s">
        <v>754</v>
      </c>
      <c r="J154" s="630" t="s">
        <v>286</v>
      </c>
      <c r="K154" s="611"/>
    </row>
    <row r="155" spans="1:11" ht="14.25" customHeight="1">
      <c r="A155" s="629" t="s">
        <v>549</v>
      </c>
      <c r="B155" s="620" t="s">
        <v>819</v>
      </c>
      <c r="C155" s="615" t="s">
        <v>217</v>
      </c>
      <c r="D155" s="304" t="s">
        <v>201</v>
      </c>
      <c r="E155" s="304" t="s">
        <v>887</v>
      </c>
      <c r="F155" s="304" t="s">
        <v>604</v>
      </c>
      <c r="G155" s="304" t="s">
        <v>754</v>
      </c>
      <c r="H155" s="622"/>
      <c r="I155" s="304" t="s">
        <v>754</v>
      </c>
      <c r="J155" s="630" t="s">
        <v>286</v>
      </c>
      <c r="K155" s="611"/>
    </row>
    <row r="156" spans="1:11" ht="14.25" customHeight="1">
      <c r="A156" s="629" t="s">
        <v>549</v>
      </c>
      <c r="B156" s="620" t="s">
        <v>819</v>
      </c>
      <c r="C156" s="615" t="s">
        <v>217</v>
      </c>
      <c r="D156" s="304" t="s">
        <v>201</v>
      </c>
      <c r="E156" s="304" t="s">
        <v>882</v>
      </c>
      <c r="F156" s="304" t="s">
        <v>604</v>
      </c>
      <c r="G156" s="304" t="s">
        <v>754</v>
      </c>
      <c r="H156" s="622"/>
      <c r="I156" s="304" t="s">
        <v>754</v>
      </c>
      <c r="J156" s="630" t="s">
        <v>286</v>
      </c>
      <c r="K156" s="611"/>
    </row>
    <row r="157" spans="1:11" ht="14.25" customHeight="1">
      <c r="A157" s="629" t="s">
        <v>549</v>
      </c>
      <c r="B157" s="620" t="s">
        <v>888</v>
      </c>
      <c r="C157" s="615" t="s">
        <v>217</v>
      </c>
      <c r="D157" s="304" t="s">
        <v>201</v>
      </c>
      <c r="E157" s="304" t="s">
        <v>887</v>
      </c>
      <c r="F157" s="304" t="s">
        <v>604</v>
      </c>
      <c r="G157" s="304" t="s">
        <v>754</v>
      </c>
      <c r="H157" s="622"/>
      <c r="I157" s="304" t="s">
        <v>754</v>
      </c>
      <c r="J157" s="630" t="s">
        <v>286</v>
      </c>
      <c r="K157" s="611"/>
    </row>
    <row r="158" spans="1:11" ht="14.25" customHeight="1">
      <c r="A158" s="629" t="s">
        <v>549</v>
      </c>
      <c r="B158" s="620" t="s">
        <v>888</v>
      </c>
      <c r="C158" s="615" t="s">
        <v>217</v>
      </c>
      <c r="D158" s="304" t="s">
        <v>201</v>
      </c>
      <c r="E158" s="304" t="s">
        <v>882</v>
      </c>
      <c r="F158" s="304" t="s">
        <v>604</v>
      </c>
      <c r="G158" s="304" t="s">
        <v>754</v>
      </c>
      <c r="H158" s="622"/>
      <c r="I158" s="304" t="s">
        <v>754</v>
      </c>
      <c r="J158" s="630" t="s">
        <v>286</v>
      </c>
      <c r="K158" s="611"/>
    </row>
    <row r="159" spans="1:11" ht="14.25" customHeight="1">
      <c r="A159" s="629" t="s">
        <v>549</v>
      </c>
      <c r="B159" s="620" t="s">
        <v>822</v>
      </c>
      <c r="C159" s="615" t="s">
        <v>217</v>
      </c>
      <c r="D159" s="304" t="s">
        <v>201</v>
      </c>
      <c r="E159" s="304" t="s">
        <v>889</v>
      </c>
      <c r="F159" s="304" t="s">
        <v>609</v>
      </c>
      <c r="G159" s="304" t="s">
        <v>754</v>
      </c>
      <c r="H159" s="622"/>
      <c r="I159" s="304" t="s">
        <v>754</v>
      </c>
      <c r="J159" s="630" t="s">
        <v>286</v>
      </c>
      <c r="K159" s="611"/>
    </row>
    <row r="160" spans="1:11" ht="14.25" customHeight="1">
      <c r="A160" s="629" t="s">
        <v>549</v>
      </c>
      <c r="B160" s="620" t="s">
        <v>617</v>
      </c>
      <c r="C160" s="615" t="s">
        <v>217</v>
      </c>
      <c r="D160" s="304" t="s">
        <v>201</v>
      </c>
      <c r="E160" s="304" t="s">
        <v>890</v>
      </c>
      <c r="F160" s="304" t="s">
        <v>604</v>
      </c>
      <c r="G160" s="304" t="s">
        <v>754</v>
      </c>
      <c r="H160" s="622"/>
      <c r="I160" s="304" t="s">
        <v>754</v>
      </c>
      <c r="J160" s="630" t="s">
        <v>286</v>
      </c>
      <c r="K160" s="611"/>
    </row>
    <row r="161" spans="1:11" ht="14.25" customHeight="1">
      <c r="A161" s="629" t="s">
        <v>549</v>
      </c>
      <c r="B161" s="620" t="s">
        <v>617</v>
      </c>
      <c r="C161" s="615" t="s">
        <v>217</v>
      </c>
      <c r="D161" s="304" t="s">
        <v>201</v>
      </c>
      <c r="E161" s="304" t="s">
        <v>891</v>
      </c>
      <c r="F161" s="304" t="s">
        <v>604</v>
      </c>
      <c r="G161" s="304" t="s">
        <v>754</v>
      </c>
      <c r="H161" s="622"/>
      <c r="I161" s="304" t="s">
        <v>754</v>
      </c>
      <c r="J161" s="630" t="s">
        <v>286</v>
      </c>
      <c r="K161" s="611"/>
    </row>
    <row r="162" spans="1:11" ht="14.25" customHeight="1">
      <c r="A162" s="629" t="s">
        <v>549</v>
      </c>
      <c r="B162" s="620" t="s">
        <v>824</v>
      </c>
      <c r="C162" s="615" t="s">
        <v>217</v>
      </c>
      <c r="D162" s="304" t="s">
        <v>201</v>
      </c>
      <c r="E162" s="304" t="s">
        <v>892</v>
      </c>
      <c r="F162" s="304" t="s">
        <v>609</v>
      </c>
      <c r="G162" s="304" t="s">
        <v>754</v>
      </c>
      <c r="H162" s="622"/>
      <c r="I162" s="304" t="s">
        <v>754</v>
      </c>
      <c r="J162" s="630" t="s">
        <v>286</v>
      </c>
      <c r="K162" s="611"/>
    </row>
    <row r="163" spans="1:11" ht="14.25" customHeight="1">
      <c r="A163" s="629" t="s">
        <v>549</v>
      </c>
      <c r="B163" s="620" t="s">
        <v>824</v>
      </c>
      <c r="C163" s="615" t="s">
        <v>217</v>
      </c>
      <c r="D163" s="304" t="s">
        <v>201</v>
      </c>
      <c r="E163" s="304" t="s">
        <v>893</v>
      </c>
      <c r="F163" s="304" t="s">
        <v>604</v>
      </c>
      <c r="G163" s="304" t="s">
        <v>754</v>
      </c>
      <c r="H163" s="622"/>
      <c r="I163" s="304" t="s">
        <v>754</v>
      </c>
      <c r="J163" s="630" t="s">
        <v>286</v>
      </c>
      <c r="K163" s="611"/>
    </row>
    <row r="164" spans="1:11" ht="14.25" customHeight="1">
      <c r="A164" s="629" t="s">
        <v>549</v>
      </c>
      <c r="B164" s="620" t="s">
        <v>618</v>
      </c>
      <c r="C164" s="615" t="s">
        <v>217</v>
      </c>
      <c r="D164" s="304" t="s">
        <v>201</v>
      </c>
      <c r="E164" s="304" t="s">
        <v>894</v>
      </c>
      <c r="F164" s="304" t="s">
        <v>604</v>
      </c>
      <c r="G164" s="304" t="s">
        <v>754</v>
      </c>
      <c r="H164" s="622"/>
      <c r="I164" s="304" t="s">
        <v>754</v>
      </c>
      <c r="J164" s="630" t="s">
        <v>286</v>
      </c>
      <c r="K164" s="611"/>
    </row>
    <row r="165" spans="1:11" ht="14.25" customHeight="1">
      <c r="A165" s="629" t="s">
        <v>549</v>
      </c>
      <c r="B165" s="620" t="s">
        <v>895</v>
      </c>
      <c r="C165" s="615" t="s">
        <v>217</v>
      </c>
      <c r="D165" s="304" t="s">
        <v>201</v>
      </c>
      <c r="E165" s="304" t="s">
        <v>852</v>
      </c>
      <c r="F165" s="304" t="s">
        <v>609</v>
      </c>
      <c r="G165" s="304" t="s">
        <v>754</v>
      </c>
      <c r="H165" s="622"/>
      <c r="I165" s="304" t="s">
        <v>754</v>
      </c>
      <c r="J165" s="630" t="s">
        <v>286</v>
      </c>
      <c r="K165" s="611"/>
    </row>
    <row r="166" spans="1:11" ht="14.25" customHeight="1">
      <c r="A166" s="238" t="s">
        <v>549</v>
      </c>
      <c r="B166" s="621" t="s">
        <v>619</v>
      </c>
      <c r="C166" s="529" t="s">
        <v>217</v>
      </c>
      <c r="D166" s="232" t="s">
        <v>201</v>
      </c>
      <c r="E166" s="232" t="s">
        <v>639</v>
      </c>
      <c r="F166" s="232" t="s">
        <v>604</v>
      </c>
      <c r="G166" s="606">
        <v>37789.172293333322</v>
      </c>
      <c r="H166" s="283" t="s">
        <v>748</v>
      </c>
      <c r="I166" s="232"/>
      <c r="J166" s="628" t="s">
        <v>285</v>
      </c>
      <c r="K166" s="611"/>
    </row>
    <row r="167" spans="1:11" ht="14.25" customHeight="1">
      <c r="A167" s="629" t="s">
        <v>549</v>
      </c>
      <c r="B167" s="620" t="s">
        <v>620</v>
      </c>
      <c r="C167" s="615" t="s">
        <v>217</v>
      </c>
      <c r="D167" s="304" t="s">
        <v>201</v>
      </c>
      <c r="E167" s="304" t="s">
        <v>852</v>
      </c>
      <c r="F167" s="304" t="s">
        <v>609</v>
      </c>
      <c r="G167" s="304" t="s">
        <v>754</v>
      </c>
      <c r="H167" s="622"/>
      <c r="I167" s="304" t="s">
        <v>754</v>
      </c>
      <c r="J167" s="630" t="s">
        <v>286</v>
      </c>
      <c r="K167" s="611"/>
    </row>
    <row r="168" spans="1:11" ht="14.25" customHeight="1">
      <c r="A168" s="629" t="s">
        <v>549</v>
      </c>
      <c r="B168" s="620" t="s">
        <v>825</v>
      </c>
      <c r="C168" s="615" t="s">
        <v>217</v>
      </c>
      <c r="D168" s="304" t="s">
        <v>201</v>
      </c>
      <c r="E168" s="304" t="s">
        <v>866</v>
      </c>
      <c r="F168" s="304" t="s">
        <v>604</v>
      </c>
      <c r="G168" s="304" t="s">
        <v>754</v>
      </c>
      <c r="H168" s="622"/>
      <c r="I168" s="304" t="s">
        <v>754</v>
      </c>
      <c r="J168" s="630" t="s">
        <v>286</v>
      </c>
      <c r="K168" s="611"/>
    </row>
    <row r="169" spans="1:11" ht="14.25" customHeight="1">
      <c r="A169" s="629" t="s">
        <v>549</v>
      </c>
      <c r="B169" s="620" t="s">
        <v>825</v>
      </c>
      <c r="C169" s="615" t="s">
        <v>217</v>
      </c>
      <c r="D169" s="304" t="s">
        <v>201</v>
      </c>
      <c r="E169" s="304" t="s">
        <v>200</v>
      </c>
      <c r="F169" s="304" t="s">
        <v>604</v>
      </c>
      <c r="G169" s="304" t="s">
        <v>754</v>
      </c>
      <c r="H169" s="622"/>
      <c r="I169" s="304" t="s">
        <v>754</v>
      </c>
      <c r="J169" s="630" t="s">
        <v>286</v>
      </c>
      <c r="K169" s="611"/>
    </row>
    <row r="170" spans="1:11" ht="14.25" customHeight="1">
      <c r="A170" s="629" t="s">
        <v>549</v>
      </c>
      <c r="B170" s="620" t="s">
        <v>785</v>
      </c>
      <c r="C170" s="615" t="s">
        <v>217</v>
      </c>
      <c r="D170" s="304" t="s">
        <v>201</v>
      </c>
      <c r="E170" s="304" t="s">
        <v>852</v>
      </c>
      <c r="F170" s="304" t="s">
        <v>609</v>
      </c>
      <c r="G170" s="304" t="s">
        <v>754</v>
      </c>
      <c r="H170" s="622"/>
      <c r="I170" s="304" t="s">
        <v>754</v>
      </c>
      <c r="J170" s="630" t="s">
        <v>286</v>
      </c>
      <c r="K170" s="611"/>
    </row>
    <row r="171" spans="1:11" ht="14.25" customHeight="1">
      <c r="A171" s="629" t="s">
        <v>549</v>
      </c>
      <c r="B171" s="620" t="s">
        <v>827</v>
      </c>
      <c r="C171" s="615" t="s">
        <v>217</v>
      </c>
      <c r="D171" s="304" t="s">
        <v>201</v>
      </c>
      <c r="E171" s="304" t="s">
        <v>852</v>
      </c>
      <c r="F171" s="304" t="s">
        <v>609</v>
      </c>
      <c r="G171" s="304" t="s">
        <v>754</v>
      </c>
      <c r="H171" s="622"/>
      <c r="I171" s="304" t="s">
        <v>754</v>
      </c>
      <c r="J171" s="630" t="s">
        <v>286</v>
      </c>
      <c r="K171" s="611"/>
    </row>
    <row r="172" spans="1:11" ht="14.25" customHeight="1">
      <c r="A172" s="629" t="s">
        <v>549</v>
      </c>
      <c r="B172" s="620" t="s">
        <v>622</v>
      </c>
      <c r="C172" s="615" t="s">
        <v>217</v>
      </c>
      <c r="D172" s="304" t="s">
        <v>201</v>
      </c>
      <c r="E172" s="304" t="s">
        <v>896</v>
      </c>
      <c r="F172" s="304" t="s">
        <v>604</v>
      </c>
      <c r="G172" s="304" t="s">
        <v>754</v>
      </c>
      <c r="H172" s="622"/>
      <c r="I172" s="304" t="s">
        <v>754</v>
      </c>
      <c r="J172" s="630" t="s">
        <v>286</v>
      </c>
      <c r="K172" s="611"/>
    </row>
    <row r="173" spans="1:11" ht="14.25" customHeight="1">
      <c r="A173" s="629" t="s">
        <v>549</v>
      </c>
      <c r="B173" s="620" t="s">
        <v>622</v>
      </c>
      <c r="C173" s="615" t="s">
        <v>217</v>
      </c>
      <c r="D173" s="304" t="s">
        <v>201</v>
      </c>
      <c r="E173" s="304" t="s">
        <v>897</v>
      </c>
      <c r="F173" s="304" t="s">
        <v>604</v>
      </c>
      <c r="G173" s="304" t="s">
        <v>754</v>
      </c>
      <c r="H173" s="622"/>
      <c r="I173" s="304" t="s">
        <v>754</v>
      </c>
      <c r="J173" s="630" t="s">
        <v>286</v>
      </c>
      <c r="K173" s="611"/>
    </row>
    <row r="174" spans="1:11" ht="14.25" customHeight="1">
      <c r="A174" s="629" t="s">
        <v>549</v>
      </c>
      <c r="B174" s="620" t="s">
        <v>622</v>
      </c>
      <c r="C174" s="615" t="s">
        <v>217</v>
      </c>
      <c r="D174" s="304" t="s">
        <v>201</v>
      </c>
      <c r="E174" s="304" t="s">
        <v>898</v>
      </c>
      <c r="F174" s="304" t="s">
        <v>604</v>
      </c>
      <c r="G174" s="304" t="s">
        <v>754</v>
      </c>
      <c r="H174" s="622"/>
      <c r="I174" s="304" t="s">
        <v>754</v>
      </c>
      <c r="J174" s="630" t="s">
        <v>286</v>
      </c>
      <c r="K174" s="611"/>
    </row>
    <row r="175" spans="1:11" ht="14.25" customHeight="1">
      <c r="A175" s="629" t="s">
        <v>549</v>
      </c>
      <c r="B175" s="620" t="s">
        <v>899</v>
      </c>
      <c r="C175" s="615" t="s">
        <v>217</v>
      </c>
      <c r="D175" s="304" t="s">
        <v>201</v>
      </c>
      <c r="E175" s="304" t="s">
        <v>886</v>
      </c>
      <c r="F175" s="304" t="s">
        <v>609</v>
      </c>
      <c r="G175" s="304" t="s">
        <v>754</v>
      </c>
      <c r="H175" s="622"/>
      <c r="I175" s="304" t="s">
        <v>754</v>
      </c>
      <c r="J175" s="630" t="s">
        <v>286</v>
      </c>
      <c r="K175" s="611"/>
    </row>
    <row r="176" spans="1:11" ht="14.25" customHeight="1">
      <c r="A176" s="629" t="s">
        <v>549</v>
      </c>
      <c r="B176" s="620" t="s">
        <v>899</v>
      </c>
      <c r="C176" s="615" t="s">
        <v>217</v>
      </c>
      <c r="D176" s="304" t="s">
        <v>201</v>
      </c>
      <c r="E176" s="304" t="s">
        <v>882</v>
      </c>
      <c r="F176" s="304" t="s">
        <v>609</v>
      </c>
      <c r="G176" s="304" t="s">
        <v>754</v>
      </c>
      <c r="H176" s="622"/>
      <c r="I176" s="304" t="s">
        <v>754</v>
      </c>
      <c r="J176" s="630" t="s">
        <v>286</v>
      </c>
      <c r="K176" s="611"/>
    </row>
    <row r="177" spans="1:11" ht="14.25" customHeight="1">
      <c r="A177" s="629" t="s">
        <v>549</v>
      </c>
      <c r="B177" s="620" t="s">
        <v>900</v>
      </c>
      <c r="C177" s="615" t="s">
        <v>217</v>
      </c>
      <c r="D177" s="304" t="s">
        <v>201</v>
      </c>
      <c r="E177" s="304" t="s">
        <v>901</v>
      </c>
      <c r="F177" s="304" t="s">
        <v>609</v>
      </c>
      <c r="G177" s="625" t="s">
        <v>754</v>
      </c>
      <c r="H177" s="622" t="s">
        <v>748</v>
      </c>
      <c r="I177" s="304" t="s">
        <v>754</v>
      </c>
      <c r="J177" s="630" t="s">
        <v>286</v>
      </c>
      <c r="K177" s="611"/>
    </row>
    <row r="178" spans="1:11" ht="14.25" customHeight="1">
      <c r="A178" s="629" t="s">
        <v>549</v>
      </c>
      <c r="B178" s="620" t="s">
        <v>902</v>
      </c>
      <c r="C178" s="615" t="s">
        <v>217</v>
      </c>
      <c r="D178" s="304" t="s">
        <v>201</v>
      </c>
      <c r="E178" s="304" t="s">
        <v>881</v>
      </c>
      <c r="F178" s="304" t="s">
        <v>609</v>
      </c>
      <c r="G178" s="304" t="s">
        <v>754</v>
      </c>
      <c r="H178" s="622"/>
      <c r="I178" s="304" t="s">
        <v>754</v>
      </c>
      <c r="J178" s="630" t="s">
        <v>286</v>
      </c>
      <c r="K178" s="611"/>
    </row>
    <row r="179" spans="1:11" ht="14.25" customHeight="1">
      <c r="A179" s="629" t="s">
        <v>549</v>
      </c>
      <c r="B179" s="620" t="s">
        <v>831</v>
      </c>
      <c r="C179" s="615" t="s">
        <v>217</v>
      </c>
      <c r="D179" s="304" t="s">
        <v>201</v>
      </c>
      <c r="E179" s="304" t="s">
        <v>852</v>
      </c>
      <c r="F179" s="304" t="s">
        <v>609</v>
      </c>
      <c r="G179" s="304" t="s">
        <v>754</v>
      </c>
      <c r="H179" s="622"/>
      <c r="I179" s="304" t="s">
        <v>754</v>
      </c>
      <c r="J179" s="630" t="s">
        <v>286</v>
      </c>
      <c r="K179" s="611"/>
    </row>
    <row r="180" spans="1:11" ht="14.25" customHeight="1">
      <c r="A180" s="629" t="s">
        <v>549</v>
      </c>
      <c r="B180" s="620" t="s">
        <v>832</v>
      </c>
      <c r="C180" s="615" t="s">
        <v>217</v>
      </c>
      <c r="D180" s="304" t="s">
        <v>201</v>
      </c>
      <c r="E180" s="304" t="s">
        <v>852</v>
      </c>
      <c r="F180" s="304" t="s">
        <v>609</v>
      </c>
      <c r="G180" s="304" t="s">
        <v>754</v>
      </c>
      <c r="H180" s="622"/>
      <c r="I180" s="304" t="s">
        <v>754</v>
      </c>
      <c r="J180" s="630" t="s">
        <v>286</v>
      </c>
      <c r="K180" s="611"/>
    </row>
    <row r="181" spans="1:11" ht="14.25" customHeight="1">
      <c r="A181" s="629" t="s">
        <v>549</v>
      </c>
      <c r="B181" s="620" t="s">
        <v>624</v>
      </c>
      <c r="C181" s="615" t="s">
        <v>217</v>
      </c>
      <c r="D181" s="304" t="s">
        <v>201</v>
      </c>
      <c r="E181" s="304" t="s">
        <v>903</v>
      </c>
      <c r="F181" s="304" t="s">
        <v>604</v>
      </c>
      <c r="G181" s="304" t="s">
        <v>754</v>
      </c>
      <c r="H181" s="622"/>
      <c r="I181" s="304" t="s">
        <v>754</v>
      </c>
      <c r="J181" s="630" t="s">
        <v>286</v>
      </c>
      <c r="K181" s="611"/>
    </row>
    <row r="182" spans="1:11" ht="14.25" customHeight="1">
      <c r="A182" s="629" t="s">
        <v>549</v>
      </c>
      <c r="B182" s="620" t="s">
        <v>624</v>
      </c>
      <c r="C182" s="615" t="s">
        <v>217</v>
      </c>
      <c r="D182" s="304" t="s">
        <v>201</v>
      </c>
      <c r="E182" s="304" t="s">
        <v>904</v>
      </c>
      <c r="F182" s="304" t="s">
        <v>604</v>
      </c>
      <c r="G182" s="304" t="s">
        <v>754</v>
      </c>
      <c r="H182" s="622"/>
      <c r="I182" s="304" t="s">
        <v>754</v>
      </c>
      <c r="J182" s="630" t="s">
        <v>286</v>
      </c>
      <c r="K182" s="611"/>
    </row>
    <row r="183" spans="1:11" ht="14.25" customHeight="1">
      <c r="A183" s="629" t="s">
        <v>549</v>
      </c>
      <c r="B183" s="620" t="s">
        <v>555</v>
      </c>
      <c r="C183" s="615" t="s">
        <v>217</v>
      </c>
      <c r="D183" s="304" t="s">
        <v>201</v>
      </c>
      <c r="E183" s="304" t="s">
        <v>905</v>
      </c>
      <c r="F183" s="304" t="s">
        <v>609</v>
      </c>
      <c r="G183" s="304" t="s">
        <v>754</v>
      </c>
      <c r="H183" s="622"/>
      <c r="I183" s="304" t="s">
        <v>754</v>
      </c>
      <c r="J183" s="630" t="s">
        <v>286</v>
      </c>
      <c r="K183" s="611"/>
    </row>
    <row r="184" spans="1:11" ht="14.25" customHeight="1">
      <c r="A184" s="629" t="s">
        <v>549</v>
      </c>
      <c r="B184" s="620" t="s">
        <v>555</v>
      </c>
      <c r="C184" s="615" t="s">
        <v>217</v>
      </c>
      <c r="D184" s="304" t="s">
        <v>201</v>
      </c>
      <c r="E184" s="304" t="s">
        <v>906</v>
      </c>
      <c r="F184" s="304" t="s">
        <v>609</v>
      </c>
      <c r="G184" s="304" t="s">
        <v>754</v>
      </c>
      <c r="H184" s="622"/>
      <c r="I184" s="304" t="s">
        <v>754</v>
      </c>
      <c r="J184" s="630" t="s">
        <v>286</v>
      </c>
      <c r="K184" s="611"/>
    </row>
    <row r="185" spans="1:11" ht="14.25" customHeight="1">
      <c r="A185" s="629" t="s">
        <v>549</v>
      </c>
      <c r="B185" s="620" t="s">
        <v>625</v>
      </c>
      <c r="C185" s="615" t="s">
        <v>217</v>
      </c>
      <c r="D185" s="304" t="s">
        <v>201</v>
      </c>
      <c r="E185" s="304" t="s">
        <v>907</v>
      </c>
      <c r="F185" s="304" t="s">
        <v>604</v>
      </c>
      <c r="G185" s="304" t="s">
        <v>754</v>
      </c>
      <c r="H185" s="622"/>
      <c r="I185" s="304" t="s">
        <v>754</v>
      </c>
      <c r="J185" s="630" t="s">
        <v>286</v>
      </c>
      <c r="K185" s="611"/>
    </row>
    <row r="186" spans="1:11" ht="14.25" customHeight="1">
      <c r="A186" s="629" t="s">
        <v>549</v>
      </c>
      <c r="B186" s="620" t="s">
        <v>625</v>
      </c>
      <c r="C186" s="615" t="s">
        <v>217</v>
      </c>
      <c r="D186" s="304" t="s">
        <v>201</v>
      </c>
      <c r="E186" s="304" t="s">
        <v>908</v>
      </c>
      <c r="F186" s="304" t="s">
        <v>604</v>
      </c>
      <c r="G186" s="304" t="s">
        <v>760</v>
      </c>
      <c r="H186" s="622" t="s">
        <v>754</v>
      </c>
      <c r="I186" s="304"/>
      <c r="J186" s="630" t="s">
        <v>286</v>
      </c>
      <c r="K186" s="611"/>
    </row>
    <row r="187" spans="1:11" ht="14.25" customHeight="1">
      <c r="A187" s="629" t="s">
        <v>549</v>
      </c>
      <c r="B187" s="620" t="s">
        <v>625</v>
      </c>
      <c r="C187" s="615" t="s">
        <v>217</v>
      </c>
      <c r="D187" s="304" t="s">
        <v>201</v>
      </c>
      <c r="E187" s="304" t="s">
        <v>641</v>
      </c>
      <c r="F187" s="304" t="s">
        <v>604</v>
      </c>
      <c r="G187" s="304" t="s">
        <v>754</v>
      </c>
      <c r="H187" s="622"/>
      <c r="I187" s="304" t="s">
        <v>754</v>
      </c>
      <c r="J187" s="630" t="s">
        <v>286</v>
      </c>
      <c r="K187" s="611"/>
    </row>
    <row r="188" spans="1:11" ht="14.25" customHeight="1">
      <c r="A188" s="629" t="s">
        <v>549</v>
      </c>
      <c r="B188" s="620" t="s">
        <v>625</v>
      </c>
      <c r="C188" s="615" t="s">
        <v>217</v>
      </c>
      <c r="D188" s="304" t="s">
        <v>201</v>
      </c>
      <c r="E188" s="304" t="s">
        <v>523</v>
      </c>
      <c r="F188" s="304" t="s">
        <v>609</v>
      </c>
      <c r="G188" s="304" t="s">
        <v>754</v>
      </c>
      <c r="H188" s="622"/>
      <c r="I188" s="304" t="s">
        <v>754</v>
      </c>
      <c r="J188" s="630" t="s">
        <v>286</v>
      </c>
      <c r="K188" s="611"/>
    </row>
    <row r="189" spans="1:11" ht="14.25" customHeight="1">
      <c r="A189" s="629" t="s">
        <v>549</v>
      </c>
      <c r="B189" s="620" t="s">
        <v>909</v>
      </c>
      <c r="C189" s="615" t="s">
        <v>217</v>
      </c>
      <c r="D189" s="304" t="s">
        <v>201</v>
      </c>
      <c r="E189" s="304" t="s">
        <v>200</v>
      </c>
      <c r="F189" s="304" t="s">
        <v>609</v>
      </c>
      <c r="G189" s="304" t="s">
        <v>754</v>
      </c>
      <c r="H189" s="622"/>
      <c r="I189" s="304" t="s">
        <v>754</v>
      </c>
      <c r="J189" s="630" t="s">
        <v>286</v>
      </c>
      <c r="K189" s="611"/>
    </row>
    <row r="190" spans="1:11" ht="14.25" customHeight="1">
      <c r="A190" s="629" t="s">
        <v>549</v>
      </c>
      <c r="B190" s="620" t="s">
        <v>558</v>
      </c>
      <c r="C190" s="615" t="s">
        <v>217</v>
      </c>
      <c r="D190" s="304" t="s">
        <v>201</v>
      </c>
      <c r="E190" s="304" t="s">
        <v>852</v>
      </c>
      <c r="F190" s="304" t="s">
        <v>609</v>
      </c>
      <c r="G190" s="304" t="s">
        <v>754</v>
      </c>
      <c r="H190" s="622"/>
      <c r="I190" s="304" t="s">
        <v>754</v>
      </c>
      <c r="J190" s="630" t="s">
        <v>286</v>
      </c>
      <c r="K190" s="611"/>
    </row>
    <row r="191" spans="1:11" ht="14.25" customHeight="1">
      <c r="A191" s="629" t="s">
        <v>549</v>
      </c>
      <c r="B191" s="620" t="s">
        <v>910</v>
      </c>
      <c r="C191" s="615" t="s">
        <v>217</v>
      </c>
      <c r="D191" s="304" t="s">
        <v>201</v>
      </c>
      <c r="E191" s="304" t="s">
        <v>852</v>
      </c>
      <c r="F191" s="304" t="s">
        <v>604</v>
      </c>
      <c r="G191" s="304" t="s">
        <v>754</v>
      </c>
      <c r="H191" s="622"/>
      <c r="I191" s="304" t="s">
        <v>754</v>
      </c>
      <c r="J191" s="630" t="s">
        <v>286</v>
      </c>
      <c r="K191" s="611"/>
    </row>
    <row r="192" spans="1:11" ht="14.25" customHeight="1">
      <c r="A192" s="629" t="s">
        <v>549</v>
      </c>
      <c r="B192" s="620" t="s">
        <v>833</v>
      </c>
      <c r="C192" s="615" t="s">
        <v>217</v>
      </c>
      <c r="D192" s="304" t="s">
        <v>201</v>
      </c>
      <c r="E192" s="304" t="s">
        <v>852</v>
      </c>
      <c r="F192" s="304" t="s">
        <v>604</v>
      </c>
      <c r="G192" s="304" t="s">
        <v>754</v>
      </c>
      <c r="H192" s="622"/>
      <c r="I192" s="304" t="s">
        <v>754</v>
      </c>
      <c r="J192" s="630" t="s">
        <v>286</v>
      </c>
      <c r="K192" s="611"/>
    </row>
    <row r="193" spans="1:11" ht="14.25" customHeight="1">
      <c r="A193" s="629" t="s">
        <v>549</v>
      </c>
      <c r="B193" s="620" t="s">
        <v>834</v>
      </c>
      <c r="C193" s="615" t="s">
        <v>217</v>
      </c>
      <c r="D193" s="304" t="s">
        <v>201</v>
      </c>
      <c r="E193" s="304" t="s">
        <v>852</v>
      </c>
      <c r="F193" s="304" t="s">
        <v>604</v>
      </c>
      <c r="G193" s="304" t="s">
        <v>754</v>
      </c>
      <c r="H193" s="622"/>
      <c r="I193" s="304" t="s">
        <v>754</v>
      </c>
      <c r="J193" s="630" t="s">
        <v>286</v>
      </c>
      <c r="K193" s="611"/>
    </row>
    <row r="194" spans="1:11" ht="14.25" customHeight="1">
      <c r="A194" s="629" t="s">
        <v>549</v>
      </c>
      <c r="B194" s="620" t="s">
        <v>835</v>
      </c>
      <c r="C194" s="615" t="s">
        <v>217</v>
      </c>
      <c r="D194" s="304" t="s">
        <v>201</v>
      </c>
      <c r="E194" s="304" t="s">
        <v>852</v>
      </c>
      <c r="F194" s="304" t="s">
        <v>604</v>
      </c>
      <c r="G194" s="304" t="s">
        <v>754</v>
      </c>
      <c r="H194" s="622"/>
      <c r="I194" s="304" t="s">
        <v>754</v>
      </c>
      <c r="J194" s="630" t="s">
        <v>286</v>
      </c>
      <c r="K194" s="611"/>
    </row>
    <row r="195" spans="1:11" ht="14.25" customHeight="1">
      <c r="A195" s="629" t="s">
        <v>549</v>
      </c>
      <c r="B195" s="620" t="s">
        <v>837</v>
      </c>
      <c r="C195" s="615" t="s">
        <v>217</v>
      </c>
      <c r="D195" s="304" t="s">
        <v>201</v>
      </c>
      <c r="E195" s="304" t="s">
        <v>852</v>
      </c>
      <c r="F195" s="304" t="s">
        <v>604</v>
      </c>
      <c r="G195" s="304" t="s">
        <v>754</v>
      </c>
      <c r="H195" s="622"/>
      <c r="I195" s="304" t="s">
        <v>754</v>
      </c>
      <c r="J195" s="630" t="s">
        <v>286</v>
      </c>
      <c r="K195" s="611"/>
    </row>
    <row r="196" spans="1:11" ht="14.25" customHeight="1">
      <c r="A196" s="629" t="s">
        <v>549</v>
      </c>
      <c r="B196" s="620" t="s">
        <v>838</v>
      </c>
      <c r="C196" s="615" t="s">
        <v>217</v>
      </c>
      <c r="D196" s="304" t="s">
        <v>201</v>
      </c>
      <c r="E196" s="304" t="s">
        <v>911</v>
      </c>
      <c r="F196" s="304" t="s">
        <v>604</v>
      </c>
      <c r="G196" s="304" t="s">
        <v>754</v>
      </c>
      <c r="H196" s="622"/>
      <c r="I196" s="304" t="s">
        <v>754</v>
      </c>
      <c r="J196" s="630" t="s">
        <v>286</v>
      </c>
      <c r="K196" s="611"/>
    </row>
    <row r="197" spans="1:11" ht="14.25" customHeight="1">
      <c r="A197" s="629" t="s">
        <v>549</v>
      </c>
      <c r="B197" s="620" t="s">
        <v>745</v>
      </c>
      <c r="C197" s="615" t="s">
        <v>217</v>
      </c>
      <c r="D197" s="304" t="s">
        <v>201</v>
      </c>
      <c r="E197" s="304" t="s">
        <v>852</v>
      </c>
      <c r="F197" s="304" t="s">
        <v>604</v>
      </c>
      <c r="G197" s="304" t="s">
        <v>754</v>
      </c>
      <c r="H197" s="622"/>
      <c r="I197" s="304" t="s">
        <v>754</v>
      </c>
      <c r="J197" s="630" t="s">
        <v>286</v>
      </c>
      <c r="K197" s="611"/>
    </row>
    <row r="198" spans="1:11" ht="14.25" customHeight="1">
      <c r="A198" s="629" t="s">
        <v>549</v>
      </c>
      <c r="B198" s="620" t="s">
        <v>912</v>
      </c>
      <c r="C198" s="615" t="s">
        <v>217</v>
      </c>
      <c r="D198" s="304" t="s">
        <v>201</v>
      </c>
      <c r="E198" s="304" t="s">
        <v>913</v>
      </c>
      <c r="F198" s="304" t="s">
        <v>604</v>
      </c>
      <c r="G198" s="304" t="s">
        <v>760</v>
      </c>
      <c r="H198" s="622"/>
      <c r="I198" s="304"/>
      <c r="J198" s="630" t="s">
        <v>286</v>
      </c>
      <c r="K198" s="611"/>
    </row>
    <row r="199" spans="1:11" ht="14.25" customHeight="1">
      <c r="A199" s="629" t="s">
        <v>549</v>
      </c>
      <c r="B199" s="620" t="s">
        <v>912</v>
      </c>
      <c r="C199" s="615" t="s">
        <v>217</v>
      </c>
      <c r="D199" s="304" t="s">
        <v>201</v>
      </c>
      <c r="E199" s="304" t="s">
        <v>882</v>
      </c>
      <c r="F199" s="304" t="s">
        <v>604</v>
      </c>
      <c r="G199" s="304" t="s">
        <v>754</v>
      </c>
      <c r="H199" s="622"/>
      <c r="I199" s="304" t="s">
        <v>754</v>
      </c>
      <c r="J199" s="630" t="s">
        <v>286</v>
      </c>
      <c r="K199" s="611"/>
    </row>
    <row r="200" spans="1:11" ht="14.25" customHeight="1">
      <c r="A200" s="629" t="s">
        <v>549</v>
      </c>
      <c r="B200" s="620" t="s">
        <v>839</v>
      </c>
      <c r="C200" s="615" t="s">
        <v>217</v>
      </c>
      <c r="D200" s="304" t="s">
        <v>201</v>
      </c>
      <c r="E200" s="304" t="s">
        <v>852</v>
      </c>
      <c r="F200" s="304" t="s">
        <v>609</v>
      </c>
      <c r="G200" s="304" t="s">
        <v>754</v>
      </c>
      <c r="H200" s="622"/>
      <c r="I200" s="304" t="s">
        <v>754</v>
      </c>
      <c r="J200" s="630" t="s">
        <v>286</v>
      </c>
      <c r="K200" s="611"/>
    </row>
    <row r="201" spans="1:11" ht="14.25" customHeight="1">
      <c r="A201" s="629" t="s">
        <v>549</v>
      </c>
      <c r="B201" s="620" t="s">
        <v>914</v>
      </c>
      <c r="C201" s="615" t="s">
        <v>217</v>
      </c>
      <c r="D201" s="304" t="s">
        <v>201</v>
      </c>
      <c r="E201" s="304" t="s">
        <v>915</v>
      </c>
      <c r="F201" s="304" t="s">
        <v>609</v>
      </c>
      <c r="G201" s="304" t="s">
        <v>754</v>
      </c>
      <c r="H201" s="622"/>
      <c r="I201" s="304" t="s">
        <v>754</v>
      </c>
      <c r="J201" s="630" t="s">
        <v>286</v>
      </c>
      <c r="K201" s="611"/>
    </row>
    <row r="202" spans="1:11" ht="14.25" customHeight="1">
      <c r="A202" s="629" t="s">
        <v>549</v>
      </c>
      <c r="B202" s="620" t="s">
        <v>627</v>
      </c>
      <c r="C202" s="615" t="s">
        <v>217</v>
      </c>
      <c r="D202" s="304" t="s">
        <v>201</v>
      </c>
      <c r="E202" s="304" t="s">
        <v>642</v>
      </c>
      <c r="F202" s="304" t="s">
        <v>604</v>
      </c>
      <c r="G202" s="304" t="s">
        <v>760</v>
      </c>
      <c r="H202" s="622" t="s">
        <v>748</v>
      </c>
      <c r="I202" s="304"/>
      <c r="J202" s="630" t="s">
        <v>286</v>
      </c>
      <c r="K202" s="611"/>
    </row>
    <row r="203" spans="1:11" ht="14.25" customHeight="1">
      <c r="A203" s="629" t="s">
        <v>549</v>
      </c>
      <c r="B203" s="620" t="s">
        <v>916</v>
      </c>
      <c r="C203" s="615" t="s">
        <v>217</v>
      </c>
      <c r="D203" s="304" t="s">
        <v>201</v>
      </c>
      <c r="E203" s="304" t="s">
        <v>917</v>
      </c>
      <c r="F203" s="304" t="s">
        <v>604</v>
      </c>
      <c r="G203" s="304" t="s">
        <v>754</v>
      </c>
      <c r="H203" s="622"/>
      <c r="I203" s="304" t="s">
        <v>754</v>
      </c>
      <c r="J203" s="630" t="s">
        <v>286</v>
      </c>
      <c r="K203" s="611"/>
    </row>
    <row r="204" spans="1:11" ht="14.25" customHeight="1">
      <c r="A204" s="629" t="s">
        <v>549</v>
      </c>
      <c r="B204" s="620" t="s">
        <v>918</v>
      </c>
      <c r="C204" s="615" t="s">
        <v>217</v>
      </c>
      <c r="D204" s="304" t="s">
        <v>201</v>
      </c>
      <c r="E204" s="304" t="s">
        <v>919</v>
      </c>
      <c r="F204" s="304" t="s">
        <v>604</v>
      </c>
      <c r="G204" s="304" t="s">
        <v>754</v>
      </c>
      <c r="H204" s="622"/>
      <c r="I204" s="304" t="s">
        <v>754</v>
      </c>
      <c r="J204" s="630" t="s">
        <v>286</v>
      </c>
      <c r="K204" s="611"/>
    </row>
    <row r="205" spans="1:11" ht="14.25" customHeight="1">
      <c r="A205" s="629" t="s">
        <v>549</v>
      </c>
      <c r="B205" s="620" t="s">
        <v>920</v>
      </c>
      <c r="C205" s="615" t="s">
        <v>217</v>
      </c>
      <c r="D205" s="304" t="s">
        <v>201</v>
      </c>
      <c r="E205" s="304" t="s">
        <v>852</v>
      </c>
      <c r="F205" s="304" t="s">
        <v>609</v>
      </c>
      <c r="G205" s="304" t="s">
        <v>754</v>
      </c>
      <c r="H205" s="622"/>
      <c r="I205" s="304" t="s">
        <v>754</v>
      </c>
      <c r="J205" s="630" t="s">
        <v>286</v>
      </c>
      <c r="K205" s="611"/>
    </row>
    <row r="206" spans="1:11" ht="14.25" customHeight="1">
      <c r="A206" s="629" t="s">
        <v>549</v>
      </c>
      <c r="B206" s="620" t="s">
        <v>628</v>
      </c>
      <c r="C206" s="615" t="s">
        <v>217</v>
      </c>
      <c r="D206" s="304" t="s">
        <v>201</v>
      </c>
      <c r="E206" s="304" t="s">
        <v>921</v>
      </c>
      <c r="F206" s="304" t="s">
        <v>604</v>
      </c>
      <c r="G206" s="304" t="s">
        <v>754</v>
      </c>
      <c r="H206" s="622"/>
      <c r="I206" s="304" t="s">
        <v>754</v>
      </c>
      <c r="J206" s="630" t="s">
        <v>286</v>
      </c>
      <c r="K206" s="611"/>
    </row>
    <row r="207" spans="1:11" ht="14.25" customHeight="1">
      <c r="A207" s="629" t="s">
        <v>549</v>
      </c>
      <c r="B207" s="620" t="s">
        <v>628</v>
      </c>
      <c r="C207" s="615" t="s">
        <v>217</v>
      </c>
      <c r="D207" s="304" t="s">
        <v>201</v>
      </c>
      <c r="E207" s="304" t="s">
        <v>922</v>
      </c>
      <c r="F207" s="304" t="s">
        <v>604</v>
      </c>
      <c r="G207" s="304" t="s">
        <v>754</v>
      </c>
      <c r="H207" s="622"/>
      <c r="I207" s="304" t="s">
        <v>754</v>
      </c>
      <c r="J207" s="630" t="s">
        <v>286</v>
      </c>
      <c r="K207" s="611"/>
    </row>
    <row r="208" spans="1:11" ht="14.25" customHeight="1">
      <c r="A208" s="629" t="s">
        <v>549</v>
      </c>
      <c r="B208" s="620" t="s">
        <v>628</v>
      </c>
      <c r="C208" s="615" t="s">
        <v>217</v>
      </c>
      <c r="D208" s="304" t="s">
        <v>201</v>
      </c>
      <c r="E208" s="304" t="s">
        <v>364</v>
      </c>
      <c r="F208" s="304" t="s">
        <v>604</v>
      </c>
      <c r="G208" s="304" t="s">
        <v>754</v>
      </c>
      <c r="H208" s="622"/>
      <c r="I208" s="304" t="s">
        <v>754</v>
      </c>
      <c r="J208" s="630" t="s">
        <v>286</v>
      </c>
      <c r="K208" s="611"/>
    </row>
    <row r="209" spans="1:11" ht="14.25" customHeight="1">
      <c r="A209" s="629" t="s">
        <v>549</v>
      </c>
      <c r="B209" s="620" t="s">
        <v>628</v>
      </c>
      <c r="C209" s="615" t="s">
        <v>217</v>
      </c>
      <c r="D209" s="304" t="s">
        <v>201</v>
      </c>
      <c r="E209" s="304" t="s">
        <v>923</v>
      </c>
      <c r="F209" s="304" t="s">
        <v>604</v>
      </c>
      <c r="G209" s="304" t="s">
        <v>754</v>
      </c>
      <c r="H209" s="622"/>
      <c r="I209" s="304" t="s">
        <v>754</v>
      </c>
      <c r="J209" s="630" t="s">
        <v>286</v>
      </c>
      <c r="K209" s="611"/>
    </row>
    <row r="210" spans="1:11" ht="14.25" customHeight="1">
      <c r="A210" s="629" t="s">
        <v>549</v>
      </c>
      <c r="B210" s="620" t="s">
        <v>924</v>
      </c>
      <c r="C210" s="615" t="s">
        <v>217</v>
      </c>
      <c r="D210" s="304" t="s">
        <v>201</v>
      </c>
      <c r="E210" s="304" t="s">
        <v>852</v>
      </c>
      <c r="F210" s="304" t="s">
        <v>609</v>
      </c>
      <c r="G210" s="304" t="s">
        <v>754</v>
      </c>
      <c r="H210" s="622"/>
      <c r="I210" s="304" t="s">
        <v>754</v>
      </c>
      <c r="J210" s="630" t="s">
        <v>286</v>
      </c>
      <c r="K210" s="611"/>
    </row>
    <row r="211" spans="1:11" ht="14.25" customHeight="1">
      <c r="A211" s="629" t="s">
        <v>549</v>
      </c>
      <c r="B211" s="620" t="s">
        <v>925</v>
      </c>
      <c r="C211" s="615" t="s">
        <v>217</v>
      </c>
      <c r="D211" s="304" t="s">
        <v>201</v>
      </c>
      <c r="E211" s="304" t="s">
        <v>926</v>
      </c>
      <c r="F211" s="304" t="s">
        <v>604</v>
      </c>
      <c r="G211" s="304" t="s">
        <v>754</v>
      </c>
      <c r="H211" s="622"/>
      <c r="I211" s="304" t="s">
        <v>754</v>
      </c>
      <c r="J211" s="630" t="s">
        <v>286</v>
      </c>
      <c r="K211" s="611"/>
    </row>
    <row r="212" spans="1:11" ht="14.25" customHeight="1">
      <c r="A212" s="629" t="s">
        <v>549</v>
      </c>
      <c r="B212" s="620" t="s">
        <v>846</v>
      </c>
      <c r="C212" s="615" t="s">
        <v>217</v>
      </c>
      <c r="D212" s="304" t="s">
        <v>201</v>
      </c>
      <c r="E212" s="304" t="s">
        <v>852</v>
      </c>
      <c r="F212" s="304" t="s">
        <v>604</v>
      </c>
      <c r="G212" s="304" t="s">
        <v>754</v>
      </c>
      <c r="H212" s="622"/>
      <c r="I212" s="304" t="s">
        <v>754</v>
      </c>
      <c r="J212" s="630" t="s">
        <v>286</v>
      </c>
      <c r="K212" s="611"/>
    </row>
    <row r="213" spans="1:11" ht="14.25" customHeight="1">
      <c r="A213" s="629" t="s">
        <v>549</v>
      </c>
      <c r="B213" s="620" t="s">
        <v>927</v>
      </c>
      <c r="C213" s="615" t="s">
        <v>217</v>
      </c>
      <c r="D213" s="304" t="s">
        <v>201</v>
      </c>
      <c r="E213" s="304" t="s">
        <v>915</v>
      </c>
      <c r="F213" s="304" t="s">
        <v>609</v>
      </c>
      <c r="G213" s="304" t="s">
        <v>754</v>
      </c>
      <c r="H213" s="622"/>
      <c r="I213" s="304" t="s">
        <v>754</v>
      </c>
      <c r="J213" s="630" t="s">
        <v>286</v>
      </c>
      <c r="K213" s="611"/>
    </row>
    <row r="214" spans="1:11" ht="14.25" customHeight="1">
      <c r="A214" s="629" t="s">
        <v>549</v>
      </c>
      <c r="B214" s="620" t="s">
        <v>928</v>
      </c>
      <c r="C214" s="615" t="s">
        <v>217</v>
      </c>
      <c r="D214" s="304" t="s">
        <v>201</v>
      </c>
      <c r="E214" s="304" t="s">
        <v>200</v>
      </c>
      <c r="F214" s="304" t="s">
        <v>609</v>
      </c>
      <c r="G214" s="304" t="s">
        <v>754</v>
      </c>
      <c r="H214" s="622"/>
      <c r="I214" s="304" t="s">
        <v>754</v>
      </c>
      <c r="J214" s="630" t="s">
        <v>286</v>
      </c>
      <c r="K214" s="611"/>
    </row>
    <row r="215" spans="1:11" ht="14.25" customHeight="1">
      <c r="A215" s="629" t="s">
        <v>549</v>
      </c>
      <c r="B215" s="620" t="s">
        <v>801</v>
      </c>
      <c r="C215" s="615" t="s">
        <v>217</v>
      </c>
      <c r="D215" s="304" t="s">
        <v>201</v>
      </c>
      <c r="E215" s="304" t="s">
        <v>929</v>
      </c>
      <c r="F215" s="304" t="s">
        <v>609</v>
      </c>
      <c r="G215" s="622">
        <v>8611</v>
      </c>
      <c r="H215" s="304" t="s">
        <v>930</v>
      </c>
      <c r="I215" s="304"/>
      <c r="J215" s="630" t="s">
        <v>286</v>
      </c>
      <c r="K215" s="611"/>
    </row>
    <row r="216" spans="1:11" ht="14.25" customHeight="1">
      <c r="A216" s="629" t="s">
        <v>549</v>
      </c>
      <c r="B216" s="620" t="s">
        <v>801</v>
      </c>
      <c r="C216" s="615" t="s">
        <v>217</v>
      </c>
      <c r="D216" s="304" t="s">
        <v>201</v>
      </c>
      <c r="E216" s="304" t="s">
        <v>200</v>
      </c>
      <c r="F216" s="304" t="s">
        <v>609</v>
      </c>
      <c r="G216" s="304" t="s">
        <v>754</v>
      </c>
      <c r="H216" s="622" t="s">
        <v>754</v>
      </c>
      <c r="I216" s="304" t="s">
        <v>754</v>
      </c>
      <c r="J216" s="630" t="s">
        <v>286</v>
      </c>
      <c r="K216" s="611"/>
    </row>
    <row r="217" spans="1:11" ht="14.25" customHeight="1">
      <c r="A217" s="629" t="s">
        <v>549</v>
      </c>
      <c r="B217" s="620" t="s">
        <v>801</v>
      </c>
      <c r="C217" s="615" t="s">
        <v>217</v>
      </c>
      <c r="D217" s="304" t="s">
        <v>201</v>
      </c>
      <c r="E217" s="304" t="s">
        <v>882</v>
      </c>
      <c r="F217" s="304" t="s">
        <v>609</v>
      </c>
      <c r="G217" s="304" t="s">
        <v>754</v>
      </c>
      <c r="H217" s="622" t="s">
        <v>754</v>
      </c>
      <c r="I217" s="304" t="s">
        <v>754</v>
      </c>
      <c r="J217" s="630" t="s">
        <v>286</v>
      </c>
      <c r="K217" s="611"/>
    </row>
    <row r="218" spans="1:11" ht="14.25" customHeight="1">
      <c r="A218" s="629" t="s">
        <v>549</v>
      </c>
      <c r="B218" s="620" t="s">
        <v>931</v>
      </c>
      <c r="C218" s="615" t="s">
        <v>217</v>
      </c>
      <c r="D218" s="304" t="s">
        <v>201</v>
      </c>
      <c r="E218" s="304" t="s">
        <v>852</v>
      </c>
      <c r="F218" s="304" t="s">
        <v>609</v>
      </c>
      <c r="G218" s="304" t="s">
        <v>760</v>
      </c>
      <c r="H218" s="622" t="s">
        <v>754</v>
      </c>
      <c r="I218" s="304"/>
      <c r="J218" s="630" t="s">
        <v>286</v>
      </c>
      <c r="K218" s="611"/>
    </row>
    <row r="219" spans="1:11" ht="14.25" customHeight="1">
      <c r="A219" s="629" t="s">
        <v>549</v>
      </c>
      <c r="B219" s="620" t="s">
        <v>848</v>
      </c>
      <c r="C219" s="615" t="s">
        <v>217</v>
      </c>
      <c r="D219" s="304" t="s">
        <v>201</v>
      </c>
      <c r="E219" s="304" t="s">
        <v>852</v>
      </c>
      <c r="F219" s="304" t="s">
        <v>609</v>
      </c>
      <c r="G219" s="304" t="s">
        <v>754</v>
      </c>
      <c r="H219" s="622"/>
      <c r="I219" s="304" t="s">
        <v>754</v>
      </c>
      <c r="J219" s="630" t="s">
        <v>286</v>
      </c>
      <c r="K219" s="611"/>
    </row>
    <row r="220" spans="1:11" ht="14.25" customHeight="1">
      <c r="A220" s="629" t="s">
        <v>549</v>
      </c>
      <c r="B220" s="620" t="s">
        <v>615</v>
      </c>
      <c r="C220" s="615" t="s">
        <v>217</v>
      </c>
      <c r="D220" s="304" t="s">
        <v>932</v>
      </c>
      <c r="E220" s="304" t="s">
        <v>933</v>
      </c>
      <c r="F220" s="304" t="s">
        <v>604</v>
      </c>
      <c r="G220" s="304" t="s">
        <v>754</v>
      </c>
      <c r="H220" s="622"/>
      <c r="I220" s="304" t="s">
        <v>754</v>
      </c>
      <c r="J220" s="630" t="s">
        <v>286</v>
      </c>
      <c r="K220" s="611"/>
    </row>
    <row r="221" spans="1:11" ht="14.25" customHeight="1">
      <c r="A221" s="629" t="s">
        <v>549</v>
      </c>
      <c r="B221" s="620" t="s">
        <v>615</v>
      </c>
      <c r="C221" s="615" t="s">
        <v>217</v>
      </c>
      <c r="D221" s="304" t="s">
        <v>932</v>
      </c>
      <c r="E221" s="304" t="s">
        <v>934</v>
      </c>
      <c r="F221" s="304" t="s">
        <v>604</v>
      </c>
      <c r="G221" s="304" t="s">
        <v>754</v>
      </c>
      <c r="H221" s="622"/>
      <c r="I221" s="304" t="s">
        <v>754</v>
      </c>
      <c r="J221" s="630" t="s">
        <v>286</v>
      </c>
      <c r="K221" s="611"/>
    </row>
    <row r="222" spans="1:11" ht="14.25" customHeight="1">
      <c r="A222" s="629" t="s">
        <v>549</v>
      </c>
      <c r="B222" s="620" t="s">
        <v>615</v>
      </c>
      <c r="C222" s="615" t="s">
        <v>217</v>
      </c>
      <c r="D222" s="304" t="s">
        <v>932</v>
      </c>
      <c r="E222" s="304" t="s">
        <v>935</v>
      </c>
      <c r="F222" s="304" t="s">
        <v>604</v>
      </c>
      <c r="G222" s="304" t="s">
        <v>754</v>
      </c>
      <c r="H222" s="622"/>
      <c r="I222" s="304" t="s">
        <v>754</v>
      </c>
      <c r="J222" s="630" t="s">
        <v>286</v>
      </c>
      <c r="K222" s="611"/>
    </row>
    <row r="223" spans="1:11" ht="14.25" customHeight="1">
      <c r="A223" s="629" t="s">
        <v>549</v>
      </c>
      <c r="B223" s="620" t="s">
        <v>615</v>
      </c>
      <c r="C223" s="615" t="s">
        <v>217</v>
      </c>
      <c r="D223" s="304" t="s">
        <v>932</v>
      </c>
      <c r="E223" s="304" t="s">
        <v>936</v>
      </c>
      <c r="F223" s="304" t="s">
        <v>609</v>
      </c>
      <c r="G223" s="304" t="s">
        <v>754</v>
      </c>
      <c r="H223" s="622"/>
      <c r="I223" s="304" t="s">
        <v>754</v>
      </c>
      <c r="J223" s="630" t="s">
        <v>286</v>
      </c>
      <c r="K223" s="611"/>
    </row>
    <row r="224" spans="1:11" ht="14.25" customHeight="1">
      <c r="A224" s="629" t="s">
        <v>549</v>
      </c>
      <c r="B224" s="620" t="s">
        <v>615</v>
      </c>
      <c r="C224" s="615" t="s">
        <v>217</v>
      </c>
      <c r="D224" s="304" t="s">
        <v>932</v>
      </c>
      <c r="E224" s="304" t="s">
        <v>937</v>
      </c>
      <c r="F224" s="304" t="s">
        <v>604</v>
      </c>
      <c r="G224" s="304" t="s">
        <v>754</v>
      </c>
      <c r="H224" s="622"/>
      <c r="I224" s="304" t="s">
        <v>754</v>
      </c>
      <c r="J224" s="630" t="s">
        <v>286</v>
      </c>
      <c r="K224" s="611"/>
    </row>
    <row r="225" spans="1:11" ht="14.25" customHeight="1">
      <c r="A225" s="629" t="s">
        <v>549</v>
      </c>
      <c r="B225" s="620" t="s">
        <v>621</v>
      </c>
      <c r="C225" s="615" t="s">
        <v>217</v>
      </c>
      <c r="D225" s="304" t="s">
        <v>932</v>
      </c>
      <c r="E225" s="304" t="s">
        <v>935</v>
      </c>
      <c r="F225" s="304" t="s">
        <v>609</v>
      </c>
      <c r="G225" s="304" t="s">
        <v>754</v>
      </c>
      <c r="H225" s="622"/>
      <c r="I225" s="304" t="s">
        <v>754</v>
      </c>
      <c r="J225" s="630" t="s">
        <v>286</v>
      </c>
      <c r="K225" s="611"/>
    </row>
    <row r="226" spans="1:11" ht="14.25" customHeight="1">
      <c r="A226" s="629" t="s">
        <v>549</v>
      </c>
      <c r="B226" s="620" t="s">
        <v>938</v>
      </c>
      <c r="C226" s="615" t="s">
        <v>217</v>
      </c>
      <c r="D226" s="304" t="s">
        <v>932</v>
      </c>
      <c r="E226" s="304" t="s">
        <v>939</v>
      </c>
      <c r="F226" s="304" t="s">
        <v>604</v>
      </c>
      <c r="G226" s="304" t="s">
        <v>754</v>
      </c>
      <c r="H226" s="622"/>
      <c r="I226" s="304" t="s">
        <v>754</v>
      </c>
      <c r="J226" s="630" t="s">
        <v>286</v>
      </c>
      <c r="K226" s="611"/>
    </row>
    <row r="227" spans="1:11" ht="14.25" customHeight="1">
      <c r="A227" s="629" t="s">
        <v>549</v>
      </c>
      <c r="B227" s="620" t="s">
        <v>938</v>
      </c>
      <c r="C227" s="615" t="s">
        <v>217</v>
      </c>
      <c r="D227" s="304" t="s">
        <v>932</v>
      </c>
      <c r="E227" s="304" t="s">
        <v>934</v>
      </c>
      <c r="F227" s="304" t="s">
        <v>604</v>
      </c>
      <c r="G227" s="304" t="s">
        <v>754</v>
      </c>
      <c r="H227" s="622"/>
      <c r="I227" s="304" t="s">
        <v>754</v>
      </c>
      <c r="J227" s="630" t="s">
        <v>286</v>
      </c>
      <c r="K227" s="611"/>
    </row>
    <row r="228" spans="1:11" ht="14.25" customHeight="1">
      <c r="A228" s="629" t="s">
        <v>549</v>
      </c>
      <c r="B228" s="620" t="s">
        <v>940</v>
      </c>
      <c r="C228" s="615" t="s">
        <v>217</v>
      </c>
      <c r="D228" s="304" t="s">
        <v>932</v>
      </c>
      <c r="E228" s="304" t="s">
        <v>939</v>
      </c>
      <c r="F228" s="304" t="s">
        <v>609</v>
      </c>
      <c r="G228" s="304" t="s">
        <v>754</v>
      </c>
      <c r="H228" s="622"/>
      <c r="I228" s="304" t="s">
        <v>754</v>
      </c>
      <c r="J228" s="630" t="s">
        <v>286</v>
      </c>
      <c r="K228" s="611"/>
    </row>
    <row r="229" spans="1:11" ht="14.25" customHeight="1">
      <c r="A229" s="629" t="s">
        <v>549</v>
      </c>
      <c r="B229" s="620" t="s">
        <v>941</v>
      </c>
      <c r="C229" s="615" t="s">
        <v>217</v>
      </c>
      <c r="D229" s="304" t="s">
        <v>932</v>
      </c>
      <c r="E229" s="304" t="s">
        <v>942</v>
      </c>
      <c r="F229" s="304" t="s">
        <v>609</v>
      </c>
      <c r="G229" s="304" t="s">
        <v>754</v>
      </c>
      <c r="H229" s="622"/>
      <c r="I229" s="304" t="s">
        <v>754</v>
      </c>
      <c r="J229" s="630" t="s">
        <v>286</v>
      </c>
      <c r="K229" s="611"/>
    </row>
    <row r="230" spans="1:11" ht="14.25" customHeight="1">
      <c r="A230" s="629" t="s">
        <v>549</v>
      </c>
      <c r="B230" s="620" t="s">
        <v>900</v>
      </c>
      <c r="C230" s="615" t="s">
        <v>217</v>
      </c>
      <c r="D230" s="304" t="s">
        <v>932</v>
      </c>
      <c r="E230" s="304" t="s">
        <v>943</v>
      </c>
      <c r="F230" s="304" t="s">
        <v>604</v>
      </c>
      <c r="G230" s="304" t="s">
        <v>754</v>
      </c>
      <c r="H230" s="622"/>
      <c r="I230" s="304" t="s">
        <v>754</v>
      </c>
      <c r="J230" s="630" t="s">
        <v>286</v>
      </c>
      <c r="K230" s="611"/>
    </row>
    <row r="231" spans="1:11" ht="14.25" customHeight="1">
      <c r="A231" s="629" t="s">
        <v>549</v>
      </c>
      <c r="B231" s="620" t="s">
        <v>900</v>
      </c>
      <c r="C231" s="615" t="s">
        <v>217</v>
      </c>
      <c r="D231" s="304" t="s">
        <v>932</v>
      </c>
      <c r="E231" s="304" t="s">
        <v>934</v>
      </c>
      <c r="F231" s="304" t="s">
        <v>604</v>
      </c>
      <c r="G231" s="304" t="s">
        <v>754</v>
      </c>
      <c r="H231" s="622"/>
      <c r="I231" s="304" t="s">
        <v>754</v>
      </c>
      <c r="J231" s="630" t="s">
        <v>286</v>
      </c>
      <c r="K231" s="611"/>
    </row>
    <row r="232" spans="1:11" ht="14.25" customHeight="1">
      <c r="A232" s="629" t="s">
        <v>549</v>
      </c>
      <c r="B232" s="620" t="s">
        <v>944</v>
      </c>
      <c r="C232" s="615" t="s">
        <v>217</v>
      </c>
      <c r="D232" s="304" t="s">
        <v>932</v>
      </c>
      <c r="E232" s="304" t="s">
        <v>945</v>
      </c>
      <c r="F232" s="304" t="s">
        <v>604</v>
      </c>
      <c r="G232" s="304" t="s">
        <v>754</v>
      </c>
      <c r="H232" s="622"/>
      <c r="I232" s="304" t="s">
        <v>754</v>
      </c>
      <c r="J232" s="630" t="s">
        <v>286</v>
      </c>
      <c r="K232" s="611"/>
    </row>
    <row r="233" spans="1:11" ht="14.25" customHeight="1">
      <c r="A233" s="629" t="s">
        <v>549</v>
      </c>
      <c r="B233" s="620" t="s">
        <v>838</v>
      </c>
      <c r="C233" s="615" t="s">
        <v>217</v>
      </c>
      <c r="D233" s="304" t="s">
        <v>932</v>
      </c>
      <c r="E233" s="304" t="s">
        <v>946</v>
      </c>
      <c r="F233" s="304" t="s">
        <v>604</v>
      </c>
      <c r="G233" s="304" t="s">
        <v>754</v>
      </c>
      <c r="H233" s="622"/>
      <c r="I233" s="304" t="s">
        <v>754</v>
      </c>
      <c r="J233" s="630" t="s">
        <v>286</v>
      </c>
      <c r="K233" s="611"/>
    </row>
    <row r="234" spans="1:11" ht="14.25" customHeight="1">
      <c r="A234" s="629" t="s">
        <v>549</v>
      </c>
      <c r="B234" s="620" t="s">
        <v>838</v>
      </c>
      <c r="C234" s="615" t="s">
        <v>217</v>
      </c>
      <c r="D234" s="304" t="s">
        <v>932</v>
      </c>
      <c r="E234" s="304" t="s">
        <v>937</v>
      </c>
      <c r="F234" s="304" t="s">
        <v>604</v>
      </c>
      <c r="G234" s="304" t="s">
        <v>754</v>
      </c>
      <c r="H234" s="622"/>
      <c r="I234" s="304" t="s">
        <v>754</v>
      </c>
      <c r="J234" s="630" t="s">
        <v>286</v>
      </c>
      <c r="K234" s="611"/>
    </row>
    <row r="235" spans="1:11" ht="14.25" customHeight="1">
      <c r="A235" s="629" t="s">
        <v>549</v>
      </c>
      <c r="B235" s="620" t="s">
        <v>745</v>
      </c>
      <c r="C235" s="615" t="s">
        <v>217</v>
      </c>
      <c r="D235" s="304" t="s">
        <v>932</v>
      </c>
      <c r="E235" s="304" t="s">
        <v>947</v>
      </c>
      <c r="F235" s="304" t="s">
        <v>604</v>
      </c>
      <c r="G235" s="304" t="s">
        <v>754</v>
      </c>
      <c r="H235" s="622"/>
      <c r="I235" s="304" t="s">
        <v>754</v>
      </c>
      <c r="J235" s="630" t="s">
        <v>286</v>
      </c>
      <c r="K235" s="611"/>
    </row>
    <row r="236" spans="1:11" ht="14.25" customHeight="1">
      <c r="A236" s="629" t="s">
        <v>549</v>
      </c>
      <c r="B236" s="620" t="s">
        <v>948</v>
      </c>
      <c r="C236" s="615" t="s">
        <v>217</v>
      </c>
      <c r="D236" s="304" t="s">
        <v>932</v>
      </c>
      <c r="E236" s="304" t="s">
        <v>949</v>
      </c>
      <c r="F236" s="304" t="s">
        <v>604</v>
      </c>
      <c r="G236" s="304" t="s">
        <v>754</v>
      </c>
      <c r="H236" s="622"/>
      <c r="I236" s="304" t="s">
        <v>754</v>
      </c>
      <c r="J236" s="630" t="s">
        <v>286</v>
      </c>
      <c r="K236" s="611"/>
    </row>
    <row r="237" spans="1:11" ht="14.25" customHeight="1">
      <c r="A237" s="629" t="s">
        <v>549</v>
      </c>
      <c r="B237" s="620" t="s">
        <v>948</v>
      </c>
      <c r="C237" s="615" t="s">
        <v>217</v>
      </c>
      <c r="D237" s="304" t="s">
        <v>932</v>
      </c>
      <c r="E237" s="304" t="s">
        <v>934</v>
      </c>
      <c r="F237" s="304" t="s">
        <v>604</v>
      </c>
      <c r="G237" s="304" t="s">
        <v>754</v>
      </c>
      <c r="H237" s="622"/>
      <c r="I237" s="304" t="s">
        <v>754</v>
      </c>
      <c r="J237" s="630" t="s">
        <v>286</v>
      </c>
      <c r="K237" s="611"/>
    </row>
    <row r="238" spans="1:11" ht="14.25" customHeight="1">
      <c r="A238" s="629" t="s">
        <v>549</v>
      </c>
      <c r="B238" s="620" t="s">
        <v>948</v>
      </c>
      <c r="C238" s="615" t="s">
        <v>217</v>
      </c>
      <c r="D238" s="304" t="s">
        <v>932</v>
      </c>
      <c r="E238" s="304" t="s">
        <v>950</v>
      </c>
      <c r="F238" s="304" t="s">
        <v>604</v>
      </c>
      <c r="G238" s="304" t="s">
        <v>754</v>
      </c>
      <c r="H238" s="622"/>
      <c r="I238" s="304" t="s">
        <v>754</v>
      </c>
      <c r="J238" s="630" t="s">
        <v>286</v>
      </c>
      <c r="K238" s="612"/>
    </row>
    <row r="239" spans="1:11" ht="14.25" customHeight="1" thickBot="1">
      <c r="A239" s="631" t="s">
        <v>549</v>
      </c>
      <c r="B239" s="632" t="s">
        <v>841</v>
      </c>
      <c r="C239" s="633" t="s">
        <v>217</v>
      </c>
      <c r="D239" s="392" t="s">
        <v>932</v>
      </c>
      <c r="E239" s="392" t="s">
        <v>937</v>
      </c>
      <c r="F239" s="392" t="s">
        <v>604</v>
      </c>
      <c r="G239" s="392" t="s">
        <v>754</v>
      </c>
      <c r="H239" s="634"/>
      <c r="I239" s="304" t="s">
        <v>754</v>
      </c>
      <c r="J239" s="635" t="s">
        <v>286</v>
      </c>
      <c r="K239" s="612"/>
    </row>
    <row r="240" spans="1:11" ht="14.25" customHeight="1"/>
    <row r="241" spans="1:1" ht="14.25" customHeight="1">
      <c r="A241" s="613" t="s">
        <v>7</v>
      </c>
    </row>
    <row r="242" spans="1:1" ht="14.25" customHeight="1"/>
    <row r="243" spans="1:1" ht="14.25" customHeight="1"/>
    <row r="244" spans="1:1" ht="14.25" customHeight="1"/>
    <row r="245" spans="1:1" ht="14.25" customHeight="1"/>
    <row r="246" spans="1:1" ht="14.25" customHeight="1"/>
    <row r="247" spans="1:1" ht="14.25" customHeight="1"/>
    <row r="248" spans="1:1" ht="14.25" customHeight="1"/>
    <row r="249" spans="1:1" ht="14.25" customHeight="1"/>
    <row r="250" spans="1:1" ht="14.25" customHeight="1"/>
    <row r="251" spans="1:1" ht="14.25" customHeight="1"/>
    <row r="252" spans="1:1" ht="14.25" customHeight="1"/>
    <row r="253" spans="1:1" ht="14.25" customHeight="1"/>
    <row r="254" spans="1:1" ht="14.25" customHeight="1"/>
    <row r="255" spans="1:1" ht="14.25" customHeight="1"/>
    <row r="256" spans="1:1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</sheetData>
  <autoFilter ref="A3:J239"/>
  <mergeCells count="8">
    <mergeCell ref="I1:J1"/>
    <mergeCell ref="I2:J2"/>
    <mergeCell ref="K38:K39"/>
    <mergeCell ref="F39:F40"/>
    <mergeCell ref="G39:G40"/>
    <mergeCell ref="H39:H40"/>
    <mergeCell ref="I39:I40"/>
    <mergeCell ref="J39:J40"/>
  </mergeCells>
  <phoneticPr fontId="41" type="noConversion"/>
  <pageMargins left="0.78740157480314965" right="0.78740157480314965" top="1.0629921259842521" bottom="1.0629921259842521" header="0.51181102362204722" footer="0.51181102362204722"/>
  <pageSetup paperSize="9" scale="83" firstPageNumber="0" fitToHeight="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45"/>
  <sheetViews>
    <sheetView topLeftCell="A28" zoomScaleNormal="100" zoomScaleSheetLayoutView="100" workbookViewId="0">
      <selection activeCell="AE2" sqref="AE2:AJ2"/>
    </sheetView>
  </sheetViews>
  <sheetFormatPr defaultColWidth="5.7109375" defaultRowHeight="19.899999999999999" customHeight="1"/>
  <cols>
    <col min="1" max="1" width="10.7109375" style="1" customWidth="1"/>
    <col min="2" max="2" width="20.5703125" style="97" customWidth="1"/>
    <col min="3" max="3" width="21.140625" style="7" customWidth="1"/>
    <col min="4" max="4" width="11.85546875" style="97" customWidth="1"/>
    <col min="5" max="5" width="19.42578125" style="98" customWidth="1"/>
    <col min="6" max="6" width="8.7109375" style="98" customWidth="1"/>
    <col min="7" max="12" width="4.7109375" style="98" customWidth="1"/>
    <col min="13" max="13" width="7.5703125" style="98" customWidth="1"/>
    <col min="14" max="36" width="4.7109375" style="98" customWidth="1"/>
    <col min="37" max="16384" width="5.7109375" style="97"/>
  </cols>
  <sheetData>
    <row r="1" spans="1:36" ht="22.15" customHeight="1">
      <c r="A1" s="99" t="s">
        <v>367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1"/>
      <c r="Y1" s="863" t="s">
        <v>368</v>
      </c>
      <c r="Z1" s="863"/>
      <c r="AA1" s="863"/>
      <c r="AB1" s="863"/>
      <c r="AC1" s="863"/>
      <c r="AD1" s="863"/>
      <c r="AE1" s="864" t="s">
        <v>1257</v>
      </c>
      <c r="AF1" s="864"/>
      <c r="AG1" s="864"/>
      <c r="AH1" s="864"/>
      <c r="AI1" s="864"/>
      <c r="AJ1" s="864"/>
    </row>
    <row r="2" spans="1:36" ht="20.100000000000001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3"/>
      <c r="Y2" s="865"/>
      <c r="Z2" s="865"/>
      <c r="AA2" s="865"/>
      <c r="AB2" s="865"/>
      <c r="AC2" s="865"/>
      <c r="AD2" s="865"/>
      <c r="AE2" s="864"/>
      <c r="AF2" s="864"/>
      <c r="AG2" s="864"/>
      <c r="AH2" s="864"/>
      <c r="AI2" s="864"/>
      <c r="AJ2" s="864"/>
    </row>
    <row r="3" spans="1:36" ht="32.450000000000003" customHeight="1">
      <c r="A3" s="104" t="s">
        <v>191</v>
      </c>
      <c r="B3" s="105" t="s">
        <v>334</v>
      </c>
      <c r="C3" s="106" t="s">
        <v>204</v>
      </c>
      <c r="D3" s="107" t="s">
        <v>193</v>
      </c>
      <c r="E3" s="108" t="s">
        <v>357</v>
      </c>
      <c r="F3" s="109" t="s">
        <v>335</v>
      </c>
      <c r="G3" s="866" t="s">
        <v>350</v>
      </c>
      <c r="H3" s="866"/>
      <c r="I3" s="866"/>
      <c r="J3" s="866"/>
      <c r="K3" s="866"/>
      <c r="L3" s="866"/>
      <c r="M3" s="867" t="s">
        <v>369</v>
      </c>
      <c r="N3" s="867"/>
      <c r="O3" s="867"/>
      <c r="P3" s="867"/>
      <c r="Q3" s="867"/>
      <c r="R3" s="867"/>
      <c r="S3" s="867" t="s">
        <v>370</v>
      </c>
      <c r="T3" s="867"/>
      <c r="U3" s="867"/>
      <c r="V3" s="867"/>
      <c r="W3" s="867"/>
      <c r="X3" s="867"/>
      <c r="Y3" s="868" t="s">
        <v>371</v>
      </c>
      <c r="Z3" s="868"/>
      <c r="AA3" s="868"/>
      <c r="AB3" s="868"/>
      <c r="AC3" s="868"/>
      <c r="AD3" s="868"/>
      <c r="AE3" s="872" t="s">
        <v>372</v>
      </c>
      <c r="AF3" s="872"/>
      <c r="AG3" s="872"/>
      <c r="AH3" s="872"/>
      <c r="AI3" s="872"/>
      <c r="AJ3" s="872"/>
    </row>
    <row r="4" spans="1:36" ht="34.9" customHeight="1" thickBot="1">
      <c r="A4" s="226"/>
      <c r="B4" s="227"/>
      <c r="C4" s="228"/>
      <c r="D4" s="229"/>
      <c r="E4" s="225"/>
      <c r="F4" s="230"/>
      <c r="G4" s="110">
        <v>2008</v>
      </c>
      <c r="H4" s="111">
        <v>2009</v>
      </c>
      <c r="I4" s="111">
        <v>2010</v>
      </c>
      <c r="J4" s="111">
        <v>2011</v>
      </c>
      <c r="K4" s="111">
        <v>2012</v>
      </c>
      <c r="L4" s="112">
        <v>2013</v>
      </c>
      <c r="M4" s="110">
        <v>2008</v>
      </c>
      <c r="N4" s="111">
        <v>2009</v>
      </c>
      <c r="O4" s="111">
        <v>2010</v>
      </c>
      <c r="P4" s="111">
        <v>2011</v>
      </c>
      <c r="Q4" s="111">
        <v>2012</v>
      </c>
      <c r="R4" s="112">
        <v>2013</v>
      </c>
      <c r="S4" s="110">
        <v>2008</v>
      </c>
      <c r="T4" s="111">
        <v>2009</v>
      </c>
      <c r="U4" s="111">
        <v>2010</v>
      </c>
      <c r="V4" s="111">
        <v>2011</v>
      </c>
      <c r="W4" s="111">
        <v>2012</v>
      </c>
      <c r="X4" s="112">
        <v>2013</v>
      </c>
      <c r="Y4" s="110">
        <v>2008</v>
      </c>
      <c r="Z4" s="111">
        <v>2009</v>
      </c>
      <c r="AA4" s="111">
        <v>2010</v>
      </c>
      <c r="AB4" s="111">
        <v>2011</v>
      </c>
      <c r="AC4" s="111">
        <v>2012</v>
      </c>
      <c r="AD4" s="112">
        <v>2013</v>
      </c>
      <c r="AE4" s="110">
        <v>2008</v>
      </c>
      <c r="AF4" s="111">
        <v>2009</v>
      </c>
      <c r="AG4" s="111">
        <v>2010</v>
      </c>
      <c r="AH4" s="111">
        <v>2011</v>
      </c>
      <c r="AI4" s="111">
        <v>2012</v>
      </c>
      <c r="AJ4" s="112">
        <v>2013</v>
      </c>
    </row>
    <row r="5" spans="1:36" ht="13.15" customHeight="1">
      <c r="A5" s="237" t="s">
        <v>549</v>
      </c>
      <c r="B5" s="233" t="s">
        <v>599</v>
      </c>
      <c r="C5" s="240" t="s">
        <v>296</v>
      </c>
      <c r="D5" s="233" t="s">
        <v>201</v>
      </c>
      <c r="E5" s="233" t="s">
        <v>603</v>
      </c>
      <c r="F5" s="233" t="s">
        <v>604</v>
      </c>
      <c r="G5" s="233" t="s">
        <v>200</v>
      </c>
      <c r="H5" s="233" t="s">
        <v>200</v>
      </c>
      <c r="I5" s="233" t="s">
        <v>200</v>
      </c>
      <c r="J5" s="233" t="s">
        <v>200</v>
      </c>
      <c r="K5" s="233" t="s">
        <v>200</v>
      </c>
      <c r="L5" s="233" t="s">
        <v>200</v>
      </c>
      <c r="M5" s="233" t="s">
        <v>605</v>
      </c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869" t="s">
        <v>434</v>
      </c>
      <c r="AF5" s="869"/>
      <c r="AG5" s="869"/>
      <c r="AH5" s="869"/>
      <c r="AI5" s="869"/>
      <c r="AJ5" s="870"/>
    </row>
    <row r="6" spans="1:36" ht="13.15" customHeight="1">
      <c r="A6" s="238" t="s">
        <v>549</v>
      </c>
      <c r="B6" s="231" t="s">
        <v>600</v>
      </c>
      <c r="C6" s="241" t="s">
        <v>296</v>
      </c>
      <c r="D6" s="231" t="s">
        <v>201</v>
      </c>
      <c r="E6" s="231" t="s">
        <v>606</v>
      </c>
      <c r="F6" s="231" t="s">
        <v>604</v>
      </c>
      <c r="G6" s="231" t="s">
        <v>200</v>
      </c>
      <c r="H6" s="231" t="s">
        <v>200</v>
      </c>
      <c r="I6" s="231" t="s">
        <v>200</v>
      </c>
      <c r="J6" s="231" t="s">
        <v>200</v>
      </c>
      <c r="K6" s="231" t="s">
        <v>200</v>
      </c>
      <c r="L6" s="231" t="s">
        <v>200</v>
      </c>
      <c r="M6" s="231" t="s">
        <v>200</v>
      </c>
      <c r="N6" s="231" t="s">
        <v>200</v>
      </c>
      <c r="O6" s="231" t="s">
        <v>200</v>
      </c>
      <c r="P6" s="231" t="s">
        <v>200</v>
      </c>
      <c r="Q6" s="231" t="s">
        <v>200</v>
      </c>
      <c r="R6" s="231" t="s">
        <v>200</v>
      </c>
      <c r="S6" s="231" t="s">
        <v>200</v>
      </c>
      <c r="T6" s="231" t="s">
        <v>200</v>
      </c>
      <c r="U6" s="231" t="s">
        <v>200</v>
      </c>
      <c r="V6" s="231" t="s">
        <v>200</v>
      </c>
      <c r="W6" s="231" t="s">
        <v>200</v>
      </c>
      <c r="X6" s="231" t="s">
        <v>200</v>
      </c>
      <c r="Y6" s="231" t="s">
        <v>200</v>
      </c>
      <c r="Z6" s="231" t="s">
        <v>200</v>
      </c>
      <c r="AA6" s="231" t="s">
        <v>200</v>
      </c>
      <c r="AB6" s="231" t="s">
        <v>200</v>
      </c>
      <c r="AC6" s="231" t="s">
        <v>200</v>
      </c>
      <c r="AD6" s="231" t="s">
        <v>200</v>
      </c>
      <c r="AE6" s="871" t="s">
        <v>434</v>
      </c>
      <c r="AF6" s="871"/>
      <c r="AG6" s="871"/>
      <c r="AH6" s="871"/>
      <c r="AI6" s="871"/>
      <c r="AJ6" s="862"/>
    </row>
    <row r="7" spans="1:36" ht="13.15" customHeight="1">
      <c r="A7" s="238" t="s">
        <v>549</v>
      </c>
      <c r="B7" s="232" t="s">
        <v>362</v>
      </c>
      <c r="C7" s="241" t="s">
        <v>296</v>
      </c>
      <c r="D7" s="231" t="s">
        <v>201</v>
      </c>
      <c r="E7" s="232" t="s">
        <v>607</v>
      </c>
      <c r="F7" s="232" t="s">
        <v>604</v>
      </c>
      <c r="G7" s="231" t="s">
        <v>200</v>
      </c>
      <c r="H7" s="231" t="s">
        <v>200</v>
      </c>
      <c r="I7" s="231" t="s">
        <v>200</v>
      </c>
      <c r="J7" s="231" t="s">
        <v>200</v>
      </c>
      <c r="K7" s="231" t="s">
        <v>200</v>
      </c>
      <c r="L7" s="231" t="s">
        <v>200</v>
      </c>
      <c r="M7" s="231" t="s">
        <v>200</v>
      </c>
      <c r="N7" s="231" t="s">
        <v>200</v>
      </c>
      <c r="O7" s="231" t="s">
        <v>200</v>
      </c>
      <c r="P7" s="231" t="s">
        <v>200</v>
      </c>
      <c r="Q7" s="231" t="s">
        <v>200</v>
      </c>
      <c r="R7" s="231" t="s">
        <v>200</v>
      </c>
      <c r="S7" s="231" t="s">
        <v>200</v>
      </c>
      <c r="T7" s="231" t="s">
        <v>200</v>
      </c>
      <c r="U7" s="231" t="s">
        <v>200</v>
      </c>
      <c r="V7" s="231" t="s">
        <v>200</v>
      </c>
      <c r="W7" s="231" t="s">
        <v>200</v>
      </c>
      <c r="X7" s="231" t="s">
        <v>200</v>
      </c>
      <c r="Y7" s="231" t="s">
        <v>200</v>
      </c>
      <c r="Z7" s="231" t="s">
        <v>200</v>
      </c>
      <c r="AA7" s="231" t="s">
        <v>200</v>
      </c>
      <c r="AB7" s="231" t="s">
        <v>200</v>
      </c>
      <c r="AC7" s="231" t="s">
        <v>200</v>
      </c>
      <c r="AD7" s="231" t="s">
        <v>200</v>
      </c>
      <c r="AE7" s="871" t="s">
        <v>434</v>
      </c>
      <c r="AF7" s="871"/>
      <c r="AG7" s="871"/>
      <c r="AH7" s="871"/>
      <c r="AI7" s="871"/>
      <c r="AJ7" s="862"/>
    </row>
    <row r="8" spans="1:36" ht="13.15" customHeight="1">
      <c r="A8" s="238" t="s">
        <v>549</v>
      </c>
      <c r="B8" s="231" t="s">
        <v>362</v>
      </c>
      <c r="C8" s="241" t="s">
        <v>296</v>
      </c>
      <c r="D8" s="231" t="s">
        <v>201</v>
      </c>
      <c r="E8" s="231" t="s">
        <v>608</v>
      </c>
      <c r="F8" s="231" t="s">
        <v>604</v>
      </c>
      <c r="G8" s="231" t="s">
        <v>200</v>
      </c>
      <c r="H8" s="231" t="s">
        <v>200</v>
      </c>
      <c r="I8" s="231" t="s">
        <v>200</v>
      </c>
      <c r="J8" s="231" t="s">
        <v>200</v>
      </c>
      <c r="K8" s="231" t="s">
        <v>200</v>
      </c>
      <c r="L8" s="231" t="s">
        <v>200</v>
      </c>
      <c r="M8" s="231" t="s">
        <v>200</v>
      </c>
      <c r="N8" s="231" t="s">
        <v>200</v>
      </c>
      <c r="O8" s="231" t="s">
        <v>200</v>
      </c>
      <c r="P8" s="231" t="s">
        <v>200</v>
      </c>
      <c r="Q8" s="231" t="s">
        <v>200</v>
      </c>
      <c r="R8" s="231" t="s">
        <v>200</v>
      </c>
      <c r="S8" s="231" t="s">
        <v>200</v>
      </c>
      <c r="T8" s="231" t="s">
        <v>200</v>
      </c>
      <c r="U8" s="231" t="s">
        <v>200</v>
      </c>
      <c r="V8" s="231" t="s">
        <v>200</v>
      </c>
      <c r="W8" s="231" t="s">
        <v>200</v>
      </c>
      <c r="X8" s="231" t="s">
        <v>200</v>
      </c>
      <c r="Y8" s="231" t="s">
        <v>200</v>
      </c>
      <c r="Z8" s="231" t="s">
        <v>200</v>
      </c>
      <c r="AA8" s="231" t="s">
        <v>200</v>
      </c>
      <c r="AB8" s="231" t="s">
        <v>200</v>
      </c>
      <c r="AC8" s="231" t="s">
        <v>200</v>
      </c>
      <c r="AD8" s="231" t="s">
        <v>200</v>
      </c>
      <c r="AE8" s="871" t="s">
        <v>434</v>
      </c>
      <c r="AF8" s="871"/>
      <c r="AG8" s="871"/>
      <c r="AH8" s="871"/>
      <c r="AI8" s="871"/>
      <c r="AJ8" s="862"/>
    </row>
    <row r="9" spans="1:36" ht="13.15" customHeight="1">
      <c r="A9" s="238" t="s">
        <v>549</v>
      </c>
      <c r="B9" s="231" t="s">
        <v>601</v>
      </c>
      <c r="C9" s="241" t="s">
        <v>296</v>
      </c>
      <c r="D9" s="231" t="s">
        <v>201</v>
      </c>
      <c r="E9" s="231" t="s">
        <v>603</v>
      </c>
      <c r="F9" s="231" t="s">
        <v>609</v>
      </c>
      <c r="G9" s="231" t="s">
        <v>200</v>
      </c>
      <c r="H9" s="231" t="s">
        <v>200</v>
      </c>
      <c r="I9" s="231" t="s">
        <v>200</v>
      </c>
      <c r="J9" s="231" t="s">
        <v>200</v>
      </c>
      <c r="K9" s="231" t="s">
        <v>200</v>
      </c>
      <c r="L9" s="231" t="s">
        <v>200</v>
      </c>
      <c r="M9" s="231" t="s">
        <v>605</v>
      </c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871" t="s">
        <v>434</v>
      </c>
      <c r="AF9" s="871"/>
      <c r="AG9" s="871"/>
      <c r="AH9" s="871"/>
      <c r="AI9" s="871"/>
      <c r="AJ9" s="862"/>
    </row>
    <row r="10" spans="1:36" ht="13.15" customHeight="1">
      <c r="A10" s="238" t="s">
        <v>549</v>
      </c>
      <c r="B10" s="232" t="s">
        <v>348</v>
      </c>
      <c r="C10" s="241" t="s">
        <v>296</v>
      </c>
      <c r="D10" s="231" t="s">
        <v>201</v>
      </c>
      <c r="E10" s="231" t="s">
        <v>610</v>
      </c>
      <c r="F10" s="231" t="s">
        <v>604</v>
      </c>
      <c r="G10" s="231" t="s">
        <v>200</v>
      </c>
      <c r="H10" s="231" t="s">
        <v>200</v>
      </c>
      <c r="I10" s="231" t="s">
        <v>200</v>
      </c>
      <c r="J10" s="231" t="s">
        <v>200</v>
      </c>
      <c r="K10" s="231" t="s">
        <v>200</v>
      </c>
      <c r="L10" s="231" t="s">
        <v>200</v>
      </c>
      <c r="M10" s="231" t="s">
        <v>200</v>
      </c>
      <c r="N10" s="231" t="s">
        <v>200</v>
      </c>
      <c r="O10" s="231" t="s">
        <v>200</v>
      </c>
      <c r="P10" s="231" t="s">
        <v>200</v>
      </c>
      <c r="Q10" s="231" t="s">
        <v>200</v>
      </c>
      <c r="R10" s="231" t="s">
        <v>200</v>
      </c>
      <c r="S10" s="231" t="s">
        <v>200</v>
      </c>
      <c r="T10" s="231" t="s">
        <v>200</v>
      </c>
      <c r="U10" s="231" t="s">
        <v>200</v>
      </c>
      <c r="V10" s="231" t="s">
        <v>200</v>
      </c>
      <c r="W10" s="231" t="s">
        <v>200</v>
      </c>
      <c r="X10" s="231" t="s">
        <v>200</v>
      </c>
      <c r="Y10" s="231" t="s">
        <v>200</v>
      </c>
      <c r="Z10" s="231" t="s">
        <v>200</v>
      </c>
      <c r="AA10" s="231" t="s">
        <v>200</v>
      </c>
      <c r="AB10" s="231" t="s">
        <v>200</v>
      </c>
      <c r="AC10" s="231" t="s">
        <v>200</v>
      </c>
      <c r="AD10" s="231" t="s">
        <v>200</v>
      </c>
      <c r="AE10" s="871" t="s">
        <v>434</v>
      </c>
      <c r="AF10" s="871"/>
      <c r="AG10" s="871"/>
      <c r="AH10" s="871"/>
      <c r="AI10" s="871"/>
      <c r="AJ10" s="862"/>
    </row>
    <row r="11" spans="1:36" ht="13.15" customHeight="1">
      <c r="A11" s="238" t="s">
        <v>549</v>
      </c>
      <c r="B11" s="232" t="s">
        <v>602</v>
      </c>
      <c r="C11" s="241" t="s">
        <v>296</v>
      </c>
      <c r="D11" s="231" t="s">
        <v>201</v>
      </c>
      <c r="E11" s="231" t="s">
        <v>603</v>
      </c>
      <c r="F11" s="231" t="s">
        <v>609</v>
      </c>
      <c r="G11" s="231" t="s">
        <v>200</v>
      </c>
      <c r="H11" s="231" t="s">
        <v>200</v>
      </c>
      <c r="I11" s="231" t="s">
        <v>200</v>
      </c>
      <c r="J11" s="231" t="s">
        <v>200</v>
      </c>
      <c r="K11" s="231" t="s">
        <v>200</v>
      </c>
      <c r="L11" s="231" t="s">
        <v>200</v>
      </c>
      <c r="M11" s="231" t="s">
        <v>200</v>
      </c>
      <c r="N11" s="231" t="s">
        <v>200</v>
      </c>
      <c r="O11" s="231" t="s">
        <v>200</v>
      </c>
      <c r="P11" s="231" t="s">
        <v>200</v>
      </c>
      <c r="Q11" s="231" t="s">
        <v>200</v>
      </c>
      <c r="R11" s="231" t="s">
        <v>200</v>
      </c>
      <c r="S11" s="231" t="s">
        <v>200</v>
      </c>
      <c r="T11" s="231" t="s">
        <v>200</v>
      </c>
      <c r="U11" s="231" t="s">
        <v>200</v>
      </c>
      <c r="V11" s="231" t="s">
        <v>200</v>
      </c>
      <c r="W11" s="231" t="s">
        <v>200</v>
      </c>
      <c r="X11" s="231" t="s">
        <v>200</v>
      </c>
      <c r="Y11" s="231" t="s">
        <v>200</v>
      </c>
      <c r="Z11" s="231" t="s">
        <v>200</v>
      </c>
      <c r="AA11" s="231" t="s">
        <v>200</v>
      </c>
      <c r="AB11" s="231" t="s">
        <v>200</v>
      </c>
      <c r="AC11" s="231" t="s">
        <v>200</v>
      </c>
      <c r="AD11" s="231" t="s">
        <v>200</v>
      </c>
      <c r="AE11" s="871" t="s">
        <v>434</v>
      </c>
      <c r="AF11" s="871"/>
      <c r="AG11" s="871"/>
      <c r="AH11" s="871"/>
      <c r="AI11" s="871"/>
      <c r="AJ11" s="862"/>
    </row>
    <row r="12" spans="1:36" ht="13.15" customHeight="1">
      <c r="A12" s="238" t="s">
        <v>549</v>
      </c>
      <c r="B12" s="231" t="s">
        <v>564</v>
      </c>
      <c r="C12" s="241" t="s">
        <v>296</v>
      </c>
      <c r="D12" s="231" t="s">
        <v>201</v>
      </c>
      <c r="E12" s="231" t="s">
        <v>611</v>
      </c>
      <c r="F12" s="231" t="s">
        <v>604</v>
      </c>
      <c r="G12" s="231" t="s">
        <v>200</v>
      </c>
      <c r="H12" s="231" t="s">
        <v>200</v>
      </c>
      <c r="I12" s="231" t="s">
        <v>200</v>
      </c>
      <c r="J12" s="231" t="s">
        <v>200</v>
      </c>
      <c r="K12" s="231" t="s">
        <v>200</v>
      </c>
      <c r="L12" s="231" t="s">
        <v>200</v>
      </c>
      <c r="M12" s="231" t="s">
        <v>200</v>
      </c>
      <c r="N12" s="231" t="s">
        <v>200</v>
      </c>
      <c r="O12" s="231" t="s">
        <v>200</v>
      </c>
      <c r="P12" s="231" t="s">
        <v>200</v>
      </c>
      <c r="Q12" s="231" t="s">
        <v>200</v>
      </c>
      <c r="R12" s="231" t="s">
        <v>200</v>
      </c>
      <c r="S12" s="231" t="s">
        <v>200</v>
      </c>
      <c r="T12" s="231" t="s">
        <v>200</v>
      </c>
      <c r="U12" s="231" t="s">
        <v>200</v>
      </c>
      <c r="V12" s="231" t="s">
        <v>200</v>
      </c>
      <c r="W12" s="231" t="s">
        <v>200</v>
      </c>
      <c r="X12" s="231" t="s">
        <v>200</v>
      </c>
      <c r="Y12" s="231" t="s">
        <v>200</v>
      </c>
      <c r="Z12" s="231" t="s">
        <v>200</v>
      </c>
      <c r="AA12" s="231" t="s">
        <v>200</v>
      </c>
      <c r="AB12" s="231" t="s">
        <v>200</v>
      </c>
      <c r="AC12" s="231" t="s">
        <v>200</v>
      </c>
      <c r="AD12" s="231" t="s">
        <v>200</v>
      </c>
      <c r="AE12" s="871" t="s">
        <v>434</v>
      </c>
      <c r="AF12" s="871"/>
      <c r="AG12" s="871"/>
      <c r="AH12" s="871"/>
      <c r="AI12" s="871"/>
      <c r="AJ12" s="862"/>
    </row>
    <row r="13" spans="1:36" ht="13.15" customHeight="1">
      <c r="A13" s="238" t="s">
        <v>549</v>
      </c>
      <c r="B13" s="231" t="s">
        <v>612</v>
      </c>
      <c r="C13" s="231" t="s">
        <v>215</v>
      </c>
      <c r="D13" s="231" t="s">
        <v>201</v>
      </c>
      <c r="E13" s="231" t="s">
        <v>597</v>
      </c>
      <c r="F13" s="231" t="s">
        <v>609</v>
      </c>
      <c r="G13" s="231" t="s">
        <v>200</v>
      </c>
      <c r="H13" s="231" t="s">
        <v>200</v>
      </c>
      <c r="I13" s="231" t="s">
        <v>200</v>
      </c>
      <c r="J13" s="231" t="s">
        <v>200</v>
      </c>
      <c r="K13" s="231" t="s">
        <v>200</v>
      </c>
      <c r="L13" s="231" t="s">
        <v>200</v>
      </c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871" t="s">
        <v>434</v>
      </c>
      <c r="AF13" s="871"/>
      <c r="AG13" s="871"/>
      <c r="AH13" s="871"/>
      <c r="AI13" s="871"/>
      <c r="AJ13" s="862"/>
    </row>
    <row r="14" spans="1:36" ht="13.15" customHeight="1">
      <c r="A14" s="238" t="s">
        <v>549</v>
      </c>
      <c r="B14" s="231" t="s">
        <v>612</v>
      </c>
      <c r="C14" s="231" t="s">
        <v>215</v>
      </c>
      <c r="D14" s="231" t="s">
        <v>201</v>
      </c>
      <c r="E14" s="231" t="s">
        <v>373</v>
      </c>
      <c r="F14" s="231" t="s">
        <v>609</v>
      </c>
      <c r="G14" s="231" t="s">
        <v>200</v>
      </c>
      <c r="H14" s="231" t="s">
        <v>200</v>
      </c>
      <c r="I14" s="231" t="s">
        <v>200</v>
      </c>
      <c r="J14" s="231" t="s">
        <v>200</v>
      </c>
      <c r="K14" s="231" t="s">
        <v>200</v>
      </c>
      <c r="L14" s="231" t="s">
        <v>200</v>
      </c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871" t="s">
        <v>434</v>
      </c>
      <c r="AF14" s="871"/>
      <c r="AG14" s="871"/>
      <c r="AH14" s="871"/>
      <c r="AI14" s="871"/>
      <c r="AJ14" s="862"/>
    </row>
    <row r="15" spans="1:36" ht="13.15" customHeight="1">
      <c r="A15" s="238" t="s">
        <v>549</v>
      </c>
      <c r="B15" s="232" t="s">
        <v>613</v>
      </c>
      <c r="C15" s="231" t="s">
        <v>215</v>
      </c>
      <c r="D15" s="231" t="s">
        <v>201</v>
      </c>
      <c r="E15" s="232" t="s">
        <v>373</v>
      </c>
      <c r="F15" s="232" t="s">
        <v>609</v>
      </c>
      <c r="G15" s="231" t="s">
        <v>200</v>
      </c>
      <c r="H15" s="231" t="s">
        <v>200</v>
      </c>
      <c r="I15" s="231" t="s">
        <v>200</v>
      </c>
      <c r="J15" s="231" t="s">
        <v>200</v>
      </c>
      <c r="K15" s="231" t="s">
        <v>200</v>
      </c>
      <c r="L15" s="231" t="s">
        <v>200</v>
      </c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871" t="s">
        <v>434</v>
      </c>
      <c r="AF15" s="871"/>
      <c r="AG15" s="871"/>
      <c r="AH15" s="871"/>
      <c r="AI15" s="871"/>
      <c r="AJ15" s="862"/>
    </row>
    <row r="16" spans="1:36" ht="13.15" customHeight="1">
      <c r="A16" s="238" t="s">
        <v>549</v>
      </c>
      <c r="B16" s="231" t="s">
        <v>614</v>
      </c>
      <c r="C16" s="231" t="s">
        <v>215</v>
      </c>
      <c r="D16" s="231" t="s">
        <v>201</v>
      </c>
      <c r="E16" s="231" t="s">
        <v>632</v>
      </c>
      <c r="F16" s="231" t="s">
        <v>604</v>
      </c>
      <c r="G16" s="231" t="s">
        <v>200</v>
      </c>
      <c r="H16" s="231" t="s">
        <v>200</v>
      </c>
      <c r="I16" s="231" t="s">
        <v>200</v>
      </c>
      <c r="J16" s="231" t="s">
        <v>200</v>
      </c>
      <c r="K16" s="231" t="s">
        <v>200</v>
      </c>
      <c r="L16" s="231" t="s">
        <v>200</v>
      </c>
      <c r="M16" s="231" t="s">
        <v>200</v>
      </c>
      <c r="N16" s="231" t="s">
        <v>200</v>
      </c>
      <c r="O16" s="231" t="s">
        <v>200</v>
      </c>
      <c r="P16" s="231" t="s">
        <v>200</v>
      </c>
      <c r="Q16" s="231" t="s">
        <v>200</v>
      </c>
      <c r="R16" s="231" t="s">
        <v>200</v>
      </c>
      <c r="S16" s="231" t="s">
        <v>200</v>
      </c>
      <c r="T16" s="231" t="s">
        <v>200</v>
      </c>
      <c r="U16" s="231" t="s">
        <v>200</v>
      </c>
      <c r="V16" s="231" t="s">
        <v>200</v>
      </c>
      <c r="W16" s="231" t="s">
        <v>200</v>
      </c>
      <c r="X16" s="231" t="s">
        <v>200</v>
      </c>
      <c r="Y16" s="231" t="s">
        <v>200</v>
      </c>
      <c r="Z16" s="231" t="s">
        <v>200</v>
      </c>
      <c r="AA16" s="231" t="s">
        <v>200</v>
      </c>
      <c r="AB16" s="231" t="s">
        <v>200</v>
      </c>
      <c r="AC16" s="231" t="s">
        <v>200</v>
      </c>
      <c r="AD16" s="231" t="s">
        <v>200</v>
      </c>
      <c r="AE16" s="871" t="s">
        <v>434</v>
      </c>
      <c r="AF16" s="871"/>
      <c r="AG16" s="871"/>
      <c r="AH16" s="871"/>
      <c r="AI16" s="871"/>
      <c r="AJ16" s="862"/>
    </row>
    <row r="17" spans="1:36" ht="19.899999999999999" customHeight="1">
      <c r="A17" s="238" t="s">
        <v>549</v>
      </c>
      <c r="B17" s="231" t="s">
        <v>614</v>
      </c>
      <c r="C17" s="231" t="s">
        <v>215</v>
      </c>
      <c r="D17" s="231" t="s">
        <v>201</v>
      </c>
      <c r="E17" s="231" t="s">
        <v>633</v>
      </c>
      <c r="F17" s="231" t="s">
        <v>604</v>
      </c>
      <c r="G17" s="231" t="s">
        <v>200</v>
      </c>
      <c r="H17" s="231" t="s">
        <v>200</v>
      </c>
      <c r="I17" s="231" t="s">
        <v>200</v>
      </c>
      <c r="J17" s="231" t="s">
        <v>200</v>
      </c>
      <c r="K17" s="231" t="s">
        <v>200</v>
      </c>
      <c r="L17" s="231" t="s">
        <v>200</v>
      </c>
      <c r="M17" s="231" t="s">
        <v>200</v>
      </c>
      <c r="N17" s="231" t="s">
        <v>200</v>
      </c>
      <c r="O17" s="231" t="s">
        <v>200</v>
      </c>
      <c r="P17" s="231" t="s">
        <v>200</v>
      </c>
      <c r="Q17" s="231" t="s">
        <v>200</v>
      </c>
      <c r="R17" s="231" t="s">
        <v>200</v>
      </c>
      <c r="S17" s="231" t="s">
        <v>200</v>
      </c>
      <c r="T17" s="231" t="s">
        <v>200</v>
      </c>
      <c r="U17" s="231" t="s">
        <v>200</v>
      </c>
      <c r="V17" s="231" t="s">
        <v>200</v>
      </c>
      <c r="W17" s="231" t="s">
        <v>200</v>
      </c>
      <c r="X17" s="231" t="s">
        <v>200</v>
      </c>
      <c r="Y17" s="231" t="s">
        <v>200</v>
      </c>
      <c r="Z17" s="231" t="s">
        <v>200</v>
      </c>
      <c r="AA17" s="231" t="s">
        <v>200</v>
      </c>
      <c r="AB17" s="231" t="s">
        <v>200</v>
      </c>
      <c r="AC17" s="231" t="s">
        <v>200</v>
      </c>
      <c r="AD17" s="231" t="s">
        <v>200</v>
      </c>
      <c r="AE17" s="871" t="s">
        <v>434</v>
      </c>
      <c r="AF17" s="871"/>
      <c r="AG17" s="871"/>
      <c r="AH17" s="871"/>
      <c r="AI17" s="871"/>
      <c r="AJ17" s="862"/>
    </row>
    <row r="18" spans="1:36" ht="19.899999999999999" customHeight="1">
      <c r="A18" s="238" t="s">
        <v>549</v>
      </c>
      <c r="B18" s="231" t="s">
        <v>614</v>
      </c>
      <c r="C18" s="231" t="s">
        <v>215</v>
      </c>
      <c r="D18" s="231" t="s">
        <v>201</v>
      </c>
      <c r="E18" s="231" t="s">
        <v>634</v>
      </c>
      <c r="F18" s="231" t="s">
        <v>604</v>
      </c>
      <c r="G18" s="231" t="s">
        <v>200</v>
      </c>
      <c r="H18" s="231" t="s">
        <v>200</v>
      </c>
      <c r="I18" s="231" t="s">
        <v>200</v>
      </c>
      <c r="J18" s="231" t="s">
        <v>200</v>
      </c>
      <c r="K18" s="231" t="s">
        <v>200</v>
      </c>
      <c r="L18" s="231" t="s">
        <v>200</v>
      </c>
      <c r="M18" s="231" t="s">
        <v>200</v>
      </c>
      <c r="N18" s="231" t="s">
        <v>200</v>
      </c>
      <c r="O18" s="231" t="s">
        <v>200</v>
      </c>
      <c r="P18" s="231" t="s">
        <v>200</v>
      </c>
      <c r="Q18" s="231" t="s">
        <v>200</v>
      </c>
      <c r="R18" s="231" t="s">
        <v>200</v>
      </c>
      <c r="S18" s="231" t="s">
        <v>200</v>
      </c>
      <c r="T18" s="231" t="s">
        <v>200</v>
      </c>
      <c r="U18" s="231" t="s">
        <v>200</v>
      </c>
      <c r="V18" s="231" t="s">
        <v>200</v>
      </c>
      <c r="W18" s="231" t="s">
        <v>200</v>
      </c>
      <c r="X18" s="231" t="s">
        <v>200</v>
      </c>
      <c r="Y18" s="231" t="s">
        <v>200</v>
      </c>
      <c r="Z18" s="231" t="s">
        <v>200</v>
      </c>
      <c r="AA18" s="231" t="s">
        <v>200</v>
      </c>
      <c r="AB18" s="231" t="s">
        <v>200</v>
      </c>
      <c r="AC18" s="231" t="s">
        <v>200</v>
      </c>
      <c r="AD18" s="231" t="s">
        <v>200</v>
      </c>
      <c r="AE18" s="871" t="s">
        <v>434</v>
      </c>
      <c r="AF18" s="871"/>
      <c r="AG18" s="871"/>
      <c r="AH18" s="871"/>
      <c r="AI18" s="871"/>
      <c r="AJ18" s="862"/>
    </row>
    <row r="19" spans="1:36" ht="19.899999999999999" customHeight="1">
      <c r="A19" s="238" t="s">
        <v>549</v>
      </c>
      <c r="B19" s="231" t="s">
        <v>615</v>
      </c>
      <c r="C19" s="231" t="s">
        <v>215</v>
      </c>
      <c r="D19" s="231" t="s">
        <v>201</v>
      </c>
      <c r="E19" s="231" t="s">
        <v>635</v>
      </c>
      <c r="F19" s="231" t="s">
        <v>604</v>
      </c>
      <c r="G19" s="231" t="s">
        <v>200</v>
      </c>
      <c r="H19" s="231" t="s">
        <v>200</v>
      </c>
      <c r="I19" s="231" t="s">
        <v>200</v>
      </c>
      <c r="J19" s="231" t="s">
        <v>200</v>
      </c>
      <c r="K19" s="231" t="s">
        <v>200</v>
      </c>
      <c r="L19" s="231" t="s">
        <v>200</v>
      </c>
      <c r="M19" s="231" t="s">
        <v>200</v>
      </c>
      <c r="N19" s="231" t="s">
        <v>200</v>
      </c>
      <c r="O19" s="231" t="s">
        <v>200</v>
      </c>
      <c r="P19" s="231" t="s">
        <v>200</v>
      </c>
      <c r="Q19" s="231" t="s">
        <v>200</v>
      </c>
      <c r="R19" s="231" t="s">
        <v>200</v>
      </c>
      <c r="S19" s="231" t="s">
        <v>200</v>
      </c>
      <c r="T19" s="231" t="s">
        <v>200</v>
      </c>
      <c r="U19" s="231" t="s">
        <v>200</v>
      </c>
      <c r="V19" s="231" t="s">
        <v>200</v>
      </c>
      <c r="W19" s="231" t="s">
        <v>200</v>
      </c>
      <c r="X19" s="231" t="s">
        <v>200</v>
      </c>
      <c r="Y19" s="231" t="s">
        <v>200</v>
      </c>
      <c r="Z19" s="231" t="s">
        <v>200</v>
      </c>
      <c r="AA19" s="231" t="s">
        <v>200</v>
      </c>
      <c r="AB19" s="231" t="s">
        <v>200</v>
      </c>
      <c r="AC19" s="231" t="s">
        <v>200</v>
      </c>
      <c r="AD19" s="231" t="s">
        <v>200</v>
      </c>
      <c r="AE19" s="871" t="s">
        <v>434</v>
      </c>
      <c r="AF19" s="871"/>
      <c r="AG19" s="871"/>
      <c r="AH19" s="871"/>
      <c r="AI19" s="871"/>
      <c r="AJ19" s="862"/>
    </row>
    <row r="20" spans="1:36" ht="19.899999999999999" customHeight="1">
      <c r="A20" s="238" t="s">
        <v>549</v>
      </c>
      <c r="B20" s="231" t="s">
        <v>615</v>
      </c>
      <c r="C20" s="231" t="s">
        <v>215</v>
      </c>
      <c r="D20" s="231" t="s">
        <v>201</v>
      </c>
      <c r="E20" s="231" t="s">
        <v>636</v>
      </c>
      <c r="F20" s="231" t="s">
        <v>604</v>
      </c>
      <c r="G20" s="231" t="s">
        <v>200</v>
      </c>
      <c r="H20" s="231" t="s">
        <v>200</v>
      </c>
      <c r="I20" s="231" t="s">
        <v>200</v>
      </c>
      <c r="J20" s="231" t="s">
        <v>200</v>
      </c>
      <c r="K20" s="231" t="s">
        <v>200</v>
      </c>
      <c r="L20" s="231" t="s">
        <v>200</v>
      </c>
      <c r="M20" s="231" t="s">
        <v>200</v>
      </c>
      <c r="N20" s="231" t="s">
        <v>200</v>
      </c>
      <c r="O20" s="231" t="s">
        <v>200</v>
      </c>
      <c r="P20" s="231" t="s">
        <v>200</v>
      </c>
      <c r="Q20" s="231" t="s">
        <v>200</v>
      </c>
      <c r="R20" s="231" t="s">
        <v>200</v>
      </c>
      <c r="S20" s="231" t="s">
        <v>200</v>
      </c>
      <c r="T20" s="231" t="s">
        <v>200</v>
      </c>
      <c r="U20" s="231" t="s">
        <v>200</v>
      </c>
      <c r="V20" s="231" t="s">
        <v>200</v>
      </c>
      <c r="W20" s="231" t="s">
        <v>200</v>
      </c>
      <c r="X20" s="231" t="s">
        <v>200</v>
      </c>
      <c r="Y20" s="231" t="s">
        <v>200</v>
      </c>
      <c r="Z20" s="231" t="s">
        <v>200</v>
      </c>
      <c r="AA20" s="231" t="s">
        <v>200</v>
      </c>
      <c r="AB20" s="231" t="s">
        <v>200</v>
      </c>
      <c r="AC20" s="231" t="s">
        <v>200</v>
      </c>
      <c r="AD20" s="231" t="s">
        <v>200</v>
      </c>
      <c r="AE20" s="871" t="s">
        <v>434</v>
      </c>
      <c r="AF20" s="871"/>
      <c r="AG20" s="871"/>
      <c r="AH20" s="871"/>
      <c r="AI20" s="871"/>
      <c r="AJ20" s="862"/>
    </row>
    <row r="21" spans="1:36" ht="19.899999999999999" customHeight="1">
      <c r="A21" s="238" t="s">
        <v>549</v>
      </c>
      <c r="B21" s="231" t="s">
        <v>615</v>
      </c>
      <c r="C21" s="231" t="s">
        <v>215</v>
      </c>
      <c r="D21" s="231" t="s">
        <v>201</v>
      </c>
      <c r="E21" s="231" t="s">
        <v>637</v>
      </c>
      <c r="F21" s="231" t="s">
        <v>604</v>
      </c>
      <c r="G21" s="231" t="s">
        <v>200</v>
      </c>
      <c r="H21" s="231" t="s">
        <v>200</v>
      </c>
      <c r="I21" s="231" t="s">
        <v>200</v>
      </c>
      <c r="J21" s="231" t="s">
        <v>200</v>
      </c>
      <c r="K21" s="231" t="s">
        <v>200</v>
      </c>
      <c r="L21" s="231" t="s">
        <v>200</v>
      </c>
      <c r="M21" s="231" t="s">
        <v>200</v>
      </c>
      <c r="N21" s="231" t="s">
        <v>200</v>
      </c>
      <c r="O21" s="231" t="s">
        <v>200</v>
      </c>
      <c r="P21" s="231" t="s">
        <v>200</v>
      </c>
      <c r="Q21" s="231" t="s">
        <v>200</v>
      </c>
      <c r="R21" s="231" t="s">
        <v>200</v>
      </c>
      <c r="S21" s="231" t="s">
        <v>200</v>
      </c>
      <c r="T21" s="231" t="s">
        <v>200</v>
      </c>
      <c r="U21" s="231" t="s">
        <v>200</v>
      </c>
      <c r="V21" s="231" t="s">
        <v>200</v>
      </c>
      <c r="W21" s="231" t="s">
        <v>200</v>
      </c>
      <c r="X21" s="231" t="s">
        <v>200</v>
      </c>
      <c r="Y21" s="231" t="s">
        <v>200</v>
      </c>
      <c r="Z21" s="231" t="s">
        <v>200</v>
      </c>
      <c r="AA21" s="231" t="s">
        <v>200</v>
      </c>
      <c r="AB21" s="231" t="s">
        <v>200</v>
      </c>
      <c r="AC21" s="231" t="s">
        <v>200</v>
      </c>
      <c r="AD21" s="231" t="s">
        <v>200</v>
      </c>
      <c r="AE21" s="871" t="s">
        <v>434</v>
      </c>
      <c r="AF21" s="871"/>
      <c r="AG21" s="871"/>
      <c r="AH21" s="871"/>
      <c r="AI21" s="871"/>
      <c r="AJ21" s="862"/>
    </row>
    <row r="22" spans="1:36" ht="19.899999999999999" customHeight="1">
      <c r="A22" s="238" t="s">
        <v>549</v>
      </c>
      <c r="B22" s="231" t="s">
        <v>616</v>
      </c>
      <c r="C22" s="231" t="s">
        <v>215</v>
      </c>
      <c r="D22" s="231" t="s">
        <v>201</v>
      </c>
      <c r="E22" s="231" t="s">
        <v>638</v>
      </c>
      <c r="F22" s="231" t="s">
        <v>604</v>
      </c>
      <c r="G22" s="231" t="s">
        <v>200</v>
      </c>
      <c r="H22" s="231" t="s">
        <v>200</v>
      </c>
      <c r="I22" s="231" t="s">
        <v>200</v>
      </c>
      <c r="J22" s="231" t="s">
        <v>200</v>
      </c>
      <c r="K22" s="231" t="s">
        <v>200</v>
      </c>
      <c r="L22" s="231" t="s">
        <v>200</v>
      </c>
      <c r="M22" s="231" t="s">
        <v>200</v>
      </c>
      <c r="N22" s="231" t="s">
        <v>200</v>
      </c>
      <c r="O22" s="231" t="s">
        <v>200</v>
      </c>
      <c r="P22" s="231" t="s">
        <v>200</v>
      </c>
      <c r="Q22" s="231" t="s">
        <v>200</v>
      </c>
      <c r="R22" s="231" t="s">
        <v>200</v>
      </c>
      <c r="S22" s="231" t="s">
        <v>200</v>
      </c>
      <c r="T22" s="231" t="s">
        <v>200</v>
      </c>
      <c r="U22" s="231" t="s">
        <v>200</v>
      </c>
      <c r="V22" s="231" t="s">
        <v>200</v>
      </c>
      <c r="W22" s="231" t="s">
        <v>200</v>
      </c>
      <c r="X22" s="231" t="s">
        <v>200</v>
      </c>
      <c r="Y22" s="231" t="s">
        <v>200</v>
      </c>
      <c r="Z22" s="231" t="s">
        <v>200</v>
      </c>
      <c r="AA22" s="231" t="s">
        <v>200</v>
      </c>
      <c r="AB22" s="231" t="s">
        <v>200</v>
      </c>
      <c r="AC22" s="231" t="s">
        <v>200</v>
      </c>
      <c r="AD22" s="231" t="s">
        <v>200</v>
      </c>
      <c r="AE22" s="871" t="s">
        <v>434</v>
      </c>
      <c r="AF22" s="871"/>
      <c r="AG22" s="871"/>
      <c r="AH22" s="871"/>
      <c r="AI22" s="871"/>
      <c r="AJ22" s="862"/>
    </row>
    <row r="23" spans="1:36" ht="19.899999999999999" customHeight="1">
      <c r="A23" s="238" t="s">
        <v>549</v>
      </c>
      <c r="B23" s="232" t="s">
        <v>617</v>
      </c>
      <c r="C23" s="231" t="s">
        <v>215</v>
      </c>
      <c r="D23" s="231" t="s">
        <v>201</v>
      </c>
      <c r="E23" s="231" t="s">
        <v>634</v>
      </c>
      <c r="F23" s="232" t="s">
        <v>604</v>
      </c>
      <c r="G23" s="231" t="s">
        <v>200</v>
      </c>
      <c r="H23" s="231" t="s">
        <v>200</v>
      </c>
      <c r="I23" s="231" t="s">
        <v>200</v>
      </c>
      <c r="J23" s="231" t="s">
        <v>200</v>
      </c>
      <c r="K23" s="231" t="s">
        <v>200</v>
      </c>
      <c r="L23" s="231" t="s">
        <v>200</v>
      </c>
      <c r="M23" s="231" t="s">
        <v>200</v>
      </c>
      <c r="N23" s="231" t="s">
        <v>200</v>
      </c>
      <c r="O23" s="231" t="s">
        <v>200</v>
      </c>
      <c r="P23" s="231" t="s">
        <v>200</v>
      </c>
      <c r="Q23" s="231" t="s">
        <v>200</v>
      </c>
      <c r="R23" s="231" t="s">
        <v>200</v>
      </c>
      <c r="S23" s="231" t="s">
        <v>200</v>
      </c>
      <c r="T23" s="231" t="s">
        <v>200</v>
      </c>
      <c r="U23" s="231" t="s">
        <v>200</v>
      </c>
      <c r="V23" s="231" t="s">
        <v>200</v>
      </c>
      <c r="W23" s="231" t="s">
        <v>200</v>
      </c>
      <c r="X23" s="231" t="s">
        <v>200</v>
      </c>
      <c r="Y23" s="231" t="s">
        <v>200</v>
      </c>
      <c r="Z23" s="231" t="s">
        <v>200</v>
      </c>
      <c r="AA23" s="231" t="s">
        <v>200</v>
      </c>
      <c r="AB23" s="231" t="s">
        <v>200</v>
      </c>
      <c r="AC23" s="231" t="s">
        <v>200</v>
      </c>
      <c r="AD23" s="231" t="s">
        <v>200</v>
      </c>
      <c r="AE23" s="871" t="s">
        <v>434</v>
      </c>
      <c r="AF23" s="871"/>
      <c r="AG23" s="871"/>
      <c r="AH23" s="871"/>
      <c r="AI23" s="871"/>
      <c r="AJ23" s="862"/>
    </row>
    <row r="24" spans="1:36" ht="19.899999999999999" customHeight="1">
      <c r="A24" s="238" t="s">
        <v>549</v>
      </c>
      <c r="B24" s="231" t="s">
        <v>618</v>
      </c>
      <c r="C24" s="231" t="s">
        <v>215</v>
      </c>
      <c r="D24" s="231" t="s">
        <v>201</v>
      </c>
      <c r="E24" s="231" t="s">
        <v>390</v>
      </c>
      <c r="F24" s="231" t="s">
        <v>604</v>
      </c>
      <c r="G24" s="231" t="s">
        <v>200</v>
      </c>
      <c r="H24" s="231" t="s">
        <v>200</v>
      </c>
      <c r="I24" s="231" t="s">
        <v>200</v>
      </c>
      <c r="J24" s="231" t="s">
        <v>200</v>
      </c>
      <c r="K24" s="231" t="s">
        <v>200</v>
      </c>
      <c r="L24" s="231" t="s">
        <v>200</v>
      </c>
      <c r="M24" s="231" t="s">
        <v>200</v>
      </c>
      <c r="N24" s="231" t="s">
        <v>200</v>
      </c>
      <c r="O24" s="231" t="s">
        <v>200</v>
      </c>
      <c r="P24" s="231" t="s">
        <v>200</v>
      </c>
      <c r="Q24" s="231" t="s">
        <v>200</v>
      </c>
      <c r="R24" s="231" t="s">
        <v>200</v>
      </c>
      <c r="S24" s="231" t="s">
        <v>200</v>
      </c>
      <c r="T24" s="231" t="s">
        <v>200</v>
      </c>
      <c r="U24" s="231" t="s">
        <v>200</v>
      </c>
      <c r="V24" s="231" t="s">
        <v>200</v>
      </c>
      <c r="W24" s="231" t="s">
        <v>200</v>
      </c>
      <c r="X24" s="231" t="s">
        <v>200</v>
      </c>
      <c r="Y24" s="231" t="s">
        <v>200</v>
      </c>
      <c r="Z24" s="231" t="s">
        <v>200</v>
      </c>
      <c r="AA24" s="231" t="s">
        <v>200</v>
      </c>
      <c r="AB24" s="231" t="s">
        <v>200</v>
      </c>
      <c r="AC24" s="231" t="s">
        <v>200</v>
      </c>
      <c r="AD24" s="231" t="s">
        <v>200</v>
      </c>
      <c r="AE24" s="871" t="s">
        <v>434</v>
      </c>
      <c r="AF24" s="871"/>
      <c r="AG24" s="871"/>
      <c r="AH24" s="871"/>
      <c r="AI24" s="871"/>
      <c r="AJ24" s="862"/>
    </row>
    <row r="25" spans="1:36" ht="19.899999999999999" customHeight="1">
      <c r="A25" s="238" t="s">
        <v>549</v>
      </c>
      <c r="B25" s="232" t="s">
        <v>619</v>
      </c>
      <c r="C25" s="231" t="s">
        <v>215</v>
      </c>
      <c r="D25" s="231" t="s">
        <v>201</v>
      </c>
      <c r="E25" s="232" t="s">
        <v>639</v>
      </c>
      <c r="F25" s="232" t="s">
        <v>604</v>
      </c>
      <c r="G25" s="231" t="s">
        <v>200</v>
      </c>
      <c r="H25" s="231" t="s">
        <v>200</v>
      </c>
      <c r="I25" s="231" t="s">
        <v>200</v>
      </c>
      <c r="J25" s="231" t="s">
        <v>200</v>
      </c>
      <c r="K25" s="231" t="s">
        <v>200</v>
      </c>
      <c r="L25" s="231" t="s">
        <v>200</v>
      </c>
      <c r="M25" s="231" t="s">
        <v>200</v>
      </c>
      <c r="N25" s="231" t="s">
        <v>200</v>
      </c>
      <c r="O25" s="231" t="s">
        <v>200</v>
      </c>
      <c r="P25" s="231" t="s">
        <v>200</v>
      </c>
      <c r="Q25" s="231" t="s">
        <v>200</v>
      </c>
      <c r="R25" s="231" t="s">
        <v>200</v>
      </c>
      <c r="S25" s="231" t="s">
        <v>200</v>
      </c>
      <c r="T25" s="231" t="s">
        <v>200</v>
      </c>
      <c r="U25" s="231" t="s">
        <v>200</v>
      </c>
      <c r="V25" s="231" t="s">
        <v>200</v>
      </c>
      <c r="W25" s="231" t="s">
        <v>200</v>
      </c>
      <c r="X25" s="231" t="s">
        <v>200</v>
      </c>
      <c r="Y25" s="231" t="s">
        <v>200</v>
      </c>
      <c r="Z25" s="231" t="s">
        <v>200</v>
      </c>
      <c r="AA25" s="231" t="s">
        <v>200</v>
      </c>
      <c r="AB25" s="231" t="s">
        <v>200</v>
      </c>
      <c r="AC25" s="231" t="s">
        <v>200</v>
      </c>
      <c r="AD25" s="231" t="s">
        <v>200</v>
      </c>
      <c r="AE25" s="871" t="s">
        <v>434</v>
      </c>
      <c r="AF25" s="871"/>
      <c r="AG25" s="871"/>
      <c r="AH25" s="871"/>
      <c r="AI25" s="871"/>
      <c r="AJ25" s="862"/>
    </row>
    <row r="26" spans="1:36" ht="19.899999999999999" customHeight="1">
      <c r="A26" s="238" t="s">
        <v>549</v>
      </c>
      <c r="B26" s="231" t="s">
        <v>620</v>
      </c>
      <c r="C26" s="231" t="s">
        <v>215</v>
      </c>
      <c r="D26" s="231" t="s">
        <v>201</v>
      </c>
      <c r="E26" s="871" t="s">
        <v>283</v>
      </c>
      <c r="F26" s="871" t="s">
        <v>609</v>
      </c>
      <c r="G26" s="871" t="s">
        <v>200</v>
      </c>
      <c r="H26" s="871" t="s">
        <v>200</v>
      </c>
      <c r="I26" s="871" t="s">
        <v>200</v>
      </c>
      <c r="J26" s="871" t="s">
        <v>200</v>
      </c>
      <c r="K26" s="871" t="s">
        <v>200</v>
      </c>
      <c r="L26" s="871" t="s">
        <v>200</v>
      </c>
      <c r="M26" s="871" t="s">
        <v>605</v>
      </c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71" t="s">
        <v>434</v>
      </c>
      <c r="AF26" s="871"/>
      <c r="AG26" s="871"/>
      <c r="AH26" s="871"/>
      <c r="AI26" s="871"/>
      <c r="AJ26" s="862"/>
    </row>
    <row r="27" spans="1:36" ht="19.899999999999999" customHeight="1">
      <c r="A27" s="238" t="s">
        <v>549</v>
      </c>
      <c r="B27" s="232" t="s">
        <v>621</v>
      </c>
      <c r="C27" s="231" t="s">
        <v>215</v>
      </c>
      <c r="D27" s="231" t="s">
        <v>201</v>
      </c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71"/>
      <c r="AF27" s="871"/>
      <c r="AG27" s="871"/>
      <c r="AH27" s="871"/>
      <c r="AI27" s="871"/>
      <c r="AJ27" s="862"/>
    </row>
    <row r="28" spans="1:36" ht="19.899999999999999" customHeight="1">
      <c r="A28" s="238" t="s">
        <v>549</v>
      </c>
      <c r="B28" s="231" t="s">
        <v>622</v>
      </c>
      <c r="C28" s="231" t="s">
        <v>215</v>
      </c>
      <c r="D28" s="231" t="s">
        <v>201</v>
      </c>
      <c r="E28" s="231" t="s">
        <v>634</v>
      </c>
      <c r="F28" s="231" t="s">
        <v>604</v>
      </c>
      <c r="G28" s="231" t="s">
        <v>200</v>
      </c>
      <c r="H28" s="231" t="s">
        <v>200</v>
      </c>
      <c r="I28" s="231" t="s">
        <v>200</v>
      </c>
      <c r="J28" s="231" t="s">
        <v>200</v>
      </c>
      <c r="K28" s="231" t="s">
        <v>200</v>
      </c>
      <c r="L28" s="231" t="s">
        <v>200</v>
      </c>
      <c r="M28" s="231" t="s">
        <v>200</v>
      </c>
      <c r="N28" s="231" t="s">
        <v>200</v>
      </c>
      <c r="O28" s="231" t="s">
        <v>200</v>
      </c>
      <c r="P28" s="231" t="s">
        <v>200</v>
      </c>
      <c r="Q28" s="231" t="s">
        <v>200</v>
      </c>
      <c r="R28" s="231" t="s">
        <v>200</v>
      </c>
      <c r="S28" s="231" t="s">
        <v>200</v>
      </c>
      <c r="T28" s="231" t="s">
        <v>200</v>
      </c>
      <c r="U28" s="231" t="s">
        <v>200</v>
      </c>
      <c r="V28" s="231" t="s">
        <v>200</v>
      </c>
      <c r="W28" s="231" t="s">
        <v>200</v>
      </c>
      <c r="X28" s="231" t="s">
        <v>200</v>
      </c>
      <c r="Y28" s="231" t="s">
        <v>200</v>
      </c>
      <c r="Z28" s="231" t="s">
        <v>200</v>
      </c>
      <c r="AA28" s="231" t="s">
        <v>200</v>
      </c>
      <c r="AB28" s="231" t="s">
        <v>200</v>
      </c>
      <c r="AC28" s="231" t="s">
        <v>200</v>
      </c>
      <c r="AD28" s="231" t="s">
        <v>200</v>
      </c>
      <c r="AE28" s="871" t="s">
        <v>434</v>
      </c>
      <c r="AF28" s="871"/>
      <c r="AG28" s="871"/>
      <c r="AH28" s="871"/>
      <c r="AI28" s="871"/>
      <c r="AJ28" s="862"/>
    </row>
    <row r="29" spans="1:36" ht="19.899999999999999" customHeight="1">
      <c r="A29" s="238" t="s">
        <v>549</v>
      </c>
      <c r="B29" s="232" t="s">
        <v>622</v>
      </c>
      <c r="C29" s="231" t="s">
        <v>215</v>
      </c>
      <c r="D29" s="231" t="s">
        <v>201</v>
      </c>
      <c r="E29" s="232" t="s">
        <v>640</v>
      </c>
      <c r="F29" s="232" t="s">
        <v>604</v>
      </c>
      <c r="G29" s="231" t="s">
        <v>200</v>
      </c>
      <c r="H29" s="231" t="s">
        <v>200</v>
      </c>
      <c r="I29" s="231" t="s">
        <v>200</v>
      </c>
      <c r="J29" s="231" t="s">
        <v>200</v>
      </c>
      <c r="K29" s="231" t="s">
        <v>200</v>
      </c>
      <c r="L29" s="231" t="s">
        <v>200</v>
      </c>
      <c r="M29" s="231" t="s">
        <v>200</v>
      </c>
      <c r="N29" s="231" t="s">
        <v>200</v>
      </c>
      <c r="O29" s="231" t="s">
        <v>200</v>
      </c>
      <c r="P29" s="231" t="s">
        <v>200</v>
      </c>
      <c r="Q29" s="231" t="s">
        <v>200</v>
      </c>
      <c r="R29" s="231" t="s">
        <v>200</v>
      </c>
      <c r="S29" s="231" t="s">
        <v>200</v>
      </c>
      <c r="T29" s="231" t="s">
        <v>200</v>
      </c>
      <c r="U29" s="231" t="s">
        <v>200</v>
      </c>
      <c r="V29" s="231" t="s">
        <v>200</v>
      </c>
      <c r="W29" s="231" t="s">
        <v>200</v>
      </c>
      <c r="X29" s="231" t="s">
        <v>200</v>
      </c>
      <c r="Y29" s="231" t="s">
        <v>200</v>
      </c>
      <c r="Z29" s="231" t="s">
        <v>200</v>
      </c>
      <c r="AA29" s="231" t="s">
        <v>200</v>
      </c>
      <c r="AB29" s="231" t="s">
        <v>200</v>
      </c>
      <c r="AC29" s="231" t="s">
        <v>200</v>
      </c>
      <c r="AD29" s="231" t="s">
        <v>200</v>
      </c>
      <c r="AE29" s="871" t="s">
        <v>434</v>
      </c>
      <c r="AF29" s="871"/>
      <c r="AG29" s="871"/>
      <c r="AH29" s="871"/>
      <c r="AI29" s="871"/>
      <c r="AJ29" s="862"/>
    </row>
    <row r="30" spans="1:36" ht="19.899999999999999" customHeight="1">
      <c r="A30" s="238" t="s">
        <v>549</v>
      </c>
      <c r="B30" s="231" t="s">
        <v>623</v>
      </c>
      <c r="C30" s="231" t="s">
        <v>215</v>
      </c>
      <c r="D30" s="231" t="s">
        <v>201</v>
      </c>
      <c r="E30" s="231" t="s">
        <v>634</v>
      </c>
      <c r="F30" s="231" t="s">
        <v>604</v>
      </c>
      <c r="G30" s="231" t="s">
        <v>200</v>
      </c>
      <c r="H30" s="231" t="s">
        <v>200</v>
      </c>
      <c r="I30" s="231" t="s">
        <v>200</v>
      </c>
      <c r="J30" s="231" t="s">
        <v>200</v>
      </c>
      <c r="K30" s="231" t="s">
        <v>200</v>
      </c>
      <c r="L30" s="231" t="s">
        <v>200</v>
      </c>
      <c r="M30" s="231" t="s">
        <v>200</v>
      </c>
      <c r="N30" s="231" t="s">
        <v>200</v>
      </c>
      <c r="O30" s="231" t="s">
        <v>200</v>
      </c>
      <c r="P30" s="231" t="s">
        <v>200</v>
      </c>
      <c r="Q30" s="231" t="s">
        <v>200</v>
      </c>
      <c r="R30" s="231" t="s">
        <v>200</v>
      </c>
      <c r="S30" s="231" t="s">
        <v>200</v>
      </c>
      <c r="T30" s="231" t="s">
        <v>200</v>
      </c>
      <c r="U30" s="231" t="s">
        <v>200</v>
      </c>
      <c r="V30" s="231" t="s">
        <v>200</v>
      </c>
      <c r="W30" s="231" t="s">
        <v>200</v>
      </c>
      <c r="X30" s="231" t="s">
        <v>200</v>
      </c>
      <c r="Y30" s="231" t="s">
        <v>200</v>
      </c>
      <c r="Z30" s="231" t="s">
        <v>200</v>
      </c>
      <c r="AA30" s="231" t="s">
        <v>200</v>
      </c>
      <c r="AB30" s="231" t="s">
        <v>200</v>
      </c>
      <c r="AC30" s="231" t="s">
        <v>200</v>
      </c>
      <c r="AD30" s="231" t="s">
        <v>200</v>
      </c>
      <c r="AE30" s="871" t="s">
        <v>434</v>
      </c>
      <c r="AF30" s="871"/>
      <c r="AG30" s="871"/>
      <c r="AH30" s="871"/>
      <c r="AI30" s="871"/>
      <c r="AJ30" s="862"/>
    </row>
    <row r="31" spans="1:36" ht="19.899999999999999" customHeight="1">
      <c r="A31" s="238" t="s">
        <v>549</v>
      </c>
      <c r="B31" s="232" t="s">
        <v>623</v>
      </c>
      <c r="C31" s="231" t="s">
        <v>215</v>
      </c>
      <c r="D31" s="231" t="s">
        <v>201</v>
      </c>
      <c r="E31" s="232" t="s">
        <v>373</v>
      </c>
      <c r="F31" s="232" t="s">
        <v>604</v>
      </c>
      <c r="G31" s="231" t="s">
        <v>200</v>
      </c>
      <c r="H31" s="231" t="s">
        <v>200</v>
      </c>
      <c r="I31" s="231" t="s">
        <v>200</v>
      </c>
      <c r="J31" s="231" t="s">
        <v>200</v>
      </c>
      <c r="K31" s="231" t="s">
        <v>200</v>
      </c>
      <c r="L31" s="231" t="s">
        <v>200</v>
      </c>
      <c r="M31" s="232" t="s">
        <v>605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871" t="s">
        <v>434</v>
      </c>
      <c r="AF31" s="871"/>
      <c r="AG31" s="871"/>
      <c r="AH31" s="871"/>
      <c r="AI31" s="871"/>
      <c r="AJ31" s="862"/>
    </row>
    <row r="32" spans="1:36" ht="19.899999999999999" customHeight="1">
      <c r="A32" s="238" t="s">
        <v>549</v>
      </c>
      <c r="B32" s="231" t="s">
        <v>624</v>
      </c>
      <c r="C32" s="231" t="s">
        <v>215</v>
      </c>
      <c r="D32" s="231" t="s">
        <v>201</v>
      </c>
      <c r="E32" s="231" t="s">
        <v>597</v>
      </c>
      <c r="F32" s="231" t="s">
        <v>604</v>
      </c>
      <c r="G32" s="231" t="s">
        <v>200</v>
      </c>
      <c r="H32" s="231" t="s">
        <v>200</v>
      </c>
      <c r="I32" s="231" t="s">
        <v>200</v>
      </c>
      <c r="J32" s="231" t="s">
        <v>200</v>
      </c>
      <c r="K32" s="231" t="s">
        <v>200</v>
      </c>
      <c r="L32" s="231" t="s">
        <v>200</v>
      </c>
      <c r="M32" s="231" t="s">
        <v>200</v>
      </c>
      <c r="N32" s="231" t="s">
        <v>200</v>
      </c>
      <c r="O32" s="231" t="s">
        <v>200</v>
      </c>
      <c r="P32" s="231" t="s">
        <v>200</v>
      </c>
      <c r="Q32" s="231" t="s">
        <v>200</v>
      </c>
      <c r="R32" s="231" t="s">
        <v>200</v>
      </c>
      <c r="S32" s="231" t="s">
        <v>200</v>
      </c>
      <c r="T32" s="231" t="s">
        <v>200</v>
      </c>
      <c r="U32" s="231" t="s">
        <v>200</v>
      </c>
      <c r="V32" s="231" t="s">
        <v>200</v>
      </c>
      <c r="W32" s="231" t="s">
        <v>200</v>
      </c>
      <c r="X32" s="231" t="s">
        <v>200</v>
      </c>
      <c r="Y32" s="231" t="s">
        <v>200</v>
      </c>
      <c r="Z32" s="231" t="s">
        <v>200</v>
      </c>
      <c r="AA32" s="231" t="s">
        <v>200</v>
      </c>
      <c r="AB32" s="231" t="s">
        <v>200</v>
      </c>
      <c r="AC32" s="231" t="s">
        <v>200</v>
      </c>
      <c r="AD32" s="231" t="s">
        <v>200</v>
      </c>
      <c r="AE32" s="871" t="s">
        <v>434</v>
      </c>
      <c r="AF32" s="871"/>
      <c r="AG32" s="871"/>
      <c r="AH32" s="871"/>
      <c r="AI32" s="871"/>
      <c r="AJ32" s="862"/>
    </row>
    <row r="33" spans="1:36" ht="19.899999999999999" customHeight="1">
      <c r="A33" s="238" t="s">
        <v>549</v>
      </c>
      <c r="B33" s="232" t="s">
        <v>624</v>
      </c>
      <c r="C33" s="231" t="s">
        <v>215</v>
      </c>
      <c r="D33" s="231" t="s">
        <v>201</v>
      </c>
      <c r="E33" s="232" t="s">
        <v>373</v>
      </c>
      <c r="F33" s="232" t="s">
        <v>604</v>
      </c>
      <c r="G33" s="231" t="s">
        <v>200</v>
      </c>
      <c r="H33" s="231" t="s">
        <v>200</v>
      </c>
      <c r="I33" s="231" t="s">
        <v>200</v>
      </c>
      <c r="J33" s="231" t="s">
        <v>200</v>
      </c>
      <c r="K33" s="231" t="s">
        <v>200</v>
      </c>
      <c r="L33" s="231" t="s">
        <v>200</v>
      </c>
      <c r="M33" s="231" t="s">
        <v>200</v>
      </c>
      <c r="N33" s="231" t="s">
        <v>200</v>
      </c>
      <c r="O33" s="231" t="s">
        <v>200</v>
      </c>
      <c r="P33" s="231" t="s">
        <v>200</v>
      </c>
      <c r="Q33" s="231" t="s">
        <v>200</v>
      </c>
      <c r="R33" s="231" t="s">
        <v>200</v>
      </c>
      <c r="S33" s="231" t="s">
        <v>200</v>
      </c>
      <c r="T33" s="231" t="s">
        <v>200</v>
      </c>
      <c r="U33" s="231" t="s">
        <v>200</v>
      </c>
      <c r="V33" s="231" t="s">
        <v>200</v>
      </c>
      <c r="W33" s="231" t="s">
        <v>200</v>
      </c>
      <c r="X33" s="231" t="s">
        <v>200</v>
      </c>
      <c r="Y33" s="231" t="s">
        <v>200</v>
      </c>
      <c r="Z33" s="231" t="s">
        <v>200</v>
      </c>
      <c r="AA33" s="231" t="s">
        <v>200</v>
      </c>
      <c r="AB33" s="231" t="s">
        <v>200</v>
      </c>
      <c r="AC33" s="231" t="s">
        <v>200</v>
      </c>
      <c r="AD33" s="231" t="s">
        <v>200</v>
      </c>
      <c r="AE33" s="871" t="s">
        <v>434</v>
      </c>
      <c r="AF33" s="871"/>
      <c r="AG33" s="871"/>
      <c r="AH33" s="871"/>
      <c r="AI33" s="871"/>
      <c r="AJ33" s="862"/>
    </row>
    <row r="34" spans="1:36" ht="19.899999999999999" customHeight="1">
      <c r="A34" s="238" t="s">
        <v>549</v>
      </c>
      <c r="B34" s="232" t="s">
        <v>625</v>
      </c>
      <c r="C34" s="231" t="s">
        <v>215</v>
      </c>
      <c r="D34" s="231" t="s">
        <v>201</v>
      </c>
      <c r="E34" s="232" t="s">
        <v>641</v>
      </c>
      <c r="F34" s="232" t="s">
        <v>604</v>
      </c>
      <c r="G34" s="231" t="s">
        <v>200</v>
      </c>
      <c r="H34" s="231" t="s">
        <v>200</v>
      </c>
      <c r="I34" s="231" t="s">
        <v>200</v>
      </c>
      <c r="J34" s="231" t="s">
        <v>200</v>
      </c>
      <c r="K34" s="231" t="s">
        <v>200</v>
      </c>
      <c r="L34" s="231" t="s">
        <v>200</v>
      </c>
      <c r="M34" s="231" t="s">
        <v>200</v>
      </c>
      <c r="N34" s="231" t="s">
        <v>200</v>
      </c>
      <c r="O34" s="231" t="s">
        <v>200</v>
      </c>
      <c r="P34" s="231" t="s">
        <v>200</v>
      </c>
      <c r="Q34" s="231" t="s">
        <v>200</v>
      </c>
      <c r="R34" s="231" t="s">
        <v>200</v>
      </c>
      <c r="S34" s="231" t="s">
        <v>200</v>
      </c>
      <c r="T34" s="231" t="s">
        <v>200</v>
      </c>
      <c r="U34" s="231" t="s">
        <v>200</v>
      </c>
      <c r="V34" s="231" t="s">
        <v>200</v>
      </c>
      <c r="W34" s="231" t="s">
        <v>200</v>
      </c>
      <c r="X34" s="231" t="s">
        <v>200</v>
      </c>
      <c r="Y34" s="231" t="s">
        <v>200</v>
      </c>
      <c r="Z34" s="231" t="s">
        <v>200</v>
      </c>
      <c r="AA34" s="231" t="s">
        <v>200</v>
      </c>
      <c r="AB34" s="231" t="s">
        <v>200</v>
      </c>
      <c r="AC34" s="231" t="s">
        <v>200</v>
      </c>
      <c r="AD34" s="231" t="s">
        <v>200</v>
      </c>
      <c r="AE34" s="871" t="s">
        <v>434</v>
      </c>
      <c r="AF34" s="871"/>
      <c r="AG34" s="871"/>
      <c r="AH34" s="871"/>
      <c r="AI34" s="871"/>
      <c r="AJ34" s="862"/>
    </row>
    <row r="35" spans="1:36" ht="19.899999999999999" customHeight="1">
      <c r="A35" s="238" t="s">
        <v>549</v>
      </c>
      <c r="B35" s="231" t="s">
        <v>626</v>
      </c>
      <c r="C35" s="231" t="s">
        <v>215</v>
      </c>
      <c r="D35" s="231" t="s">
        <v>201</v>
      </c>
      <c r="E35" s="231" t="s">
        <v>283</v>
      </c>
      <c r="F35" s="231" t="s">
        <v>609</v>
      </c>
      <c r="G35" s="231" t="s">
        <v>200</v>
      </c>
      <c r="H35" s="231" t="s">
        <v>200</v>
      </c>
      <c r="I35" s="231" t="s">
        <v>200</v>
      </c>
      <c r="J35" s="231" t="s">
        <v>200</v>
      </c>
      <c r="K35" s="231" t="s">
        <v>200</v>
      </c>
      <c r="L35" s="231" t="s">
        <v>200</v>
      </c>
      <c r="M35" s="231" t="s">
        <v>605</v>
      </c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871" t="s">
        <v>434</v>
      </c>
      <c r="AF35" s="871"/>
      <c r="AG35" s="871"/>
      <c r="AH35" s="871"/>
      <c r="AI35" s="871"/>
      <c r="AJ35" s="862"/>
    </row>
    <row r="36" spans="1:36" ht="19.899999999999999" customHeight="1">
      <c r="A36" s="238" t="s">
        <v>549</v>
      </c>
      <c r="B36" s="232" t="s">
        <v>627</v>
      </c>
      <c r="C36" s="231" t="s">
        <v>215</v>
      </c>
      <c r="D36" s="231" t="s">
        <v>201</v>
      </c>
      <c r="E36" s="232" t="s">
        <v>642</v>
      </c>
      <c r="F36" s="232" t="s">
        <v>604</v>
      </c>
      <c r="G36" s="231" t="s">
        <v>200</v>
      </c>
      <c r="H36" s="231" t="s">
        <v>200</v>
      </c>
      <c r="I36" s="231" t="s">
        <v>200</v>
      </c>
      <c r="J36" s="231" t="s">
        <v>200</v>
      </c>
      <c r="K36" s="231" t="s">
        <v>200</v>
      </c>
      <c r="L36" s="231" t="s">
        <v>200</v>
      </c>
      <c r="M36" s="231" t="s">
        <v>200</v>
      </c>
      <c r="N36" s="231" t="s">
        <v>200</v>
      </c>
      <c r="O36" s="231" t="s">
        <v>200</v>
      </c>
      <c r="P36" s="231" t="s">
        <v>200</v>
      </c>
      <c r="Q36" s="231" t="s">
        <v>200</v>
      </c>
      <c r="R36" s="231" t="s">
        <v>200</v>
      </c>
      <c r="S36" s="231" t="s">
        <v>200</v>
      </c>
      <c r="T36" s="231" t="s">
        <v>200</v>
      </c>
      <c r="U36" s="231" t="s">
        <v>200</v>
      </c>
      <c r="V36" s="231" t="s">
        <v>200</v>
      </c>
      <c r="W36" s="231" t="s">
        <v>200</v>
      </c>
      <c r="X36" s="231" t="s">
        <v>200</v>
      </c>
      <c r="Y36" s="231" t="s">
        <v>200</v>
      </c>
      <c r="Z36" s="231" t="s">
        <v>200</v>
      </c>
      <c r="AA36" s="231" t="s">
        <v>200</v>
      </c>
      <c r="AB36" s="231" t="s">
        <v>200</v>
      </c>
      <c r="AC36" s="231" t="s">
        <v>200</v>
      </c>
      <c r="AD36" s="231" t="s">
        <v>200</v>
      </c>
      <c r="AE36" s="871" t="s">
        <v>434</v>
      </c>
      <c r="AF36" s="871"/>
      <c r="AG36" s="871"/>
      <c r="AH36" s="871"/>
      <c r="AI36" s="871"/>
      <c r="AJ36" s="862"/>
    </row>
    <row r="37" spans="1:36" ht="19.899999999999999" customHeight="1">
      <c r="A37" s="238" t="s">
        <v>549</v>
      </c>
      <c r="B37" s="231" t="s">
        <v>628</v>
      </c>
      <c r="C37" s="231" t="s">
        <v>215</v>
      </c>
      <c r="D37" s="231" t="s">
        <v>201</v>
      </c>
      <c r="E37" s="231" t="s">
        <v>634</v>
      </c>
      <c r="F37" s="231" t="s">
        <v>604</v>
      </c>
      <c r="G37" s="231" t="s">
        <v>200</v>
      </c>
      <c r="H37" s="231" t="s">
        <v>200</v>
      </c>
      <c r="I37" s="231" t="s">
        <v>200</v>
      </c>
      <c r="J37" s="231" t="s">
        <v>200</v>
      </c>
      <c r="K37" s="231" t="s">
        <v>200</v>
      </c>
      <c r="L37" s="231" t="s">
        <v>200</v>
      </c>
      <c r="M37" s="231" t="s">
        <v>200</v>
      </c>
      <c r="N37" s="231" t="s">
        <v>200</v>
      </c>
      <c r="O37" s="231" t="s">
        <v>200</v>
      </c>
      <c r="P37" s="231" t="s">
        <v>200</v>
      </c>
      <c r="Q37" s="231" t="s">
        <v>200</v>
      </c>
      <c r="R37" s="231" t="s">
        <v>200</v>
      </c>
      <c r="S37" s="231" t="s">
        <v>200</v>
      </c>
      <c r="T37" s="231" t="s">
        <v>200</v>
      </c>
      <c r="U37" s="231" t="s">
        <v>200</v>
      </c>
      <c r="V37" s="231" t="s">
        <v>200</v>
      </c>
      <c r="W37" s="231" t="s">
        <v>200</v>
      </c>
      <c r="X37" s="231" t="s">
        <v>200</v>
      </c>
      <c r="Y37" s="231" t="s">
        <v>200</v>
      </c>
      <c r="Z37" s="231" t="s">
        <v>200</v>
      </c>
      <c r="AA37" s="231" t="s">
        <v>200</v>
      </c>
      <c r="AB37" s="231" t="s">
        <v>200</v>
      </c>
      <c r="AC37" s="231" t="s">
        <v>200</v>
      </c>
      <c r="AD37" s="231" t="s">
        <v>200</v>
      </c>
      <c r="AE37" s="871" t="s">
        <v>434</v>
      </c>
      <c r="AF37" s="871"/>
      <c r="AG37" s="871"/>
      <c r="AH37" s="871"/>
      <c r="AI37" s="871"/>
      <c r="AJ37" s="862"/>
    </row>
    <row r="38" spans="1:36" ht="19.899999999999999" customHeight="1">
      <c r="A38" s="238" t="s">
        <v>549</v>
      </c>
      <c r="B38" s="231" t="s">
        <v>628</v>
      </c>
      <c r="C38" s="231" t="s">
        <v>215</v>
      </c>
      <c r="D38" s="231" t="s">
        <v>201</v>
      </c>
      <c r="E38" s="231" t="s">
        <v>373</v>
      </c>
      <c r="F38" s="231" t="s">
        <v>604</v>
      </c>
      <c r="G38" s="231" t="s">
        <v>200</v>
      </c>
      <c r="H38" s="231" t="s">
        <v>200</v>
      </c>
      <c r="I38" s="231" t="s">
        <v>200</v>
      </c>
      <c r="J38" s="231" t="s">
        <v>200</v>
      </c>
      <c r="K38" s="231" t="s">
        <v>200</v>
      </c>
      <c r="L38" s="231" t="s">
        <v>200</v>
      </c>
      <c r="M38" s="231" t="s">
        <v>200</v>
      </c>
      <c r="N38" s="231" t="s">
        <v>200</v>
      </c>
      <c r="O38" s="231" t="s">
        <v>200</v>
      </c>
      <c r="P38" s="231" t="s">
        <v>200</v>
      </c>
      <c r="Q38" s="231" t="s">
        <v>200</v>
      </c>
      <c r="R38" s="231" t="s">
        <v>200</v>
      </c>
      <c r="S38" s="231" t="s">
        <v>200</v>
      </c>
      <c r="T38" s="231" t="s">
        <v>200</v>
      </c>
      <c r="U38" s="231" t="s">
        <v>200</v>
      </c>
      <c r="V38" s="231" t="s">
        <v>200</v>
      </c>
      <c r="W38" s="231" t="s">
        <v>200</v>
      </c>
      <c r="X38" s="231" t="s">
        <v>200</v>
      </c>
      <c r="Y38" s="231" t="s">
        <v>200</v>
      </c>
      <c r="Z38" s="231" t="s">
        <v>200</v>
      </c>
      <c r="AA38" s="231" t="s">
        <v>200</v>
      </c>
      <c r="AB38" s="231" t="s">
        <v>200</v>
      </c>
      <c r="AC38" s="231" t="s">
        <v>200</v>
      </c>
      <c r="AD38" s="231" t="s">
        <v>200</v>
      </c>
      <c r="AE38" s="871" t="s">
        <v>434</v>
      </c>
      <c r="AF38" s="871"/>
      <c r="AG38" s="871"/>
      <c r="AH38" s="871"/>
      <c r="AI38" s="871"/>
      <c r="AJ38" s="862"/>
    </row>
    <row r="39" spans="1:36" ht="19.899999999999999" customHeight="1">
      <c r="A39" s="238" t="s">
        <v>549</v>
      </c>
      <c r="B39" s="232" t="s">
        <v>629</v>
      </c>
      <c r="C39" s="231" t="s">
        <v>215</v>
      </c>
      <c r="D39" s="231" t="s">
        <v>201</v>
      </c>
      <c r="E39" s="232" t="s">
        <v>597</v>
      </c>
      <c r="F39" s="232" t="s">
        <v>604</v>
      </c>
      <c r="G39" s="231" t="s">
        <v>200</v>
      </c>
      <c r="H39" s="231" t="s">
        <v>200</v>
      </c>
      <c r="I39" s="231" t="s">
        <v>200</v>
      </c>
      <c r="J39" s="231" t="s">
        <v>200</v>
      </c>
      <c r="K39" s="231" t="s">
        <v>200</v>
      </c>
      <c r="L39" s="231" t="s">
        <v>200</v>
      </c>
      <c r="M39" s="231" t="s">
        <v>200</v>
      </c>
      <c r="N39" s="231" t="s">
        <v>200</v>
      </c>
      <c r="O39" s="231" t="s">
        <v>200</v>
      </c>
      <c r="P39" s="231" t="s">
        <v>200</v>
      </c>
      <c r="Q39" s="231" t="s">
        <v>200</v>
      </c>
      <c r="R39" s="231" t="s">
        <v>200</v>
      </c>
      <c r="S39" s="231" t="s">
        <v>200</v>
      </c>
      <c r="T39" s="231" t="s">
        <v>200</v>
      </c>
      <c r="U39" s="231" t="s">
        <v>200</v>
      </c>
      <c r="V39" s="231" t="s">
        <v>200</v>
      </c>
      <c r="W39" s="231" t="s">
        <v>200</v>
      </c>
      <c r="X39" s="231" t="s">
        <v>200</v>
      </c>
      <c r="Y39" s="231" t="s">
        <v>200</v>
      </c>
      <c r="Z39" s="231" t="s">
        <v>200</v>
      </c>
      <c r="AA39" s="231" t="s">
        <v>200</v>
      </c>
      <c r="AB39" s="231" t="s">
        <v>200</v>
      </c>
      <c r="AC39" s="231" t="s">
        <v>200</v>
      </c>
      <c r="AD39" s="231" t="s">
        <v>200</v>
      </c>
      <c r="AE39" s="871" t="s">
        <v>434</v>
      </c>
      <c r="AF39" s="871"/>
      <c r="AG39" s="871"/>
      <c r="AH39" s="871"/>
      <c r="AI39" s="871"/>
      <c r="AJ39" s="862"/>
    </row>
    <row r="40" spans="1:36" ht="19.899999999999999" customHeight="1">
      <c r="A40" s="238" t="s">
        <v>549</v>
      </c>
      <c r="B40" s="231" t="s">
        <v>629</v>
      </c>
      <c r="C40" s="231" t="s">
        <v>215</v>
      </c>
      <c r="D40" s="231" t="s">
        <v>201</v>
      </c>
      <c r="E40" s="231" t="s">
        <v>373</v>
      </c>
      <c r="F40" s="231" t="s">
        <v>604</v>
      </c>
      <c r="G40" s="231" t="s">
        <v>200</v>
      </c>
      <c r="H40" s="231" t="s">
        <v>200</v>
      </c>
      <c r="I40" s="231" t="s">
        <v>200</v>
      </c>
      <c r="J40" s="231" t="s">
        <v>200</v>
      </c>
      <c r="K40" s="231" t="s">
        <v>200</v>
      </c>
      <c r="L40" s="231" t="s">
        <v>200</v>
      </c>
      <c r="M40" s="231" t="s">
        <v>605</v>
      </c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871" t="s">
        <v>434</v>
      </c>
      <c r="AF40" s="871"/>
      <c r="AG40" s="871"/>
      <c r="AH40" s="871"/>
      <c r="AI40" s="871"/>
      <c r="AJ40" s="862"/>
    </row>
    <row r="41" spans="1:36" ht="19.899999999999999" customHeight="1">
      <c r="A41" s="238" t="s">
        <v>549</v>
      </c>
      <c r="B41" s="232" t="s">
        <v>630</v>
      </c>
      <c r="C41" s="231" t="s">
        <v>215</v>
      </c>
      <c r="D41" s="231" t="s">
        <v>201</v>
      </c>
      <c r="E41" s="232" t="s">
        <v>643</v>
      </c>
      <c r="F41" s="232" t="s">
        <v>609</v>
      </c>
      <c r="G41" s="231" t="s">
        <v>200</v>
      </c>
      <c r="H41" s="231" t="s">
        <v>200</v>
      </c>
      <c r="I41" s="231" t="s">
        <v>200</v>
      </c>
      <c r="J41" s="231" t="s">
        <v>200</v>
      </c>
      <c r="K41" s="231" t="s">
        <v>200</v>
      </c>
      <c r="L41" s="231" t="s">
        <v>200</v>
      </c>
      <c r="M41" s="232" t="s">
        <v>605</v>
      </c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871" t="s">
        <v>434</v>
      </c>
      <c r="AF41" s="871"/>
      <c r="AG41" s="871"/>
      <c r="AH41" s="871"/>
      <c r="AI41" s="871"/>
      <c r="AJ41" s="862"/>
    </row>
    <row r="42" spans="1:36" ht="19.899999999999999" customHeight="1">
      <c r="A42" s="238" t="s">
        <v>549</v>
      </c>
      <c r="B42" s="232" t="s">
        <v>631</v>
      </c>
      <c r="C42" s="231" t="s">
        <v>215</v>
      </c>
      <c r="D42" s="231" t="s">
        <v>201</v>
      </c>
      <c r="E42" s="232" t="s">
        <v>644</v>
      </c>
      <c r="F42" s="232" t="s">
        <v>609</v>
      </c>
      <c r="G42" s="231" t="s">
        <v>200</v>
      </c>
      <c r="H42" s="231" t="s">
        <v>200</v>
      </c>
      <c r="I42" s="231" t="s">
        <v>200</v>
      </c>
      <c r="J42" s="231" t="s">
        <v>200</v>
      </c>
      <c r="K42" s="231" t="s">
        <v>200</v>
      </c>
      <c r="L42" s="231" t="s">
        <v>200</v>
      </c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871" t="s">
        <v>434</v>
      </c>
      <c r="AF42" s="871"/>
      <c r="AG42" s="871"/>
      <c r="AH42" s="871"/>
      <c r="AI42" s="871"/>
      <c r="AJ42" s="862"/>
    </row>
    <row r="43" spans="1:36" ht="19.899999999999999" customHeight="1" thickBot="1">
      <c r="A43" s="239" t="s">
        <v>549</v>
      </c>
      <c r="B43" s="242" t="s">
        <v>619</v>
      </c>
      <c r="C43" s="243" t="s">
        <v>217</v>
      </c>
      <c r="D43" s="243" t="s">
        <v>201</v>
      </c>
      <c r="E43" s="234" t="s">
        <v>639</v>
      </c>
      <c r="F43" s="235" t="s">
        <v>604</v>
      </c>
      <c r="G43" s="235"/>
      <c r="H43" s="235"/>
      <c r="I43" s="235"/>
      <c r="J43" s="235"/>
      <c r="K43" s="235"/>
      <c r="L43" s="235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873"/>
      <c r="AF43" s="873"/>
      <c r="AG43" s="873"/>
      <c r="AH43" s="873"/>
      <c r="AI43" s="873"/>
      <c r="AJ43" s="874"/>
    </row>
    <row r="45" spans="1:36" ht="19.899999999999999" customHeight="1">
      <c r="A45" s="610" t="s">
        <v>7</v>
      </c>
    </row>
  </sheetData>
  <mergeCells count="73">
    <mergeCell ref="AE40:AJ40"/>
    <mergeCell ref="AE41:AJ41"/>
    <mergeCell ref="AE42:AJ42"/>
    <mergeCell ref="AE30:AJ30"/>
    <mergeCell ref="AE43:AJ43"/>
    <mergeCell ref="AE32:AJ32"/>
    <mergeCell ref="AE33:AJ33"/>
    <mergeCell ref="AE34:AJ34"/>
    <mergeCell ref="AE35:AJ35"/>
    <mergeCell ref="AE36:AJ36"/>
    <mergeCell ref="AE37:AJ37"/>
    <mergeCell ref="AE38:AJ38"/>
    <mergeCell ref="AE39:AJ39"/>
    <mergeCell ref="AD26:AD27"/>
    <mergeCell ref="AE26:AJ27"/>
    <mergeCell ref="AE28:AJ28"/>
    <mergeCell ref="AE29:AJ29"/>
    <mergeCell ref="AE31:AJ31"/>
    <mergeCell ref="X26:X27"/>
    <mergeCell ref="Y26:Y27"/>
    <mergeCell ref="Z26:Z27"/>
    <mergeCell ref="AA26:AA27"/>
    <mergeCell ref="AB26:AB27"/>
    <mergeCell ref="AC26:AC27"/>
    <mergeCell ref="N26:N27"/>
    <mergeCell ref="O26:O27"/>
    <mergeCell ref="T26:T27"/>
    <mergeCell ref="U26:U27"/>
    <mergeCell ref="V26:V27"/>
    <mergeCell ref="AE24:AJ24"/>
    <mergeCell ref="AE25:AJ25"/>
    <mergeCell ref="E26:E27"/>
    <mergeCell ref="F26:F27"/>
    <mergeCell ref="G26:G27"/>
    <mergeCell ref="H26:H27"/>
    <mergeCell ref="I26:I27"/>
    <mergeCell ref="J26:J27"/>
    <mergeCell ref="K26:K27"/>
    <mergeCell ref="W26:W27"/>
    <mergeCell ref="P26:P27"/>
    <mergeCell ref="Q26:Q27"/>
    <mergeCell ref="R26:R27"/>
    <mergeCell ref="S26:S27"/>
    <mergeCell ref="L26:L27"/>
    <mergeCell ref="M26:M27"/>
    <mergeCell ref="AE19:AJ19"/>
    <mergeCell ref="AE20:AJ20"/>
    <mergeCell ref="AE21:AJ21"/>
    <mergeCell ref="AE23:AJ23"/>
    <mergeCell ref="AE9:AJ9"/>
    <mergeCell ref="AE22:AJ22"/>
    <mergeCell ref="AE11:AJ11"/>
    <mergeCell ref="AE12:AJ12"/>
    <mergeCell ref="AE13:AJ13"/>
    <mergeCell ref="AE14:AJ14"/>
    <mergeCell ref="AE18:AJ18"/>
    <mergeCell ref="AE3:AJ3"/>
    <mergeCell ref="AE10:AJ10"/>
    <mergeCell ref="AE7:AJ7"/>
    <mergeCell ref="AE8:AJ8"/>
    <mergeCell ref="AE5:AJ5"/>
    <mergeCell ref="AE6:AJ6"/>
    <mergeCell ref="AE15:AJ15"/>
    <mergeCell ref="AE16:AJ16"/>
    <mergeCell ref="AE17:AJ17"/>
    <mergeCell ref="Y1:AD1"/>
    <mergeCell ref="AE1:AJ1"/>
    <mergeCell ref="Y2:AD2"/>
    <mergeCell ref="AE2:AJ2"/>
    <mergeCell ref="G3:L3"/>
    <mergeCell ref="M3:R3"/>
    <mergeCell ref="S3:X3"/>
    <mergeCell ref="Y3:AD3"/>
  </mergeCells>
  <phoneticPr fontId="41" type="noConversion"/>
  <pageMargins left="0.78749999999999998" right="0.78749999999999998" top="1.0631944444444446" bottom="1.0631944444444446" header="0.51180555555555551" footer="0.51180555555555551"/>
  <pageSetup paperSize="9" scale="54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IM339"/>
  <sheetViews>
    <sheetView zoomScaleNormal="100" zoomScaleSheetLayoutView="100" workbookViewId="0">
      <selection activeCell="E195" sqref="E195"/>
    </sheetView>
  </sheetViews>
  <sheetFormatPr defaultRowHeight="12.75"/>
  <cols>
    <col min="1" max="1" width="12" style="259" customWidth="1"/>
    <col min="2" max="2" width="12.85546875" style="259" customWidth="1"/>
    <col min="3" max="3" width="12.140625" style="259" customWidth="1"/>
    <col min="4" max="4" width="23" style="259" customWidth="1"/>
    <col min="5" max="5" width="8.7109375" style="351" customWidth="1"/>
    <col min="6" max="6" width="26.5703125" style="351" customWidth="1"/>
    <col min="7" max="7" width="12.140625" style="259" customWidth="1"/>
    <col min="8" max="8" width="16.42578125" style="259" customWidth="1"/>
    <col min="9" max="9" width="21.5703125" style="259" customWidth="1"/>
    <col min="10" max="10" width="16.42578125" style="351" customWidth="1"/>
    <col min="11" max="11" width="16.42578125" style="725" customWidth="1"/>
    <col min="12" max="12" width="16.42578125" style="259" customWidth="1"/>
    <col min="13" max="14" width="18.7109375" style="259" customWidth="1"/>
    <col min="15" max="15" width="18.7109375" style="760" customWidth="1"/>
    <col min="16" max="18" width="18.7109375" style="259" customWidth="1"/>
    <col min="19" max="19" width="18.7109375" style="726" customWidth="1"/>
    <col min="20" max="20" width="18.7109375" style="259" customWidth="1"/>
    <col min="21" max="21" width="8.85546875" style="697" customWidth="1"/>
    <col min="22" max="247" width="8.85546875" style="259" customWidth="1"/>
    <col min="248" max="16384" width="9.140625" style="259"/>
  </cols>
  <sheetData>
    <row r="1" spans="1:22" ht="15.75">
      <c r="A1" s="382" t="s">
        <v>374</v>
      </c>
      <c r="B1" s="382"/>
      <c r="C1" s="382"/>
      <c r="D1" s="382"/>
      <c r="E1" s="382"/>
      <c r="F1" s="382"/>
      <c r="G1" s="382"/>
      <c r="H1" s="382"/>
      <c r="I1" s="693"/>
      <c r="J1" s="349"/>
      <c r="K1" s="694"/>
      <c r="L1" s="382"/>
      <c r="M1" s="382"/>
      <c r="N1" s="382"/>
      <c r="O1" s="756"/>
      <c r="P1" s="382"/>
      <c r="Q1" s="382"/>
      <c r="R1" s="382"/>
      <c r="S1" s="695" t="s">
        <v>368</v>
      </c>
      <c r="T1" s="696">
        <v>2010</v>
      </c>
    </row>
    <row r="2" spans="1:22" ht="15.75">
      <c r="A2" s="382"/>
      <c r="B2" s="382"/>
      <c r="C2" s="382"/>
      <c r="D2" s="382"/>
      <c r="E2" s="382"/>
      <c r="F2" s="382"/>
      <c r="G2" s="382"/>
      <c r="H2" s="382"/>
      <c r="I2" s="382"/>
      <c r="J2" s="349"/>
      <c r="K2" s="694"/>
      <c r="L2" s="382"/>
      <c r="M2" s="382"/>
      <c r="N2" s="382"/>
      <c r="O2" s="756"/>
      <c r="P2" s="382"/>
      <c r="Q2" s="382"/>
      <c r="R2" s="382"/>
      <c r="S2" s="698" t="s">
        <v>230</v>
      </c>
      <c r="T2" s="699">
        <v>2010</v>
      </c>
    </row>
    <row r="3" spans="1:22" s="703" customFormat="1" ht="51.75" thickBot="1">
      <c r="A3" s="671" t="s">
        <v>191</v>
      </c>
      <c r="B3" s="700" t="s">
        <v>333</v>
      </c>
      <c r="C3" s="700" t="s">
        <v>289</v>
      </c>
      <c r="D3" s="671" t="s">
        <v>334</v>
      </c>
      <c r="E3" s="700" t="s">
        <v>335</v>
      </c>
      <c r="F3" s="671" t="s">
        <v>204</v>
      </c>
      <c r="G3" s="671" t="s">
        <v>193</v>
      </c>
      <c r="H3" s="671" t="s">
        <v>271</v>
      </c>
      <c r="I3" s="671" t="s">
        <v>357</v>
      </c>
      <c r="J3" s="671" t="s">
        <v>375</v>
      </c>
      <c r="K3" s="700" t="s">
        <v>259</v>
      </c>
      <c r="L3" s="700" t="s">
        <v>376</v>
      </c>
      <c r="M3" s="700" t="s">
        <v>377</v>
      </c>
      <c r="N3" s="700" t="s">
        <v>378</v>
      </c>
      <c r="O3" s="757" t="s">
        <v>379</v>
      </c>
      <c r="P3" s="700" t="s">
        <v>380</v>
      </c>
      <c r="Q3" s="700" t="s">
        <v>381</v>
      </c>
      <c r="R3" s="700" t="s">
        <v>382</v>
      </c>
      <c r="S3" s="701" t="s">
        <v>383</v>
      </c>
      <c r="T3" s="700" t="s">
        <v>384</v>
      </c>
      <c r="U3" s="702"/>
    </row>
    <row r="4" spans="1:22" s="496" customFormat="1" ht="22.5" customHeight="1">
      <c r="A4" s="348" t="s">
        <v>549</v>
      </c>
      <c r="B4" s="592"/>
      <c r="C4" s="592">
        <v>2010</v>
      </c>
      <c r="D4" s="672" t="s">
        <v>599</v>
      </c>
      <c r="E4" s="672" t="s">
        <v>604</v>
      </c>
      <c r="F4" s="655" t="s">
        <v>213</v>
      </c>
      <c r="G4" s="655" t="s">
        <v>201</v>
      </c>
      <c r="H4" s="673" t="s">
        <v>1079</v>
      </c>
      <c r="I4" s="672" t="s">
        <v>603</v>
      </c>
      <c r="J4" s="672" t="s">
        <v>385</v>
      </c>
      <c r="K4" s="674" t="s">
        <v>951</v>
      </c>
      <c r="L4" s="663">
        <v>2.5000000000000001E-2</v>
      </c>
      <c r="M4" s="592">
        <v>1400</v>
      </c>
      <c r="N4" s="592"/>
      <c r="O4" s="592" t="s">
        <v>154</v>
      </c>
      <c r="P4" s="592"/>
      <c r="Q4" s="592">
        <v>102</v>
      </c>
      <c r="R4" s="592"/>
      <c r="S4" s="675">
        <f t="shared" ref="S4:S22" si="0">100*Q4/M4</f>
        <v>7.2857142857142856</v>
      </c>
      <c r="T4" s="676"/>
      <c r="U4" s="495" t="str">
        <f t="shared" ref="U4:U11" si="1">IF(ISBLANK(T4),"",T4/P4)</f>
        <v/>
      </c>
      <c r="V4" s="259"/>
    </row>
    <row r="5" spans="1:22" s="496" customFormat="1" ht="22.5" customHeight="1">
      <c r="A5" s="250" t="s">
        <v>549</v>
      </c>
      <c r="B5" s="514"/>
      <c r="C5" s="514">
        <v>2010</v>
      </c>
      <c r="D5" s="232" t="s">
        <v>600</v>
      </c>
      <c r="E5" s="232" t="s">
        <v>604</v>
      </c>
      <c r="F5" s="378" t="s">
        <v>213</v>
      </c>
      <c r="G5" s="378" t="s">
        <v>201</v>
      </c>
      <c r="H5" s="383" t="s">
        <v>1079</v>
      </c>
      <c r="I5" s="232" t="s">
        <v>17</v>
      </c>
      <c r="J5" s="232" t="s">
        <v>385</v>
      </c>
      <c r="K5" s="412" t="s">
        <v>951</v>
      </c>
      <c r="L5" s="687">
        <v>2.5000000000000001E-2</v>
      </c>
      <c r="M5" s="514">
        <v>700</v>
      </c>
      <c r="N5" s="514"/>
      <c r="O5" s="687">
        <v>0.2072</v>
      </c>
      <c r="Q5" s="514">
        <f>1844+1633</f>
        <v>3477</v>
      </c>
      <c r="R5" s="514"/>
      <c r="S5" s="606">
        <f t="shared" si="0"/>
        <v>496.71428571428572</v>
      </c>
      <c r="T5" s="677"/>
      <c r="U5" s="495" t="str">
        <f>IF(ISBLANK(T5),"",T5/O5)</f>
        <v/>
      </c>
      <c r="V5" s="259"/>
    </row>
    <row r="6" spans="1:22" s="496" customFormat="1" ht="33.75" customHeight="1">
      <c r="A6" s="250" t="s">
        <v>549</v>
      </c>
      <c r="B6" s="514"/>
      <c r="C6" s="514">
        <v>2010</v>
      </c>
      <c r="D6" s="232" t="s">
        <v>362</v>
      </c>
      <c r="E6" s="232" t="s">
        <v>604</v>
      </c>
      <c r="F6" s="378" t="s">
        <v>213</v>
      </c>
      <c r="G6" s="378" t="s">
        <v>201</v>
      </c>
      <c r="H6" s="378" t="s">
        <v>645</v>
      </c>
      <c r="I6" s="232" t="s">
        <v>607</v>
      </c>
      <c r="J6" s="232" t="s">
        <v>385</v>
      </c>
      <c r="K6" s="412" t="s">
        <v>12</v>
      </c>
      <c r="L6" s="687">
        <v>2.5000000000000001E-2</v>
      </c>
      <c r="M6" s="514">
        <v>2000</v>
      </c>
      <c r="N6" s="514"/>
      <c r="O6" s="687">
        <v>0.1323</v>
      </c>
      <c r="P6" s="514"/>
      <c r="Q6" s="514">
        <v>4475</v>
      </c>
      <c r="R6" s="514"/>
      <c r="S6" s="606">
        <f t="shared" si="0"/>
        <v>223.75</v>
      </c>
      <c r="T6" s="677"/>
    </row>
    <row r="7" spans="1:22" s="496" customFormat="1" ht="33.75" customHeight="1">
      <c r="A7" s="250" t="s">
        <v>549</v>
      </c>
      <c r="B7" s="514"/>
      <c r="C7" s="514">
        <v>2010</v>
      </c>
      <c r="D7" s="232" t="s">
        <v>362</v>
      </c>
      <c r="E7" s="232" t="s">
        <v>604</v>
      </c>
      <c r="F7" s="378" t="s">
        <v>213</v>
      </c>
      <c r="G7" s="378" t="s">
        <v>201</v>
      </c>
      <c r="H7" s="378" t="s">
        <v>683</v>
      </c>
      <c r="I7" s="232" t="s">
        <v>608</v>
      </c>
      <c r="J7" s="232" t="s">
        <v>385</v>
      </c>
      <c r="K7" s="412" t="s">
        <v>12</v>
      </c>
      <c r="L7" s="687">
        <v>2.5000000000000001E-2</v>
      </c>
      <c r="M7" s="514">
        <v>2000</v>
      </c>
      <c r="N7" s="514"/>
      <c r="O7" s="687">
        <v>0.10630000000000001</v>
      </c>
      <c r="P7" s="514"/>
      <c r="Q7" s="514">
        <v>5532</v>
      </c>
      <c r="R7" s="514"/>
      <c r="S7" s="606">
        <f t="shared" si="0"/>
        <v>276.60000000000002</v>
      </c>
      <c r="T7" s="677"/>
    </row>
    <row r="8" spans="1:22" s="496" customFormat="1" ht="33.75" customHeight="1">
      <c r="A8" s="250" t="s">
        <v>549</v>
      </c>
      <c r="B8" s="514"/>
      <c r="C8" s="514">
        <v>2010</v>
      </c>
      <c r="D8" s="232" t="s">
        <v>624</v>
      </c>
      <c r="E8" s="232" t="s">
        <v>609</v>
      </c>
      <c r="F8" s="378" t="s">
        <v>213</v>
      </c>
      <c r="G8" s="378" t="s">
        <v>201</v>
      </c>
      <c r="H8" s="383" t="s">
        <v>1079</v>
      </c>
      <c r="I8" s="232" t="s">
        <v>603</v>
      </c>
      <c r="J8" s="232" t="s">
        <v>385</v>
      </c>
      <c r="K8" s="412" t="s">
        <v>12</v>
      </c>
      <c r="L8" s="687">
        <v>2.5000000000000001E-2</v>
      </c>
      <c r="M8" s="514">
        <v>1900</v>
      </c>
      <c r="N8" s="514"/>
      <c r="O8" s="687">
        <v>0.18759999999999999</v>
      </c>
      <c r="P8" s="514"/>
      <c r="Q8" s="514">
        <v>3358</v>
      </c>
      <c r="R8" s="514"/>
      <c r="S8" s="606">
        <f t="shared" si="0"/>
        <v>176.73684210526315</v>
      </c>
      <c r="T8" s="677"/>
    </row>
    <row r="9" spans="1:22" s="496" customFormat="1" ht="33.75" customHeight="1">
      <c r="A9" s="250" t="s">
        <v>549</v>
      </c>
      <c r="B9" s="514"/>
      <c r="C9" s="514">
        <v>2010</v>
      </c>
      <c r="D9" s="232" t="s">
        <v>348</v>
      </c>
      <c r="E9" s="232" t="s">
        <v>604</v>
      </c>
      <c r="F9" s="378" t="s">
        <v>213</v>
      </c>
      <c r="G9" s="378" t="s">
        <v>201</v>
      </c>
      <c r="H9" s="378" t="s">
        <v>645</v>
      </c>
      <c r="I9" s="283">
        <v>22</v>
      </c>
      <c r="J9" s="232" t="s">
        <v>385</v>
      </c>
      <c r="K9" s="412" t="s">
        <v>12</v>
      </c>
      <c r="L9" s="687">
        <v>2.5000000000000001E-2</v>
      </c>
      <c r="M9" s="514">
        <v>400</v>
      </c>
      <c r="N9" s="514"/>
      <c r="O9" s="687">
        <v>0.2495</v>
      </c>
      <c r="P9" s="514"/>
      <c r="Q9" s="514">
        <v>415</v>
      </c>
      <c r="R9" s="514"/>
      <c r="S9" s="606">
        <f t="shared" si="0"/>
        <v>103.75</v>
      </c>
      <c r="T9" s="677"/>
      <c r="U9" s="495" t="str">
        <f t="shared" si="1"/>
        <v/>
      </c>
      <c r="V9" s="259"/>
    </row>
    <row r="10" spans="1:22" s="496" customFormat="1" ht="22.5" customHeight="1">
      <c r="A10" s="250" t="s">
        <v>549</v>
      </c>
      <c r="B10" s="514"/>
      <c r="C10" s="514">
        <v>2010</v>
      </c>
      <c r="D10" s="232" t="s">
        <v>602</v>
      </c>
      <c r="E10" s="232" t="s">
        <v>609</v>
      </c>
      <c r="F10" s="378" t="s">
        <v>213</v>
      </c>
      <c r="G10" s="378" t="s">
        <v>201</v>
      </c>
      <c r="H10" s="383" t="s">
        <v>1079</v>
      </c>
      <c r="I10" s="232" t="s">
        <v>603</v>
      </c>
      <c r="J10" s="232" t="s">
        <v>385</v>
      </c>
      <c r="K10" s="412" t="s">
        <v>951</v>
      </c>
      <c r="L10" s="687">
        <v>2.5000000000000001E-2</v>
      </c>
      <c r="M10" s="514">
        <v>1100</v>
      </c>
      <c r="N10" s="514"/>
      <c r="O10" s="687">
        <v>0.13569999999999999</v>
      </c>
      <c r="P10" s="514"/>
      <c r="Q10" s="514">
        <v>4401</v>
      </c>
      <c r="R10" s="514"/>
      <c r="S10" s="606">
        <f t="shared" si="0"/>
        <v>400.09090909090907</v>
      </c>
      <c r="T10" s="677"/>
      <c r="U10" s="495" t="str">
        <f t="shared" si="1"/>
        <v/>
      </c>
      <c r="V10" s="259"/>
    </row>
    <row r="11" spans="1:22" s="496" customFormat="1" ht="33.75" customHeight="1">
      <c r="A11" s="250" t="s">
        <v>549</v>
      </c>
      <c r="B11" s="514"/>
      <c r="C11" s="514">
        <v>2010</v>
      </c>
      <c r="D11" s="232" t="s">
        <v>768</v>
      </c>
      <c r="E11" s="232" t="s">
        <v>609</v>
      </c>
      <c r="F11" s="378" t="s">
        <v>213</v>
      </c>
      <c r="G11" s="378" t="s">
        <v>201</v>
      </c>
      <c r="H11" s="378" t="s">
        <v>645</v>
      </c>
      <c r="I11" s="232" t="s">
        <v>607</v>
      </c>
      <c r="J11" s="232" t="s">
        <v>385</v>
      </c>
      <c r="K11" s="412" t="s">
        <v>12</v>
      </c>
      <c r="L11" s="687">
        <v>2.5000000000000001E-2</v>
      </c>
      <c r="M11" s="514">
        <v>100</v>
      </c>
      <c r="N11" s="514"/>
      <c r="O11" s="514" t="s">
        <v>154</v>
      </c>
      <c r="P11" s="514"/>
      <c r="Q11" s="514">
        <v>295</v>
      </c>
      <c r="R11" s="514"/>
      <c r="S11" s="606">
        <f t="shared" si="0"/>
        <v>295</v>
      </c>
      <c r="T11" s="677"/>
      <c r="U11" s="495" t="str">
        <f t="shared" si="1"/>
        <v/>
      </c>
      <c r="V11" s="259"/>
    </row>
    <row r="12" spans="1:22" s="496" customFormat="1" ht="33.75" customHeight="1">
      <c r="A12" s="250" t="s">
        <v>549</v>
      </c>
      <c r="B12" s="514"/>
      <c r="C12" s="514">
        <v>2010</v>
      </c>
      <c r="D12" s="232" t="s">
        <v>557</v>
      </c>
      <c r="E12" s="232" t="s">
        <v>609</v>
      </c>
      <c r="F12" s="378" t="s">
        <v>213</v>
      </c>
      <c r="G12" s="378" t="s">
        <v>201</v>
      </c>
      <c r="H12" s="378" t="s">
        <v>645</v>
      </c>
      <c r="I12" s="232" t="s">
        <v>607</v>
      </c>
      <c r="J12" s="232" t="s">
        <v>385</v>
      </c>
      <c r="K12" s="412" t="s">
        <v>12</v>
      </c>
      <c r="L12" s="687"/>
      <c r="M12" s="514"/>
      <c r="N12" s="514"/>
      <c r="O12" s="514" t="s">
        <v>332</v>
      </c>
      <c r="P12" s="514"/>
      <c r="Q12" s="514">
        <v>1088</v>
      </c>
      <c r="R12" s="514"/>
      <c r="S12" s="606" t="e">
        <f t="shared" si="0"/>
        <v>#DIV/0!</v>
      </c>
      <c r="T12" s="677"/>
      <c r="U12" s="495" t="str">
        <f t="shared" ref="U12:U19" si="2">IF(ISBLANK(T12),"",T12/P12)</f>
        <v/>
      </c>
      <c r="V12" s="259"/>
    </row>
    <row r="13" spans="1:22" s="496" customFormat="1" ht="33.75" customHeight="1">
      <c r="A13" s="250" t="s">
        <v>549</v>
      </c>
      <c r="B13" s="514"/>
      <c r="C13" s="514">
        <v>2010</v>
      </c>
      <c r="D13" s="232" t="s">
        <v>557</v>
      </c>
      <c r="E13" s="232" t="s">
        <v>609</v>
      </c>
      <c r="F13" s="378" t="s">
        <v>213</v>
      </c>
      <c r="G13" s="378" t="s">
        <v>201</v>
      </c>
      <c r="H13" s="378" t="s">
        <v>645</v>
      </c>
      <c r="I13" s="232" t="s">
        <v>607</v>
      </c>
      <c r="J13" s="232" t="s">
        <v>386</v>
      </c>
      <c r="K13" s="412" t="s">
        <v>12</v>
      </c>
      <c r="L13" s="687"/>
      <c r="M13" s="514"/>
      <c r="N13" s="514"/>
      <c r="O13" s="514" t="s">
        <v>332</v>
      </c>
      <c r="P13" s="514"/>
      <c r="Q13" s="514">
        <v>1088</v>
      </c>
      <c r="R13" s="514"/>
      <c r="S13" s="606" t="e">
        <f t="shared" si="0"/>
        <v>#DIV/0!</v>
      </c>
      <c r="T13" s="677"/>
      <c r="U13" s="495" t="str">
        <f t="shared" si="2"/>
        <v/>
      </c>
      <c r="V13" s="259"/>
    </row>
    <row r="14" spans="1:22" s="496" customFormat="1" ht="12.75" hidden="1" customHeight="1">
      <c r="A14" s="250" t="s">
        <v>549</v>
      </c>
      <c r="B14" s="514"/>
      <c r="C14" s="514">
        <v>2010</v>
      </c>
      <c r="D14" s="232" t="s">
        <v>557</v>
      </c>
      <c r="E14" s="232" t="s">
        <v>609</v>
      </c>
      <c r="F14" s="378" t="s">
        <v>213</v>
      </c>
      <c r="G14" s="378" t="s">
        <v>201</v>
      </c>
      <c r="H14" s="378" t="s">
        <v>645</v>
      </c>
      <c r="I14" s="232" t="s">
        <v>607</v>
      </c>
      <c r="J14" s="232" t="s">
        <v>387</v>
      </c>
      <c r="K14" s="412" t="s">
        <v>389</v>
      </c>
      <c r="L14" s="687"/>
      <c r="M14" s="514"/>
      <c r="N14" s="514"/>
      <c r="O14" s="514" t="s">
        <v>434</v>
      </c>
      <c r="P14" s="514"/>
      <c r="Q14" s="514">
        <v>144</v>
      </c>
      <c r="R14" s="514"/>
      <c r="S14" s="606" t="e">
        <f t="shared" si="0"/>
        <v>#DIV/0!</v>
      </c>
      <c r="T14" s="677"/>
      <c r="U14" s="495" t="str">
        <f t="shared" si="2"/>
        <v/>
      </c>
      <c r="V14" s="259"/>
    </row>
    <row r="15" spans="1:22" s="496" customFormat="1" ht="12.75" hidden="1" customHeight="1">
      <c r="A15" s="250" t="s">
        <v>549</v>
      </c>
      <c r="B15" s="514"/>
      <c r="C15" s="514">
        <v>2010</v>
      </c>
      <c r="D15" s="232" t="s">
        <v>557</v>
      </c>
      <c r="E15" s="232" t="s">
        <v>609</v>
      </c>
      <c r="F15" s="378" t="s">
        <v>213</v>
      </c>
      <c r="G15" s="378" t="s">
        <v>201</v>
      </c>
      <c r="H15" s="378" t="s">
        <v>645</v>
      </c>
      <c r="I15" s="232" t="s">
        <v>607</v>
      </c>
      <c r="J15" s="232" t="s">
        <v>15</v>
      </c>
      <c r="K15" s="412" t="s">
        <v>389</v>
      </c>
      <c r="L15" s="687"/>
      <c r="M15" s="514"/>
      <c r="N15" s="514"/>
      <c r="O15" s="514" t="s">
        <v>434</v>
      </c>
      <c r="P15" s="514"/>
      <c r="Q15" s="514">
        <v>172</v>
      </c>
      <c r="R15" s="514"/>
      <c r="S15" s="606" t="e">
        <f t="shared" si="0"/>
        <v>#DIV/0!</v>
      </c>
      <c r="T15" s="677"/>
      <c r="U15" s="495" t="str">
        <f t="shared" si="2"/>
        <v/>
      </c>
      <c r="V15" s="259"/>
    </row>
    <row r="16" spans="1:22" s="496" customFormat="1" ht="33.75" customHeight="1">
      <c r="A16" s="250" t="s">
        <v>549</v>
      </c>
      <c r="B16" s="514"/>
      <c r="C16" s="514">
        <v>2010</v>
      </c>
      <c r="D16" s="232" t="s">
        <v>556</v>
      </c>
      <c r="E16" s="232" t="s">
        <v>609</v>
      </c>
      <c r="F16" s="378" t="s">
        <v>213</v>
      </c>
      <c r="G16" s="378" t="s">
        <v>201</v>
      </c>
      <c r="H16" s="383" t="s">
        <v>1079</v>
      </c>
      <c r="I16" s="232" t="s">
        <v>603</v>
      </c>
      <c r="J16" s="232" t="s">
        <v>385</v>
      </c>
      <c r="K16" s="412" t="s">
        <v>12</v>
      </c>
      <c r="L16" s="687"/>
      <c r="M16" s="514"/>
      <c r="N16" s="514"/>
      <c r="O16" s="514" t="s">
        <v>332</v>
      </c>
      <c r="P16" s="514"/>
      <c r="Q16" s="514">
        <f>1392+575</f>
        <v>1967</v>
      </c>
      <c r="R16" s="514"/>
      <c r="S16" s="606" t="e">
        <f t="shared" si="0"/>
        <v>#DIV/0!</v>
      </c>
      <c r="T16" s="677"/>
      <c r="U16" s="495" t="str">
        <f t="shared" si="2"/>
        <v/>
      </c>
      <c r="V16" s="259"/>
    </row>
    <row r="17" spans="1:22" s="496" customFormat="1" ht="33.75" customHeight="1">
      <c r="A17" s="250" t="s">
        <v>549</v>
      </c>
      <c r="B17" s="514"/>
      <c r="C17" s="514">
        <v>2010</v>
      </c>
      <c r="D17" s="232" t="s">
        <v>556</v>
      </c>
      <c r="E17" s="232" t="s">
        <v>609</v>
      </c>
      <c r="F17" s="378" t="s">
        <v>213</v>
      </c>
      <c r="G17" s="378" t="s">
        <v>201</v>
      </c>
      <c r="H17" s="383" t="s">
        <v>1079</v>
      </c>
      <c r="I17" s="232" t="s">
        <v>603</v>
      </c>
      <c r="J17" s="232" t="s">
        <v>386</v>
      </c>
      <c r="K17" s="412" t="s">
        <v>12</v>
      </c>
      <c r="L17" s="687"/>
      <c r="M17" s="514"/>
      <c r="N17" s="514"/>
      <c r="O17" s="514" t="s">
        <v>332</v>
      </c>
      <c r="P17" s="514"/>
      <c r="Q17" s="514">
        <f>1392+575</f>
        <v>1967</v>
      </c>
      <c r="R17" s="514"/>
      <c r="S17" s="606" t="e">
        <f t="shared" si="0"/>
        <v>#DIV/0!</v>
      </c>
      <c r="T17" s="677"/>
      <c r="U17" s="495" t="str">
        <f t="shared" si="2"/>
        <v/>
      </c>
      <c r="V17" s="259"/>
    </row>
    <row r="18" spans="1:22" s="496" customFormat="1" ht="30.75" hidden="1" customHeight="1">
      <c r="A18" s="250" t="s">
        <v>549</v>
      </c>
      <c r="B18" s="514"/>
      <c r="C18" s="514">
        <v>2010</v>
      </c>
      <c r="D18" s="232" t="s">
        <v>556</v>
      </c>
      <c r="E18" s="232" t="s">
        <v>609</v>
      </c>
      <c r="F18" s="378" t="s">
        <v>213</v>
      </c>
      <c r="G18" s="378" t="s">
        <v>201</v>
      </c>
      <c r="H18" s="383" t="s">
        <v>1079</v>
      </c>
      <c r="I18" s="232" t="s">
        <v>603</v>
      </c>
      <c r="J18" s="232" t="s">
        <v>387</v>
      </c>
      <c r="K18" s="412" t="s">
        <v>389</v>
      </c>
      <c r="L18" s="687"/>
      <c r="M18" s="514"/>
      <c r="N18" s="514"/>
      <c r="O18" s="514" t="s">
        <v>434</v>
      </c>
      <c r="P18" s="514"/>
      <c r="Q18" s="514">
        <f>223+538</f>
        <v>761</v>
      </c>
      <c r="R18" s="514"/>
      <c r="S18" s="606" t="e">
        <f t="shared" si="0"/>
        <v>#DIV/0!</v>
      </c>
      <c r="T18" s="677"/>
      <c r="U18" s="495" t="str">
        <f t="shared" si="2"/>
        <v/>
      </c>
      <c r="V18" s="259"/>
    </row>
    <row r="19" spans="1:22" s="496" customFormat="1" ht="30.75" hidden="1" customHeight="1">
      <c r="A19" s="250" t="s">
        <v>549</v>
      </c>
      <c r="B19" s="514"/>
      <c r="C19" s="514">
        <v>2010</v>
      </c>
      <c r="D19" s="232" t="s">
        <v>556</v>
      </c>
      <c r="E19" s="232" t="s">
        <v>609</v>
      </c>
      <c r="F19" s="378" t="s">
        <v>213</v>
      </c>
      <c r="G19" s="378" t="s">
        <v>201</v>
      </c>
      <c r="H19" s="383" t="s">
        <v>1079</v>
      </c>
      <c r="I19" s="232" t="s">
        <v>603</v>
      </c>
      <c r="J19" s="232" t="s">
        <v>15</v>
      </c>
      <c r="K19" s="412" t="s">
        <v>389</v>
      </c>
      <c r="L19" s="687"/>
      <c r="M19" s="514"/>
      <c r="N19" s="514"/>
      <c r="O19" s="514" t="s">
        <v>434</v>
      </c>
      <c r="P19" s="514"/>
      <c r="Q19" s="514">
        <f>215+170</f>
        <v>385</v>
      </c>
      <c r="R19" s="514"/>
      <c r="S19" s="606" t="e">
        <f t="shared" si="0"/>
        <v>#DIV/0!</v>
      </c>
      <c r="T19" s="677"/>
      <c r="U19" s="495" t="str">
        <f t="shared" si="2"/>
        <v/>
      </c>
      <c r="V19" s="259"/>
    </row>
    <row r="20" spans="1:22" s="496" customFormat="1" ht="33.75" customHeight="1">
      <c r="A20" s="250" t="s">
        <v>549</v>
      </c>
      <c r="B20" s="514"/>
      <c r="C20" s="514">
        <v>2010</v>
      </c>
      <c r="D20" s="232" t="s">
        <v>558</v>
      </c>
      <c r="E20" s="232" t="s">
        <v>609</v>
      </c>
      <c r="F20" s="378" t="s">
        <v>213</v>
      </c>
      <c r="G20" s="378" t="s">
        <v>201</v>
      </c>
      <c r="H20" s="378" t="s">
        <v>645</v>
      </c>
      <c r="I20" s="232" t="s">
        <v>607</v>
      </c>
      <c r="J20" s="232" t="s">
        <v>385</v>
      </c>
      <c r="K20" s="412" t="s">
        <v>12</v>
      </c>
      <c r="L20" s="687">
        <v>2.5000000000000001E-2</v>
      </c>
      <c r="M20" s="514">
        <v>100</v>
      </c>
      <c r="N20" s="514"/>
      <c r="O20" s="514" t="s">
        <v>154</v>
      </c>
      <c r="P20" s="514"/>
      <c r="Q20" s="514">
        <v>318</v>
      </c>
      <c r="R20" s="514"/>
      <c r="S20" s="606">
        <f t="shared" si="0"/>
        <v>318</v>
      </c>
      <c r="T20" s="677" t="str">
        <f>IF(ISBLANK(R20),"",R20/M20)</f>
        <v/>
      </c>
    </row>
    <row r="21" spans="1:22" s="496" customFormat="1" ht="22.5" customHeight="1">
      <c r="A21" s="250" t="s">
        <v>549</v>
      </c>
      <c r="B21" s="514"/>
      <c r="C21" s="514">
        <v>2010</v>
      </c>
      <c r="D21" s="232" t="s">
        <v>564</v>
      </c>
      <c r="E21" s="232" t="s">
        <v>604</v>
      </c>
      <c r="F21" s="378" t="s">
        <v>213</v>
      </c>
      <c r="G21" s="378" t="s">
        <v>201</v>
      </c>
      <c r="H21" s="383" t="s">
        <v>1079</v>
      </c>
      <c r="I21" s="232" t="s">
        <v>611</v>
      </c>
      <c r="J21" s="232" t="s">
        <v>385</v>
      </c>
      <c r="K21" s="412" t="s">
        <v>9</v>
      </c>
      <c r="L21" s="687">
        <v>2.5000000000000001E-2</v>
      </c>
      <c r="M21" s="514">
        <v>150</v>
      </c>
      <c r="N21" s="514"/>
      <c r="O21" s="514" t="s">
        <v>332</v>
      </c>
      <c r="P21" s="514"/>
      <c r="Q21" s="514">
        <v>120</v>
      </c>
      <c r="R21" s="514"/>
      <c r="S21" s="606">
        <f t="shared" si="0"/>
        <v>80</v>
      </c>
      <c r="T21" s="677" t="str">
        <f>IF(ISBLANK(R21),"",R21/M21)</f>
        <v/>
      </c>
    </row>
    <row r="22" spans="1:22" s="496" customFormat="1" ht="22.5" customHeight="1">
      <c r="A22" s="250" t="s">
        <v>549</v>
      </c>
      <c r="B22" s="514"/>
      <c r="C22" s="514">
        <v>2010</v>
      </c>
      <c r="D22" s="232" t="s">
        <v>599</v>
      </c>
      <c r="E22" s="232" t="s">
        <v>604</v>
      </c>
      <c r="F22" s="378" t="s">
        <v>213</v>
      </c>
      <c r="G22" s="378" t="s">
        <v>201</v>
      </c>
      <c r="H22" s="383" t="s">
        <v>1079</v>
      </c>
      <c r="I22" s="232" t="s">
        <v>603</v>
      </c>
      <c r="J22" s="232" t="s">
        <v>386</v>
      </c>
      <c r="K22" s="412" t="s">
        <v>951</v>
      </c>
      <c r="L22" s="687">
        <v>2.5000000000000001E-2</v>
      </c>
      <c r="M22" s="514">
        <v>1400</v>
      </c>
      <c r="N22" s="514"/>
      <c r="O22" s="514" t="s">
        <v>154</v>
      </c>
      <c r="P22" s="514"/>
      <c r="Q22" s="514">
        <v>102</v>
      </c>
      <c r="R22" s="514"/>
      <c r="S22" s="606">
        <f t="shared" si="0"/>
        <v>7.2857142857142856</v>
      </c>
      <c r="T22" s="677"/>
      <c r="U22" s="495" t="str">
        <f t="shared" ref="U22:U29" si="3">IF(ISBLANK(T22),"",T22/P22)</f>
        <v/>
      </c>
      <c r="V22" s="259"/>
    </row>
    <row r="23" spans="1:22" s="496" customFormat="1" ht="22.5" customHeight="1">
      <c r="A23" s="250" t="s">
        <v>549</v>
      </c>
      <c r="B23" s="514"/>
      <c r="C23" s="514">
        <v>2010</v>
      </c>
      <c r="D23" s="232" t="s">
        <v>600</v>
      </c>
      <c r="E23" s="232" t="s">
        <v>604</v>
      </c>
      <c r="F23" s="378" t="s">
        <v>213</v>
      </c>
      <c r="G23" s="378" t="s">
        <v>201</v>
      </c>
      <c r="H23" s="383" t="s">
        <v>1079</v>
      </c>
      <c r="I23" s="232" t="s">
        <v>17</v>
      </c>
      <c r="J23" s="232" t="s">
        <v>386</v>
      </c>
      <c r="K23" s="412" t="s">
        <v>951</v>
      </c>
      <c r="L23" s="687">
        <v>2.5000000000000001E-2</v>
      </c>
      <c r="M23" s="514">
        <v>700</v>
      </c>
      <c r="N23" s="514"/>
      <c r="O23" s="687">
        <v>1.9300000000000001E-2</v>
      </c>
      <c r="Q23" s="514">
        <f>1844+1633</f>
        <v>3477</v>
      </c>
      <c r="R23" s="514"/>
      <c r="S23" s="606">
        <f t="shared" ref="S23:S31" si="4">100*Q23/M23</f>
        <v>496.71428571428572</v>
      </c>
      <c r="T23" s="677"/>
      <c r="U23" s="495" t="str">
        <f>IF(ISBLANK(T23),"",T23/O23)</f>
        <v/>
      </c>
      <c r="V23" s="259"/>
    </row>
    <row r="24" spans="1:22" s="496" customFormat="1" ht="33.75" customHeight="1">
      <c r="A24" s="250" t="s">
        <v>549</v>
      </c>
      <c r="B24" s="514"/>
      <c r="C24" s="514">
        <v>2010</v>
      </c>
      <c r="D24" s="232" t="s">
        <v>362</v>
      </c>
      <c r="E24" s="232" t="s">
        <v>604</v>
      </c>
      <c r="F24" s="378" t="s">
        <v>213</v>
      </c>
      <c r="G24" s="378" t="s">
        <v>201</v>
      </c>
      <c r="H24" s="378" t="s">
        <v>645</v>
      </c>
      <c r="I24" s="232" t="s">
        <v>607</v>
      </c>
      <c r="J24" s="232" t="s">
        <v>386</v>
      </c>
      <c r="K24" s="412" t="s">
        <v>12</v>
      </c>
      <c r="L24" s="687">
        <v>2.5000000000000001E-2</v>
      </c>
      <c r="M24" s="514">
        <v>2000</v>
      </c>
      <c r="N24" s="514"/>
      <c r="O24" s="687">
        <v>3.2599999999999997E-2</v>
      </c>
      <c r="P24" s="514"/>
      <c r="Q24" s="514">
        <v>4475</v>
      </c>
      <c r="R24" s="514"/>
      <c r="S24" s="606">
        <f t="shared" si="4"/>
        <v>223.75</v>
      </c>
      <c r="T24" s="677"/>
      <c r="U24" s="495" t="str">
        <f t="shared" si="3"/>
        <v/>
      </c>
      <c r="V24" s="259"/>
    </row>
    <row r="25" spans="1:22" s="496" customFormat="1" ht="33.75" customHeight="1">
      <c r="A25" s="250" t="s">
        <v>549</v>
      </c>
      <c r="B25" s="514"/>
      <c r="C25" s="514">
        <v>2010</v>
      </c>
      <c r="D25" s="232" t="s">
        <v>362</v>
      </c>
      <c r="E25" s="232" t="s">
        <v>604</v>
      </c>
      <c r="F25" s="378" t="s">
        <v>213</v>
      </c>
      <c r="G25" s="378" t="s">
        <v>201</v>
      </c>
      <c r="H25" s="378" t="s">
        <v>683</v>
      </c>
      <c r="I25" s="232" t="s">
        <v>608</v>
      </c>
      <c r="J25" s="232" t="s">
        <v>386</v>
      </c>
      <c r="K25" s="412" t="s">
        <v>12</v>
      </c>
      <c r="L25" s="687">
        <v>2.5000000000000001E-2</v>
      </c>
      <c r="M25" s="514">
        <v>2000</v>
      </c>
      <c r="N25" s="514"/>
      <c r="O25" s="687">
        <v>3.8600000000000002E-2</v>
      </c>
      <c r="P25" s="514"/>
      <c r="Q25" s="514">
        <v>5532</v>
      </c>
      <c r="R25" s="514"/>
      <c r="S25" s="606">
        <f t="shared" si="4"/>
        <v>276.60000000000002</v>
      </c>
      <c r="T25" s="677"/>
      <c r="U25" s="495" t="str">
        <f t="shared" si="3"/>
        <v/>
      </c>
      <c r="V25" s="259"/>
    </row>
    <row r="26" spans="1:22" s="496" customFormat="1" ht="33.75" customHeight="1">
      <c r="A26" s="250" t="s">
        <v>549</v>
      </c>
      <c r="B26" s="514"/>
      <c r="C26" s="514">
        <v>2010</v>
      </c>
      <c r="D26" s="232" t="s">
        <v>624</v>
      </c>
      <c r="E26" s="232" t="s">
        <v>609</v>
      </c>
      <c r="F26" s="378" t="s">
        <v>213</v>
      </c>
      <c r="G26" s="378" t="s">
        <v>201</v>
      </c>
      <c r="H26" s="383" t="s">
        <v>1079</v>
      </c>
      <c r="I26" s="232" t="s">
        <v>603</v>
      </c>
      <c r="J26" s="232" t="s">
        <v>386</v>
      </c>
      <c r="K26" s="412" t="s">
        <v>12</v>
      </c>
      <c r="L26" s="687">
        <v>2.5000000000000001E-2</v>
      </c>
      <c r="M26" s="514">
        <v>1900</v>
      </c>
      <c r="N26" s="514"/>
      <c r="O26" s="687">
        <v>2.8000000000000001E-2</v>
      </c>
      <c r="P26" s="514"/>
      <c r="Q26" s="514">
        <v>3358</v>
      </c>
      <c r="R26" s="514"/>
      <c r="S26" s="606">
        <f t="shared" si="4"/>
        <v>176.73684210526315</v>
      </c>
      <c r="T26" s="677"/>
      <c r="U26" s="495" t="str">
        <f t="shared" si="3"/>
        <v/>
      </c>
      <c r="V26" s="259"/>
    </row>
    <row r="27" spans="1:22" s="496" customFormat="1" ht="33.75" customHeight="1">
      <c r="A27" s="250" t="s">
        <v>549</v>
      </c>
      <c r="B27" s="514"/>
      <c r="C27" s="514">
        <v>2010</v>
      </c>
      <c r="D27" s="232" t="s">
        <v>348</v>
      </c>
      <c r="E27" s="232" t="s">
        <v>604</v>
      </c>
      <c r="F27" s="378" t="s">
        <v>213</v>
      </c>
      <c r="G27" s="378" t="s">
        <v>201</v>
      </c>
      <c r="H27" s="378" t="s">
        <v>645</v>
      </c>
      <c r="I27" s="283">
        <v>22</v>
      </c>
      <c r="J27" s="232" t="s">
        <v>386</v>
      </c>
      <c r="K27" s="412" t="s">
        <v>12</v>
      </c>
      <c r="L27" s="687">
        <v>2.5000000000000001E-2</v>
      </c>
      <c r="M27" s="514">
        <v>400</v>
      </c>
      <c r="N27" s="514"/>
      <c r="O27" s="687">
        <v>4.0500000000000001E-2</v>
      </c>
      <c r="P27" s="514"/>
      <c r="Q27" s="514">
        <v>415</v>
      </c>
      <c r="R27" s="514"/>
      <c r="S27" s="606">
        <f t="shared" si="4"/>
        <v>103.75</v>
      </c>
      <c r="T27" s="677"/>
      <c r="U27" s="495" t="str">
        <f t="shared" si="3"/>
        <v/>
      </c>
      <c r="V27" s="259"/>
    </row>
    <row r="28" spans="1:22" s="496" customFormat="1" ht="22.5" customHeight="1">
      <c r="A28" s="250" t="s">
        <v>549</v>
      </c>
      <c r="B28" s="514"/>
      <c r="C28" s="514">
        <v>2010</v>
      </c>
      <c r="D28" s="232" t="s">
        <v>602</v>
      </c>
      <c r="E28" s="232" t="s">
        <v>609</v>
      </c>
      <c r="F28" s="378" t="s">
        <v>213</v>
      </c>
      <c r="G28" s="378" t="s">
        <v>201</v>
      </c>
      <c r="H28" s="383" t="s">
        <v>1079</v>
      </c>
      <c r="I28" s="232" t="s">
        <v>603</v>
      </c>
      <c r="J28" s="232" t="s">
        <v>386</v>
      </c>
      <c r="K28" s="412" t="s">
        <v>951</v>
      </c>
      <c r="L28" s="687">
        <v>2.5000000000000001E-2</v>
      </c>
      <c r="M28" s="514">
        <v>1100</v>
      </c>
      <c r="N28" s="514"/>
      <c r="O28" s="687">
        <v>3.5900000000000001E-2</v>
      </c>
      <c r="P28" s="514"/>
      <c r="Q28" s="514">
        <v>4401</v>
      </c>
      <c r="R28" s="514"/>
      <c r="S28" s="606">
        <f t="shared" si="4"/>
        <v>400.09090909090907</v>
      </c>
      <c r="T28" s="677"/>
      <c r="U28" s="495" t="str">
        <f t="shared" si="3"/>
        <v/>
      </c>
      <c r="V28" s="259"/>
    </row>
    <row r="29" spans="1:22" s="496" customFormat="1" ht="33.75" customHeight="1">
      <c r="A29" s="250" t="s">
        <v>549</v>
      </c>
      <c r="B29" s="514"/>
      <c r="C29" s="514">
        <v>2010</v>
      </c>
      <c r="D29" s="232" t="s">
        <v>768</v>
      </c>
      <c r="E29" s="232" t="s">
        <v>609</v>
      </c>
      <c r="F29" s="378" t="s">
        <v>213</v>
      </c>
      <c r="G29" s="378" t="s">
        <v>201</v>
      </c>
      <c r="H29" s="378" t="s">
        <v>645</v>
      </c>
      <c r="I29" s="232" t="s">
        <v>607</v>
      </c>
      <c r="J29" s="232" t="s">
        <v>386</v>
      </c>
      <c r="K29" s="412" t="s">
        <v>12</v>
      </c>
      <c r="L29" s="687">
        <v>2.5000000000000001E-2</v>
      </c>
      <c r="M29" s="514">
        <v>100</v>
      </c>
      <c r="N29" s="514"/>
      <c r="O29" s="514" t="s">
        <v>154</v>
      </c>
      <c r="P29" s="514"/>
      <c r="Q29" s="514">
        <v>295</v>
      </c>
      <c r="R29" s="514"/>
      <c r="S29" s="606">
        <f t="shared" si="4"/>
        <v>295</v>
      </c>
      <c r="T29" s="677"/>
      <c r="U29" s="495" t="str">
        <f t="shared" si="3"/>
        <v/>
      </c>
      <c r="V29" s="259"/>
    </row>
    <row r="30" spans="1:22" s="496" customFormat="1" ht="33.75" customHeight="1">
      <c r="A30" s="250" t="s">
        <v>549</v>
      </c>
      <c r="B30" s="514"/>
      <c r="C30" s="514">
        <v>2010</v>
      </c>
      <c r="D30" s="232" t="s">
        <v>558</v>
      </c>
      <c r="E30" s="232" t="s">
        <v>609</v>
      </c>
      <c r="F30" s="378" t="s">
        <v>213</v>
      </c>
      <c r="G30" s="378" t="s">
        <v>201</v>
      </c>
      <c r="H30" s="378" t="s">
        <v>645</v>
      </c>
      <c r="I30" s="232" t="s">
        <v>607</v>
      </c>
      <c r="J30" s="232" t="s">
        <v>386</v>
      </c>
      <c r="K30" s="412" t="s">
        <v>12</v>
      </c>
      <c r="L30" s="687">
        <v>2.5000000000000001E-2</v>
      </c>
      <c r="M30" s="514">
        <v>100</v>
      </c>
      <c r="N30" s="514"/>
      <c r="O30" s="514" t="s">
        <v>154</v>
      </c>
      <c r="P30" s="514"/>
      <c r="Q30" s="514">
        <v>318</v>
      </c>
      <c r="R30" s="514"/>
      <c r="S30" s="606">
        <f t="shared" si="4"/>
        <v>318</v>
      </c>
      <c r="T30" s="677" t="str">
        <f>IF(ISBLANK(R30),"",R30/M30)</f>
        <v/>
      </c>
    </row>
    <row r="31" spans="1:22" s="496" customFormat="1" ht="22.5" customHeight="1">
      <c r="A31" s="250" t="s">
        <v>549</v>
      </c>
      <c r="B31" s="514"/>
      <c r="C31" s="514">
        <v>2010</v>
      </c>
      <c r="D31" s="232" t="s">
        <v>564</v>
      </c>
      <c r="E31" s="232" t="s">
        <v>604</v>
      </c>
      <c r="F31" s="378" t="s">
        <v>213</v>
      </c>
      <c r="G31" s="378" t="s">
        <v>201</v>
      </c>
      <c r="H31" s="383" t="s">
        <v>1079</v>
      </c>
      <c r="I31" s="232" t="s">
        <v>611</v>
      </c>
      <c r="J31" s="232" t="s">
        <v>386</v>
      </c>
      <c r="K31" s="412" t="s">
        <v>9</v>
      </c>
      <c r="L31" s="687">
        <v>2.5000000000000001E-2</v>
      </c>
      <c r="M31" s="514">
        <v>150</v>
      </c>
      <c r="N31" s="514"/>
      <c r="O31" s="514" t="s">
        <v>332</v>
      </c>
      <c r="P31" s="514"/>
      <c r="Q31" s="514">
        <v>120</v>
      </c>
      <c r="R31" s="514"/>
      <c r="S31" s="606">
        <f t="shared" si="4"/>
        <v>80</v>
      </c>
      <c r="T31" s="677" t="str">
        <f>IF(ISBLANK(R31),"",R31/M31)</f>
        <v/>
      </c>
    </row>
    <row r="32" spans="1:22" s="496" customFormat="1" ht="22.5" hidden="1" customHeight="1">
      <c r="A32" s="250" t="s">
        <v>549</v>
      </c>
      <c r="B32" s="514"/>
      <c r="C32" s="514">
        <v>2010</v>
      </c>
      <c r="D32" s="232" t="s">
        <v>599</v>
      </c>
      <c r="E32" s="232" t="s">
        <v>604</v>
      </c>
      <c r="F32" s="378" t="s">
        <v>213</v>
      </c>
      <c r="G32" s="378" t="s">
        <v>201</v>
      </c>
      <c r="H32" s="383" t="s">
        <v>1079</v>
      </c>
      <c r="I32" s="232" t="s">
        <v>603</v>
      </c>
      <c r="J32" s="232" t="s">
        <v>387</v>
      </c>
      <c r="K32" s="412"/>
      <c r="L32" s="687">
        <v>2.5000000000000001E-2</v>
      </c>
      <c r="M32" s="514" t="s">
        <v>434</v>
      </c>
      <c r="N32" s="514"/>
      <c r="O32" s="514" t="s">
        <v>434</v>
      </c>
      <c r="P32" s="514"/>
      <c r="Q32" s="514"/>
      <c r="R32" s="514"/>
      <c r="S32" s="606" t="e">
        <f>100*Q32/M32</f>
        <v>#VALUE!</v>
      </c>
      <c r="T32" s="677"/>
      <c r="U32" s="495" t="str">
        <f t="shared" ref="U32:U39" si="5">IF(ISBLANK(T32),"",T32/P32)</f>
        <v/>
      </c>
      <c r="V32" s="259"/>
    </row>
    <row r="33" spans="1:22" s="496" customFormat="1" ht="22.5" hidden="1" customHeight="1">
      <c r="A33" s="250" t="s">
        <v>549</v>
      </c>
      <c r="B33" s="514"/>
      <c r="C33" s="514">
        <v>2010</v>
      </c>
      <c r="D33" s="232" t="s">
        <v>600</v>
      </c>
      <c r="E33" s="232" t="s">
        <v>604</v>
      </c>
      <c r="F33" s="378" t="s">
        <v>213</v>
      </c>
      <c r="G33" s="378" t="s">
        <v>201</v>
      </c>
      <c r="H33" s="383" t="s">
        <v>1079</v>
      </c>
      <c r="I33" s="232" t="s">
        <v>17</v>
      </c>
      <c r="J33" s="232" t="s">
        <v>387</v>
      </c>
      <c r="K33" s="412" t="s">
        <v>389</v>
      </c>
      <c r="L33" s="687">
        <v>2.5000000000000001E-2</v>
      </c>
      <c r="M33" s="514">
        <v>1700</v>
      </c>
      <c r="N33" s="514"/>
      <c r="O33" s="514" t="s">
        <v>434</v>
      </c>
      <c r="P33" s="514"/>
      <c r="Q33" s="514">
        <f>805+568</f>
        <v>1373</v>
      </c>
      <c r="R33" s="514"/>
      <c r="S33" s="606">
        <f t="shared" ref="S33:S41" si="6">100*Q33/M33</f>
        <v>80.764705882352942</v>
      </c>
      <c r="T33" s="677"/>
      <c r="U33" s="495" t="str">
        <f t="shared" si="5"/>
        <v/>
      </c>
      <c r="V33" s="259"/>
    </row>
    <row r="34" spans="1:22" s="496" customFormat="1" ht="12.75" hidden="1" customHeight="1">
      <c r="A34" s="250" t="s">
        <v>549</v>
      </c>
      <c r="B34" s="514"/>
      <c r="C34" s="514">
        <v>2010</v>
      </c>
      <c r="D34" s="232" t="s">
        <v>362</v>
      </c>
      <c r="E34" s="232" t="s">
        <v>604</v>
      </c>
      <c r="F34" s="378" t="s">
        <v>213</v>
      </c>
      <c r="G34" s="378" t="s">
        <v>201</v>
      </c>
      <c r="H34" s="378" t="s">
        <v>645</v>
      </c>
      <c r="I34" s="232" t="s">
        <v>607</v>
      </c>
      <c r="J34" s="232" t="s">
        <v>387</v>
      </c>
      <c r="K34" s="876" t="s">
        <v>952</v>
      </c>
      <c r="L34" s="875">
        <v>2.5000000000000001E-2</v>
      </c>
      <c r="M34" s="843">
        <v>3200</v>
      </c>
      <c r="N34" s="514"/>
      <c r="O34" s="514" t="s">
        <v>434</v>
      </c>
      <c r="P34" s="514"/>
      <c r="Q34" s="843">
        <v>2384</v>
      </c>
      <c r="R34" s="514"/>
      <c r="S34" s="606">
        <f t="shared" si="6"/>
        <v>74.5</v>
      </c>
      <c r="T34" s="677"/>
      <c r="U34" s="495" t="str">
        <f t="shared" si="5"/>
        <v/>
      </c>
      <c r="V34" s="259"/>
    </row>
    <row r="35" spans="1:22" s="496" customFormat="1" ht="12.75" hidden="1" customHeight="1">
      <c r="A35" s="250" t="s">
        <v>549</v>
      </c>
      <c r="B35" s="514"/>
      <c r="C35" s="514">
        <v>2010</v>
      </c>
      <c r="D35" s="232" t="s">
        <v>362</v>
      </c>
      <c r="E35" s="232" t="s">
        <v>604</v>
      </c>
      <c r="F35" s="378" t="s">
        <v>213</v>
      </c>
      <c r="G35" s="378" t="s">
        <v>201</v>
      </c>
      <c r="H35" s="378" t="s">
        <v>683</v>
      </c>
      <c r="I35" s="232" t="s">
        <v>608</v>
      </c>
      <c r="J35" s="232" t="s">
        <v>387</v>
      </c>
      <c r="K35" s="876"/>
      <c r="L35" s="875"/>
      <c r="M35" s="843"/>
      <c r="N35" s="514"/>
      <c r="O35" s="514" t="s">
        <v>434</v>
      </c>
      <c r="P35" s="514"/>
      <c r="Q35" s="843"/>
      <c r="R35" s="514"/>
      <c r="S35" s="606" t="e">
        <f t="shared" si="6"/>
        <v>#DIV/0!</v>
      </c>
      <c r="T35" s="677"/>
      <c r="U35" s="495" t="str">
        <f t="shared" si="5"/>
        <v/>
      </c>
      <c r="V35" s="259"/>
    </row>
    <row r="36" spans="1:22" s="496" customFormat="1" ht="22.5" hidden="1" customHeight="1">
      <c r="A36" s="250" t="s">
        <v>549</v>
      </c>
      <c r="B36" s="514"/>
      <c r="C36" s="514">
        <v>2010</v>
      </c>
      <c r="D36" s="232" t="s">
        <v>624</v>
      </c>
      <c r="E36" s="232" t="s">
        <v>609</v>
      </c>
      <c r="F36" s="378" t="s">
        <v>213</v>
      </c>
      <c r="G36" s="378" t="s">
        <v>201</v>
      </c>
      <c r="H36" s="383" t="s">
        <v>1079</v>
      </c>
      <c r="I36" s="232" t="s">
        <v>603</v>
      </c>
      <c r="J36" s="232" t="s">
        <v>387</v>
      </c>
      <c r="K36" s="412" t="s">
        <v>952</v>
      </c>
      <c r="L36" s="687">
        <v>2.5000000000000001E-2</v>
      </c>
      <c r="M36" s="514">
        <v>400</v>
      </c>
      <c r="N36" s="514"/>
      <c r="O36" s="514" t="s">
        <v>434</v>
      </c>
      <c r="P36" s="514"/>
      <c r="Q36" s="514">
        <v>643</v>
      </c>
      <c r="R36" s="514"/>
      <c r="S36" s="606">
        <f t="shared" si="6"/>
        <v>160.75</v>
      </c>
      <c r="T36" s="677"/>
      <c r="U36" s="495" t="str">
        <f t="shared" si="5"/>
        <v/>
      </c>
      <c r="V36" s="259"/>
    </row>
    <row r="37" spans="1:22" s="496" customFormat="1" ht="12.75" hidden="1" customHeight="1">
      <c r="A37" s="250" t="s">
        <v>549</v>
      </c>
      <c r="B37" s="514"/>
      <c r="C37" s="514">
        <v>2010</v>
      </c>
      <c r="D37" s="232" t="s">
        <v>348</v>
      </c>
      <c r="E37" s="232" t="s">
        <v>604</v>
      </c>
      <c r="F37" s="378" t="s">
        <v>213</v>
      </c>
      <c r="G37" s="378" t="s">
        <v>201</v>
      </c>
      <c r="H37" s="378" t="s">
        <v>645</v>
      </c>
      <c r="I37" s="283">
        <v>22</v>
      </c>
      <c r="J37" s="232" t="s">
        <v>387</v>
      </c>
      <c r="K37" s="412" t="s">
        <v>389</v>
      </c>
      <c r="L37" s="687">
        <v>2.5000000000000001E-2</v>
      </c>
      <c r="M37" s="514">
        <v>400</v>
      </c>
      <c r="N37" s="514"/>
      <c r="O37" s="514" t="s">
        <v>434</v>
      </c>
      <c r="P37" s="514"/>
      <c r="Q37" s="514">
        <v>185</v>
      </c>
      <c r="R37" s="514"/>
      <c r="S37" s="606">
        <f t="shared" si="6"/>
        <v>46.25</v>
      </c>
      <c r="T37" s="677"/>
      <c r="U37" s="495" t="str">
        <f t="shared" si="5"/>
        <v/>
      </c>
      <c r="V37" s="259"/>
    </row>
    <row r="38" spans="1:22" s="496" customFormat="1" ht="22.5" hidden="1" customHeight="1">
      <c r="A38" s="250" t="s">
        <v>549</v>
      </c>
      <c r="B38" s="514"/>
      <c r="C38" s="514">
        <v>2010</v>
      </c>
      <c r="D38" s="232" t="s">
        <v>602</v>
      </c>
      <c r="E38" s="232" t="s">
        <v>609</v>
      </c>
      <c r="F38" s="378" t="s">
        <v>213</v>
      </c>
      <c r="G38" s="378" t="s">
        <v>201</v>
      </c>
      <c r="H38" s="383" t="s">
        <v>1079</v>
      </c>
      <c r="I38" s="232" t="s">
        <v>603</v>
      </c>
      <c r="J38" s="232" t="s">
        <v>387</v>
      </c>
      <c r="K38" s="412" t="s">
        <v>389</v>
      </c>
      <c r="L38" s="687">
        <v>2.5000000000000001E-2</v>
      </c>
      <c r="M38" s="514">
        <v>1500</v>
      </c>
      <c r="N38" s="514"/>
      <c r="O38" s="514" t="s">
        <v>434</v>
      </c>
      <c r="P38" s="514"/>
      <c r="Q38" s="514">
        <v>290</v>
      </c>
      <c r="R38" s="514"/>
      <c r="S38" s="606">
        <f t="shared" si="6"/>
        <v>19.333333333333332</v>
      </c>
      <c r="T38" s="677"/>
      <c r="U38" s="495" t="str">
        <f t="shared" si="5"/>
        <v/>
      </c>
      <c r="V38" s="259"/>
    </row>
    <row r="39" spans="1:22" s="496" customFormat="1" ht="12.75" hidden="1" customHeight="1">
      <c r="A39" s="250" t="s">
        <v>549</v>
      </c>
      <c r="B39" s="514"/>
      <c r="C39" s="514">
        <v>2010</v>
      </c>
      <c r="D39" s="232" t="s">
        <v>768</v>
      </c>
      <c r="E39" s="232" t="s">
        <v>609</v>
      </c>
      <c r="F39" s="378" t="s">
        <v>213</v>
      </c>
      <c r="G39" s="378" t="s">
        <v>201</v>
      </c>
      <c r="H39" s="378" t="s">
        <v>645</v>
      </c>
      <c r="I39" s="232" t="s">
        <v>607</v>
      </c>
      <c r="J39" s="232" t="s">
        <v>387</v>
      </c>
      <c r="K39" s="412" t="s">
        <v>389</v>
      </c>
      <c r="L39" s="687">
        <v>2.5000000000000001E-2</v>
      </c>
      <c r="M39" s="514" t="s">
        <v>332</v>
      </c>
      <c r="N39" s="514"/>
      <c r="O39" s="514" t="s">
        <v>434</v>
      </c>
      <c r="P39" s="514"/>
      <c r="Q39" s="514">
        <v>82</v>
      </c>
      <c r="R39" s="514"/>
      <c r="S39" s="606" t="e">
        <f t="shared" si="6"/>
        <v>#VALUE!</v>
      </c>
      <c r="T39" s="677"/>
      <c r="U39" s="495" t="str">
        <f t="shared" si="5"/>
        <v/>
      </c>
      <c r="V39" s="259"/>
    </row>
    <row r="40" spans="1:22" s="496" customFormat="1" ht="12.75" hidden="1" customHeight="1">
      <c r="A40" s="250" t="s">
        <v>549</v>
      </c>
      <c r="B40" s="514"/>
      <c r="C40" s="514">
        <v>2010</v>
      </c>
      <c r="D40" s="232" t="s">
        <v>558</v>
      </c>
      <c r="E40" s="232" t="s">
        <v>609</v>
      </c>
      <c r="F40" s="378" t="s">
        <v>213</v>
      </c>
      <c r="G40" s="378" t="s">
        <v>201</v>
      </c>
      <c r="H40" s="378" t="s">
        <v>645</v>
      </c>
      <c r="I40" s="232" t="s">
        <v>607</v>
      </c>
      <c r="J40" s="232" t="s">
        <v>387</v>
      </c>
      <c r="K40" s="412" t="s">
        <v>389</v>
      </c>
      <c r="L40" s="687">
        <v>2.5000000000000001E-2</v>
      </c>
      <c r="M40" s="514" t="s">
        <v>332</v>
      </c>
      <c r="N40" s="514"/>
      <c r="O40" s="514" t="s">
        <v>434</v>
      </c>
      <c r="P40" s="514"/>
      <c r="Q40" s="514">
        <v>90</v>
      </c>
      <c r="R40" s="514"/>
      <c r="S40" s="606" t="e">
        <f t="shared" si="6"/>
        <v>#VALUE!</v>
      </c>
      <c r="T40" s="677" t="str">
        <f>IF(ISBLANK(R40),"",R40/M40)</f>
        <v/>
      </c>
    </row>
    <row r="41" spans="1:22" s="496" customFormat="1" ht="22.5" hidden="1" customHeight="1">
      <c r="A41" s="250" t="s">
        <v>549</v>
      </c>
      <c r="B41" s="514"/>
      <c r="C41" s="514">
        <v>2010</v>
      </c>
      <c r="D41" s="232" t="s">
        <v>564</v>
      </c>
      <c r="E41" s="232" t="s">
        <v>604</v>
      </c>
      <c r="F41" s="378" t="s">
        <v>213</v>
      </c>
      <c r="G41" s="378" t="s">
        <v>201</v>
      </c>
      <c r="H41" s="383" t="s">
        <v>1079</v>
      </c>
      <c r="I41" s="232" t="s">
        <v>611</v>
      </c>
      <c r="J41" s="232" t="s">
        <v>387</v>
      </c>
      <c r="K41" s="412" t="s">
        <v>332</v>
      </c>
      <c r="L41" s="687">
        <v>2.5000000000000001E-2</v>
      </c>
      <c r="M41" s="514" t="s">
        <v>332</v>
      </c>
      <c r="N41" s="514"/>
      <c r="O41" s="514" t="s">
        <v>434</v>
      </c>
      <c r="P41" s="514"/>
      <c r="Q41" s="514" t="s">
        <v>332</v>
      </c>
      <c r="R41" s="514"/>
      <c r="S41" s="606" t="e">
        <f t="shared" si="6"/>
        <v>#VALUE!</v>
      </c>
      <c r="T41" s="677" t="str">
        <f>IF(ISBLANK(R41),"",R41/M41)</f>
        <v/>
      </c>
    </row>
    <row r="42" spans="1:22" s="496" customFormat="1" ht="22.5" hidden="1" customHeight="1">
      <c r="A42" s="250" t="s">
        <v>549</v>
      </c>
      <c r="B42" s="514"/>
      <c r="C42" s="514">
        <v>2010</v>
      </c>
      <c r="D42" s="232" t="s">
        <v>599</v>
      </c>
      <c r="E42" s="232" t="s">
        <v>604</v>
      </c>
      <c r="F42" s="378" t="s">
        <v>213</v>
      </c>
      <c r="G42" s="378" t="s">
        <v>201</v>
      </c>
      <c r="H42" s="383" t="s">
        <v>1079</v>
      </c>
      <c r="I42" s="232" t="s">
        <v>603</v>
      </c>
      <c r="J42" s="232" t="s">
        <v>388</v>
      </c>
      <c r="K42" s="412" t="s">
        <v>332</v>
      </c>
      <c r="L42" s="687">
        <v>2.5000000000000001E-2</v>
      </c>
      <c r="M42" s="514" t="s">
        <v>332</v>
      </c>
      <c r="N42" s="514"/>
      <c r="O42" s="514" t="s">
        <v>434</v>
      </c>
      <c r="P42" s="514"/>
      <c r="Q42" s="514" t="s">
        <v>332</v>
      </c>
      <c r="R42" s="514"/>
      <c r="S42" s="606" t="e">
        <f>100*Q42/M42</f>
        <v>#VALUE!</v>
      </c>
      <c r="T42" s="677"/>
      <c r="U42" s="495" t="str">
        <f t="shared" ref="U42:U49" si="7">IF(ISBLANK(T42),"",T42/P42)</f>
        <v/>
      </c>
      <c r="V42" s="259"/>
    </row>
    <row r="43" spans="1:22" s="496" customFormat="1" ht="22.5" hidden="1" customHeight="1">
      <c r="A43" s="250" t="s">
        <v>549</v>
      </c>
      <c r="B43" s="514"/>
      <c r="C43" s="514">
        <v>2010</v>
      </c>
      <c r="D43" s="232" t="s">
        <v>600</v>
      </c>
      <c r="E43" s="232" t="s">
        <v>604</v>
      </c>
      <c r="F43" s="378" t="s">
        <v>213</v>
      </c>
      <c r="G43" s="378" t="s">
        <v>201</v>
      </c>
      <c r="H43" s="383" t="s">
        <v>1079</v>
      </c>
      <c r="I43" s="232" t="s">
        <v>17</v>
      </c>
      <c r="J43" s="232" t="s">
        <v>388</v>
      </c>
      <c r="K43" s="412" t="s">
        <v>389</v>
      </c>
      <c r="L43" s="687">
        <v>2.5000000000000001E-2</v>
      </c>
      <c r="M43" s="514">
        <v>2500</v>
      </c>
      <c r="N43" s="514"/>
      <c r="O43" s="514" t="s">
        <v>434</v>
      </c>
      <c r="P43" s="514"/>
      <c r="Q43" s="514">
        <f>1003+693</f>
        <v>1696</v>
      </c>
      <c r="R43" s="514"/>
      <c r="S43" s="606">
        <f t="shared" ref="S43:S98" si="8">100*Q43/M43</f>
        <v>67.84</v>
      </c>
      <c r="T43" s="677"/>
      <c r="U43" s="495" t="str">
        <f t="shared" si="7"/>
        <v/>
      </c>
      <c r="V43" s="259"/>
    </row>
    <row r="44" spans="1:22" s="496" customFormat="1" ht="12.75" hidden="1" customHeight="1">
      <c r="A44" s="250" t="s">
        <v>549</v>
      </c>
      <c r="B44" s="514"/>
      <c r="C44" s="514">
        <v>2010</v>
      </c>
      <c r="D44" s="232" t="s">
        <v>362</v>
      </c>
      <c r="E44" s="232" t="s">
        <v>604</v>
      </c>
      <c r="F44" s="378" t="s">
        <v>213</v>
      </c>
      <c r="G44" s="378" t="s">
        <v>201</v>
      </c>
      <c r="H44" s="378" t="s">
        <v>645</v>
      </c>
      <c r="I44" s="232" t="s">
        <v>607</v>
      </c>
      <c r="J44" s="232" t="s">
        <v>388</v>
      </c>
      <c r="K44" s="876" t="s">
        <v>952</v>
      </c>
      <c r="L44" s="875">
        <v>2.5000000000000001E-2</v>
      </c>
      <c r="M44" s="843">
        <v>3200</v>
      </c>
      <c r="N44" s="514"/>
      <c r="O44" s="514" t="s">
        <v>434</v>
      </c>
      <c r="P44" s="514"/>
      <c r="Q44" s="843">
        <v>1717</v>
      </c>
      <c r="R44" s="514"/>
      <c r="S44" s="606">
        <f t="shared" si="8"/>
        <v>53.65625</v>
      </c>
      <c r="T44" s="677"/>
      <c r="U44" s="495" t="str">
        <f t="shared" si="7"/>
        <v/>
      </c>
      <c r="V44" s="259"/>
    </row>
    <row r="45" spans="1:22" s="496" customFormat="1" ht="12.75" hidden="1" customHeight="1">
      <c r="A45" s="250" t="s">
        <v>549</v>
      </c>
      <c r="B45" s="514"/>
      <c r="C45" s="514">
        <v>2010</v>
      </c>
      <c r="D45" s="232" t="s">
        <v>362</v>
      </c>
      <c r="E45" s="232" t="s">
        <v>604</v>
      </c>
      <c r="F45" s="378" t="s">
        <v>213</v>
      </c>
      <c r="G45" s="378" t="s">
        <v>201</v>
      </c>
      <c r="H45" s="378" t="s">
        <v>683</v>
      </c>
      <c r="I45" s="232" t="s">
        <v>608</v>
      </c>
      <c r="J45" s="232" t="s">
        <v>388</v>
      </c>
      <c r="K45" s="876"/>
      <c r="L45" s="875"/>
      <c r="M45" s="843"/>
      <c r="N45" s="514"/>
      <c r="O45" s="514" t="s">
        <v>434</v>
      </c>
      <c r="P45" s="514"/>
      <c r="Q45" s="843"/>
      <c r="R45" s="514"/>
      <c r="S45" s="606" t="e">
        <f t="shared" si="8"/>
        <v>#DIV/0!</v>
      </c>
      <c r="T45" s="677"/>
      <c r="U45" s="495" t="str">
        <f t="shared" si="7"/>
        <v/>
      </c>
      <c r="V45" s="259"/>
    </row>
    <row r="46" spans="1:22" s="496" customFormat="1" ht="22.5" hidden="1" customHeight="1">
      <c r="A46" s="250" t="s">
        <v>549</v>
      </c>
      <c r="B46" s="514"/>
      <c r="C46" s="514">
        <v>2010</v>
      </c>
      <c r="D46" s="232" t="s">
        <v>624</v>
      </c>
      <c r="E46" s="232" t="s">
        <v>609</v>
      </c>
      <c r="F46" s="378" t="s">
        <v>213</v>
      </c>
      <c r="G46" s="378" t="s">
        <v>201</v>
      </c>
      <c r="H46" s="383" t="s">
        <v>1079</v>
      </c>
      <c r="I46" s="232" t="s">
        <v>603</v>
      </c>
      <c r="J46" s="232" t="s">
        <v>388</v>
      </c>
      <c r="K46" s="412" t="s">
        <v>389</v>
      </c>
      <c r="L46" s="687">
        <v>2.5000000000000001E-2</v>
      </c>
      <c r="M46" s="514" t="s">
        <v>332</v>
      </c>
      <c r="N46" s="514"/>
      <c r="O46" s="514" t="s">
        <v>434</v>
      </c>
      <c r="P46" s="514"/>
      <c r="Q46" s="514">
        <v>591</v>
      </c>
      <c r="R46" s="514"/>
      <c r="S46" s="606" t="e">
        <f t="shared" si="8"/>
        <v>#VALUE!</v>
      </c>
      <c r="T46" s="677"/>
      <c r="U46" s="495" t="str">
        <f t="shared" si="7"/>
        <v/>
      </c>
      <c r="V46" s="259"/>
    </row>
    <row r="47" spans="1:22" s="496" customFormat="1" ht="12.75" hidden="1" customHeight="1">
      <c r="A47" s="250" t="s">
        <v>549</v>
      </c>
      <c r="B47" s="514"/>
      <c r="C47" s="514">
        <v>2010</v>
      </c>
      <c r="D47" s="232" t="s">
        <v>348</v>
      </c>
      <c r="E47" s="232" t="s">
        <v>604</v>
      </c>
      <c r="F47" s="378" t="s">
        <v>213</v>
      </c>
      <c r="G47" s="378" t="s">
        <v>201</v>
      </c>
      <c r="H47" s="378" t="s">
        <v>645</v>
      </c>
      <c r="I47" s="283">
        <v>22</v>
      </c>
      <c r="J47" s="232" t="s">
        <v>388</v>
      </c>
      <c r="K47" s="412" t="s">
        <v>389</v>
      </c>
      <c r="L47" s="687">
        <v>2.5000000000000001E-2</v>
      </c>
      <c r="M47" s="514" t="s">
        <v>332</v>
      </c>
      <c r="N47" s="514"/>
      <c r="O47" s="514" t="s">
        <v>434</v>
      </c>
      <c r="P47" s="514"/>
      <c r="Q47" s="514">
        <v>138</v>
      </c>
      <c r="R47" s="514"/>
      <c r="S47" s="606" t="e">
        <f t="shared" si="8"/>
        <v>#VALUE!</v>
      </c>
      <c r="T47" s="677"/>
      <c r="U47" s="495" t="str">
        <f t="shared" si="7"/>
        <v/>
      </c>
      <c r="V47" s="259"/>
    </row>
    <row r="48" spans="1:22" s="496" customFormat="1" ht="22.5" hidden="1" customHeight="1">
      <c r="A48" s="250" t="s">
        <v>549</v>
      </c>
      <c r="B48" s="514"/>
      <c r="C48" s="514">
        <v>2010</v>
      </c>
      <c r="D48" s="232" t="s">
        <v>602</v>
      </c>
      <c r="E48" s="232" t="s">
        <v>609</v>
      </c>
      <c r="F48" s="378" t="s">
        <v>213</v>
      </c>
      <c r="G48" s="378" t="s">
        <v>201</v>
      </c>
      <c r="H48" s="383" t="s">
        <v>1079</v>
      </c>
      <c r="I48" s="232" t="s">
        <v>603</v>
      </c>
      <c r="J48" s="232" t="s">
        <v>388</v>
      </c>
      <c r="K48" s="412" t="s">
        <v>389</v>
      </c>
      <c r="L48" s="687">
        <v>2.5000000000000001E-2</v>
      </c>
      <c r="M48" s="514">
        <v>2300</v>
      </c>
      <c r="N48" s="514"/>
      <c r="O48" s="514" t="s">
        <v>434</v>
      </c>
      <c r="P48" s="514"/>
      <c r="Q48" s="514">
        <v>399</v>
      </c>
      <c r="R48" s="514"/>
      <c r="S48" s="606">
        <f t="shared" si="8"/>
        <v>17.347826086956523</v>
      </c>
      <c r="T48" s="677"/>
      <c r="U48" s="495" t="str">
        <f t="shared" si="7"/>
        <v/>
      </c>
      <c r="V48" s="259"/>
    </row>
    <row r="49" spans="1:22" s="496" customFormat="1" ht="12.75" hidden="1" customHeight="1">
      <c r="A49" s="250" t="s">
        <v>549</v>
      </c>
      <c r="B49" s="514"/>
      <c r="C49" s="514">
        <v>2010</v>
      </c>
      <c r="D49" s="232" t="s">
        <v>768</v>
      </c>
      <c r="E49" s="232" t="s">
        <v>609</v>
      </c>
      <c r="F49" s="378" t="s">
        <v>213</v>
      </c>
      <c r="G49" s="378" t="s">
        <v>201</v>
      </c>
      <c r="H49" s="378" t="s">
        <v>645</v>
      </c>
      <c r="I49" s="232" t="s">
        <v>607</v>
      </c>
      <c r="J49" s="232" t="s">
        <v>388</v>
      </c>
      <c r="K49" s="412" t="s">
        <v>389</v>
      </c>
      <c r="L49" s="687">
        <v>2.5000000000000001E-2</v>
      </c>
      <c r="M49" s="514" t="s">
        <v>332</v>
      </c>
      <c r="N49" s="514"/>
      <c r="O49" s="514" t="s">
        <v>434</v>
      </c>
      <c r="P49" s="514"/>
      <c r="Q49" s="514">
        <v>79</v>
      </c>
      <c r="R49" s="514"/>
      <c r="S49" s="606" t="e">
        <f t="shared" si="8"/>
        <v>#VALUE!</v>
      </c>
      <c r="T49" s="677"/>
      <c r="U49" s="495" t="str">
        <f t="shared" si="7"/>
        <v/>
      </c>
      <c r="V49" s="259"/>
    </row>
    <row r="50" spans="1:22" s="496" customFormat="1" ht="12.75" hidden="1" customHeight="1">
      <c r="A50" s="250" t="s">
        <v>549</v>
      </c>
      <c r="B50" s="514"/>
      <c r="C50" s="514">
        <v>2010</v>
      </c>
      <c r="D50" s="232" t="s">
        <v>558</v>
      </c>
      <c r="E50" s="232" t="s">
        <v>609</v>
      </c>
      <c r="F50" s="378" t="s">
        <v>213</v>
      </c>
      <c r="G50" s="378" t="s">
        <v>201</v>
      </c>
      <c r="H50" s="378" t="s">
        <v>645</v>
      </c>
      <c r="I50" s="232" t="s">
        <v>607</v>
      </c>
      <c r="J50" s="232" t="s">
        <v>388</v>
      </c>
      <c r="K50" s="412" t="s">
        <v>389</v>
      </c>
      <c r="L50" s="687">
        <v>2.5000000000000001E-2</v>
      </c>
      <c r="M50" s="514" t="s">
        <v>332</v>
      </c>
      <c r="N50" s="514"/>
      <c r="O50" s="514" t="s">
        <v>434</v>
      </c>
      <c r="P50" s="514"/>
      <c r="Q50" s="514">
        <v>90</v>
      </c>
      <c r="R50" s="514"/>
      <c r="S50" s="606" t="e">
        <f t="shared" si="8"/>
        <v>#VALUE!</v>
      </c>
      <c r="T50" s="677" t="str">
        <f>IF(ISBLANK(R50),"",R50/M50)</f>
        <v/>
      </c>
    </row>
    <row r="51" spans="1:22" s="496" customFormat="1" ht="22.5" hidden="1" customHeight="1">
      <c r="A51" s="250" t="s">
        <v>549</v>
      </c>
      <c r="B51" s="514"/>
      <c r="C51" s="514">
        <v>2010</v>
      </c>
      <c r="D51" s="232" t="s">
        <v>564</v>
      </c>
      <c r="E51" s="232" t="s">
        <v>604</v>
      </c>
      <c r="F51" s="378" t="s">
        <v>213</v>
      </c>
      <c r="G51" s="378" t="s">
        <v>201</v>
      </c>
      <c r="H51" s="383" t="s">
        <v>1079</v>
      </c>
      <c r="I51" s="232" t="s">
        <v>611</v>
      </c>
      <c r="J51" s="232" t="s">
        <v>388</v>
      </c>
      <c r="K51" s="412" t="s">
        <v>332</v>
      </c>
      <c r="L51" s="687">
        <v>2.5000000000000001E-2</v>
      </c>
      <c r="M51" s="514" t="s">
        <v>332</v>
      </c>
      <c r="N51" s="514"/>
      <c r="O51" s="514" t="s">
        <v>434</v>
      </c>
      <c r="P51" s="514"/>
      <c r="Q51" s="514" t="s">
        <v>332</v>
      </c>
      <c r="R51" s="514"/>
      <c r="S51" s="606" t="e">
        <f t="shared" si="8"/>
        <v>#VALUE!</v>
      </c>
      <c r="T51" s="677" t="str">
        <f>IF(ISBLANK(R51),"",R51/M51)</f>
        <v/>
      </c>
    </row>
    <row r="52" spans="1:22" s="496" customFormat="1" ht="22.5" customHeight="1">
      <c r="A52" s="250" t="s">
        <v>549</v>
      </c>
      <c r="B52" s="514"/>
      <c r="C52" s="514">
        <v>2010</v>
      </c>
      <c r="D52" s="232" t="s">
        <v>612</v>
      </c>
      <c r="E52" s="232" t="s">
        <v>609</v>
      </c>
      <c r="F52" s="583" t="s">
        <v>215</v>
      </c>
      <c r="G52" s="378" t="s">
        <v>201</v>
      </c>
      <c r="H52" s="689" t="s">
        <v>1081</v>
      </c>
      <c r="I52" s="232" t="s">
        <v>597</v>
      </c>
      <c r="J52" s="232" t="s">
        <v>385</v>
      </c>
      <c r="K52" s="412" t="s">
        <v>11</v>
      </c>
      <c r="L52" s="687">
        <v>2.5000000000000001E-2</v>
      </c>
      <c r="M52" s="514">
        <v>1500</v>
      </c>
      <c r="N52" s="514"/>
      <c r="O52" s="687">
        <v>2.24E-2</v>
      </c>
      <c r="P52" s="514"/>
      <c r="Q52" s="412">
        <v>1186</v>
      </c>
      <c r="R52" s="514"/>
      <c r="S52" s="606">
        <f t="shared" si="8"/>
        <v>79.066666666666663</v>
      </c>
      <c r="T52" s="677"/>
    </row>
    <row r="53" spans="1:22" s="496" customFormat="1" ht="33.75" customHeight="1">
      <c r="A53" s="250" t="s">
        <v>549</v>
      </c>
      <c r="B53" s="514"/>
      <c r="C53" s="514">
        <v>2010</v>
      </c>
      <c r="D53" s="232" t="s">
        <v>612</v>
      </c>
      <c r="E53" s="232" t="s">
        <v>609</v>
      </c>
      <c r="F53" s="583" t="s">
        <v>215</v>
      </c>
      <c r="G53" s="378" t="s">
        <v>201</v>
      </c>
      <c r="H53" s="583" t="s">
        <v>726</v>
      </c>
      <c r="I53" s="232" t="s">
        <v>373</v>
      </c>
      <c r="J53" s="232" t="s">
        <v>385</v>
      </c>
      <c r="K53" s="412" t="s">
        <v>10</v>
      </c>
      <c r="L53" s="687">
        <v>2.5000000000000001E-2</v>
      </c>
      <c r="M53" s="514">
        <v>6000</v>
      </c>
      <c r="N53" s="514"/>
      <c r="O53" s="687">
        <v>2.6599999999999999E-2</v>
      </c>
      <c r="P53" s="514"/>
      <c r="Q53" s="412">
        <v>12005</v>
      </c>
      <c r="R53" s="514"/>
      <c r="S53" s="606">
        <f t="shared" si="8"/>
        <v>200.08333333333334</v>
      </c>
      <c r="T53" s="677"/>
    </row>
    <row r="54" spans="1:22" s="496" customFormat="1" ht="12.75" customHeight="1">
      <c r="A54" s="250" t="s">
        <v>549</v>
      </c>
      <c r="B54" s="514"/>
      <c r="C54" s="514">
        <v>2010</v>
      </c>
      <c r="D54" s="232" t="s">
        <v>613</v>
      </c>
      <c r="E54" s="232" t="s">
        <v>609</v>
      </c>
      <c r="F54" s="583" t="s">
        <v>215</v>
      </c>
      <c r="G54" s="378" t="s">
        <v>201</v>
      </c>
      <c r="H54" s="583" t="s">
        <v>726</v>
      </c>
      <c r="I54" s="232" t="s">
        <v>373</v>
      </c>
      <c r="J54" s="232" t="s">
        <v>385</v>
      </c>
      <c r="K54" s="412" t="s">
        <v>332</v>
      </c>
      <c r="L54" s="687">
        <v>2.5000000000000001E-2</v>
      </c>
      <c r="M54" s="514" t="s">
        <v>332</v>
      </c>
      <c r="N54" s="514"/>
      <c r="O54" s="514" t="s">
        <v>332</v>
      </c>
      <c r="P54" s="514"/>
      <c r="Q54" s="514" t="s">
        <v>332</v>
      </c>
      <c r="R54" s="514"/>
      <c r="S54" s="606" t="e">
        <f t="shared" si="8"/>
        <v>#VALUE!</v>
      </c>
      <c r="T54" s="677"/>
    </row>
    <row r="55" spans="1:22" s="697" customFormat="1" ht="22.5" customHeight="1">
      <c r="A55" s="250" t="s">
        <v>549</v>
      </c>
      <c r="B55" s="514"/>
      <c r="C55" s="514">
        <v>2010</v>
      </c>
      <c r="D55" s="232" t="s">
        <v>614</v>
      </c>
      <c r="E55" s="232" t="s">
        <v>604</v>
      </c>
      <c r="F55" s="583" t="s">
        <v>215</v>
      </c>
      <c r="G55" s="378" t="s">
        <v>201</v>
      </c>
      <c r="H55" s="583" t="s">
        <v>685</v>
      </c>
      <c r="I55" s="232" t="s">
        <v>632</v>
      </c>
      <c r="J55" s="232" t="s">
        <v>385</v>
      </c>
      <c r="K55" s="412" t="s">
        <v>951</v>
      </c>
      <c r="L55" s="687">
        <v>2.5000000000000001E-2</v>
      </c>
      <c r="M55" s="514">
        <v>600</v>
      </c>
      <c r="N55" s="514"/>
      <c r="O55" s="687">
        <v>0.2288</v>
      </c>
      <c r="P55" s="687"/>
      <c r="Q55" s="514">
        <v>815</v>
      </c>
      <c r="R55" s="514"/>
      <c r="S55" s="606">
        <f t="shared" si="8"/>
        <v>135.83333333333334</v>
      </c>
      <c r="T55" s="677"/>
    </row>
    <row r="56" spans="1:22" s="697" customFormat="1" ht="22.5" customHeight="1">
      <c r="A56" s="250" t="s">
        <v>549</v>
      </c>
      <c r="B56" s="514"/>
      <c r="C56" s="514">
        <v>2010</v>
      </c>
      <c r="D56" s="232" t="s">
        <v>614</v>
      </c>
      <c r="E56" s="232" t="s">
        <v>604</v>
      </c>
      <c r="F56" s="583" t="s">
        <v>215</v>
      </c>
      <c r="G56" s="378" t="s">
        <v>201</v>
      </c>
      <c r="H56" s="583" t="s">
        <v>726</v>
      </c>
      <c r="I56" s="232" t="s">
        <v>633</v>
      </c>
      <c r="J56" s="232" t="s">
        <v>385</v>
      </c>
      <c r="K56" s="412" t="s">
        <v>951</v>
      </c>
      <c r="L56" s="687">
        <v>2.5000000000000001E-2</v>
      </c>
      <c r="M56" s="514">
        <v>2450</v>
      </c>
      <c r="N56" s="514"/>
      <c r="O56" s="687">
        <v>0.20899999999999999</v>
      </c>
      <c r="P56" s="687"/>
      <c r="Q56" s="514">
        <v>3667</v>
      </c>
      <c r="R56" s="514"/>
      <c r="S56" s="606">
        <f t="shared" si="8"/>
        <v>149.67346938775509</v>
      </c>
      <c r="T56" s="677"/>
    </row>
    <row r="57" spans="1:22" ht="22.5" customHeight="1">
      <c r="A57" s="250" t="s">
        <v>549</v>
      </c>
      <c r="B57" s="514"/>
      <c r="C57" s="514">
        <v>2010</v>
      </c>
      <c r="D57" s="232" t="s">
        <v>614</v>
      </c>
      <c r="E57" s="232" t="s">
        <v>604</v>
      </c>
      <c r="F57" s="583" t="s">
        <v>215</v>
      </c>
      <c r="G57" s="378" t="s">
        <v>201</v>
      </c>
      <c r="H57" s="689" t="s">
        <v>1081</v>
      </c>
      <c r="I57" s="232" t="s">
        <v>634</v>
      </c>
      <c r="J57" s="232" t="s">
        <v>385</v>
      </c>
      <c r="K57" s="412" t="s">
        <v>951</v>
      </c>
      <c r="L57" s="687">
        <v>2.5000000000000001E-2</v>
      </c>
      <c r="M57" s="514">
        <v>3000</v>
      </c>
      <c r="N57" s="514"/>
      <c r="O57" s="687">
        <v>0.16039999999999999</v>
      </c>
      <c r="P57" s="687"/>
      <c r="Q57" s="514">
        <f>4360+2041</f>
        <v>6401</v>
      </c>
      <c r="R57" s="514"/>
      <c r="S57" s="606">
        <f t="shared" si="8"/>
        <v>213.36666666666667</v>
      </c>
      <c r="T57" s="677"/>
    </row>
    <row r="58" spans="1:22" ht="33.75" customHeight="1">
      <c r="A58" s="250" t="s">
        <v>549</v>
      </c>
      <c r="B58" s="514"/>
      <c r="C58" s="514">
        <v>2010</v>
      </c>
      <c r="D58" s="232" t="s">
        <v>615</v>
      </c>
      <c r="E58" s="232" t="s">
        <v>604</v>
      </c>
      <c r="F58" s="583" t="s">
        <v>215</v>
      </c>
      <c r="G58" s="378" t="s">
        <v>201</v>
      </c>
      <c r="H58" s="583" t="s">
        <v>688</v>
      </c>
      <c r="I58" s="232" t="s">
        <v>635</v>
      </c>
      <c r="J58" s="232" t="s">
        <v>385</v>
      </c>
      <c r="K58" s="412" t="s">
        <v>12</v>
      </c>
      <c r="L58" s="687">
        <v>2.5000000000000001E-2</v>
      </c>
      <c r="M58" s="514">
        <v>2000</v>
      </c>
      <c r="N58" s="514"/>
      <c r="O58" s="687">
        <v>0.13980000000000001</v>
      </c>
      <c r="P58" s="514"/>
      <c r="Q58" s="514">
        <v>4315</v>
      </c>
      <c r="R58" s="514"/>
      <c r="S58" s="606">
        <f t="shared" si="8"/>
        <v>215.75</v>
      </c>
      <c r="T58" s="677"/>
    </row>
    <row r="59" spans="1:22" ht="33.75" customHeight="1">
      <c r="A59" s="250" t="s">
        <v>549</v>
      </c>
      <c r="B59" s="514"/>
      <c r="C59" s="514">
        <v>2010</v>
      </c>
      <c r="D59" s="232" t="s">
        <v>615</v>
      </c>
      <c r="E59" s="232" t="s">
        <v>604</v>
      </c>
      <c r="F59" s="583" t="s">
        <v>215</v>
      </c>
      <c r="G59" s="378" t="s">
        <v>201</v>
      </c>
      <c r="H59" s="583" t="s">
        <v>719</v>
      </c>
      <c r="I59" s="232" t="s">
        <v>636</v>
      </c>
      <c r="J59" s="232" t="s">
        <v>385</v>
      </c>
      <c r="K59" s="412" t="s">
        <v>12</v>
      </c>
      <c r="L59" s="687">
        <v>2.5000000000000001E-2</v>
      </c>
      <c r="M59" s="514">
        <v>1800</v>
      </c>
      <c r="N59" s="514"/>
      <c r="O59" s="687">
        <v>0.12920000000000001</v>
      </c>
      <c r="P59" s="514"/>
      <c r="Q59" s="514">
        <v>2728</v>
      </c>
      <c r="R59" s="514"/>
      <c r="S59" s="606">
        <f t="shared" si="8"/>
        <v>151.55555555555554</v>
      </c>
      <c r="T59" s="677"/>
    </row>
    <row r="60" spans="1:22" ht="33.75" customHeight="1">
      <c r="A60" s="250" t="s">
        <v>549</v>
      </c>
      <c r="B60" s="514"/>
      <c r="C60" s="514">
        <v>2010</v>
      </c>
      <c r="D60" s="232" t="s">
        <v>615</v>
      </c>
      <c r="E60" s="232" t="s">
        <v>604</v>
      </c>
      <c r="F60" s="583" t="s">
        <v>215</v>
      </c>
      <c r="G60" s="378" t="s">
        <v>201</v>
      </c>
      <c r="H60" s="583" t="s">
        <v>726</v>
      </c>
      <c r="I60" s="232" t="s">
        <v>637</v>
      </c>
      <c r="J60" s="232" t="s">
        <v>385</v>
      </c>
      <c r="K60" s="412" t="s">
        <v>12</v>
      </c>
      <c r="L60" s="687">
        <v>2.5000000000000001E-2</v>
      </c>
      <c r="M60" s="514">
        <v>2500</v>
      </c>
      <c r="N60" s="514"/>
      <c r="O60" s="687">
        <v>0.1633</v>
      </c>
      <c r="P60" s="514"/>
      <c r="Q60" s="514">
        <v>3275</v>
      </c>
      <c r="R60" s="514"/>
      <c r="S60" s="606">
        <f t="shared" si="8"/>
        <v>131</v>
      </c>
      <c r="T60" s="677"/>
    </row>
    <row r="61" spans="1:22" ht="12.75" customHeight="1">
      <c r="A61" s="250" t="s">
        <v>549</v>
      </c>
      <c r="B61" s="514"/>
      <c r="C61" s="514">
        <v>2010</v>
      </c>
      <c r="D61" s="232" t="s">
        <v>616</v>
      </c>
      <c r="E61" s="232" t="s">
        <v>604</v>
      </c>
      <c r="F61" s="583" t="s">
        <v>215</v>
      </c>
      <c r="G61" s="378" t="s">
        <v>201</v>
      </c>
      <c r="H61" s="583" t="s">
        <v>726</v>
      </c>
      <c r="I61" s="232" t="s">
        <v>638</v>
      </c>
      <c r="J61" s="232" t="s">
        <v>385</v>
      </c>
      <c r="K61" s="412" t="s">
        <v>1080</v>
      </c>
      <c r="L61" s="687">
        <v>2.5000000000000001E-2</v>
      </c>
      <c r="M61" s="514" t="s">
        <v>332</v>
      </c>
      <c r="N61" s="514"/>
      <c r="O61" s="687">
        <v>0.1363</v>
      </c>
      <c r="P61" s="514"/>
      <c r="Q61" s="514">
        <v>158</v>
      </c>
      <c r="R61" s="514"/>
      <c r="S61" s="606" t="e">
        <f t="shared" si="8"/>
        <v>#VALUE!</v>
      </c>
      <c r="T61" s="677"/>
    </row>
    <row r="62" spans="1:22" ht="22.5" customHeight="1">
      <c r="A62" s="250" t="s">
        <v>549</v>
      </c>
      <c r="B62" s="514"/>
      <c r="C62" s="514">
        <v>2010</v>
      </c>
      <c r="D62" s="232" t="s">
        <v>617</v>
      </c>
      <c r="E62" s="232" t="s">
        <v>604</v>
      </c>
      <c r="F62" s="583" t="s">
        <v>215</v>
      </c>
      <c r="G62" s="378" t="s">
        <v>201</v>
      </c>
      <c r="H62" s="689" t="s">
        <v>1081</v>
      </c>
      <c r="I62" s="232" t="s">
        <v>634</v>
      </c>
      <c r="J62" s="232" t="s">
        <v>385</v>
      </c>
      <c r="K62" s="412" t="s">
        <v>11</v>
      </c>
      <c r="L62" s="687">
        <v>2.5000000000000001E-2</v>
      </c>
      <c r="M62" s="514">
        <v>600</v>
      </c>
      <c r="N62" s="514"/>
      <c r="O62" s="687">
        <v>0.18110000000000001</v>
      </c>
      <c r="P62" s="514"/>
      <c r="Q62" s="514">
        <v>1442</v>
      </c>
      <c r="R62" s="514"/>
      <c r="S62" s="606">
        <f t="shared" si="8"/>
        <v>240.33333333333334</v>
      </c>
      <c r="T62" s="677"/>
    </row>
    <row r="63" spans="1:22" ht="33.75" customHeight="1">
      <c r="A63" s="250" t="s">
        <v>549</v>
      </c>
      <c r="B63" s="514"/>
      <c r="C63" s="514">
        <v>2010</v>
      </c>
      <c r="D63" s="232" t="s">
        <v>617</v>
      </c>
      <c r="E63" s="232" t="s">
        <v>604</v>
      </c>
      <c r="F63" s="583" t="s">
        <v>215</v>
      </c>
      <c r="G63" s="378" t="s">
        <v>201</v>
      </c>
      <c r="H63" s="583" t="s">
        <v>726</v>
      </c>
      <c r="I63" s="232" t="s">
        <v>283</v>
      </c>
      <c r="J63" s="232" t="s">
        <v>385</v>
      </c>
      <c r="K63" s="412" t="s">
        <v>12</v>
      </c>
      <c r="L63" s="687" t="s">
        <v>332</v>
      </c>
      <c r="M63" s="514" t="s">
        <v>332</v>
      </c>
      <c r="N63" s="514"/>
      <c r="O63" s="514" t="s">
        <v>332</v>
      </c>
      <c r="P63" s="514"/>
      <c r="Q63" s="514">
        <v>1502</v>
      </c>
      <c r="R63" s="514"/>
      <c r="S63" s="606" t="e">
        <f t="shared" si="8"/>
        <v>#VALUE!</v>
      </c>
      <c r="T63" s="677"/>
    </row>
    <row r="64" spans="1:22" ht="33.75" customHeight="1">
      <c r="A64" s="250" t="s">
        <v>549</v>
      </c>
      <c r="B64" s="514"/>
      <c r="C64" s="514">
        <v>2010</v>
      </c>
      <c r="D64" s="232" t="s">
        <v>824</v>
      </c>
      <c r="E64" s="232" t="s">
        <v>604</v>
      </c>
      <c r="F64" s="583" t="s">
        <v>215</v>
      </c>
      <c r="G64" s="378" t="s">
        <v>201</v>
      </c>
      <c r="H64" s="583" t="s">
        <v>726</v>
      </c>
      <c r="I64" s="232" t="s">
        <v>283</v>
      </c>
      <c r="J64" s="232" t="s">
        <v>385</v>
      </c>
      <c r="K64" s="412" t="s">
        <v>12</v>
      </c>
      <c r="L64" s="687" t="s">
        <v>332</v>
      </c>
      <c r="M64" s="514" t="s">
        <v>332</v>
      </c>
      <c r="N64" s="514"/>
      <c r="O64" s="514" t="s">
        <v>332</v>
      </c>
      <c r="P64" s="514"/>
      <c r="Q64" s="514">
        <v>1518</v>
      </c>
      <c r="R64" s="514"/>
      <c r="S64" s="606" t="e">
        <f t="shared" si="8"/>
        <v>#VALUE!</v>
      </c>
      <c r="T64" s="677"/>
    </row>
    <row r="65" spans="1:25" ht="33.75" customHeight="1">
      <c r="A65" s="250" t="s">
        <v>549</v>
      </c>
      <c r="B65" s="514"/>
      <c r="C65" s="514">
        <v>2010</v>
      </c>
      <c r="D65" s="232" t="s">
        <v>618</v>
      </c>
      <c r="E65" s="232" t="s">
        <v>604</v>
      </c>
      <c r="F65" s="583" t="s">
        <v>215</v>
      </c>
      <c r="G65" s="378" t="s">
        <v>201</v>
      </c>
      <c r="H65" s="689" t="s">
        <v>1083</v>
      </c>
      <c r="I65" s="232" t="s">
        <v>390</v>
      </c>
      <c r="J65" s="232" t="s">
        <v>385</v>
      </c>
      <c r="K65" s="412" t="s">
        <v>12</v>
      </c>
      <c r="L65" s="687">
        <v>2.5000000000000001E-2</v>
      </c>
      <c r="M65" s="514">
        <v>300</v>
      </c>
      <c r="N65" s="514"/>
      <c r="O65" s="514" t="s">
        <v>154</v>
      </c>
      <c r="P65" s="514"/>
      <c r="Q65" s="514">
        <v>1187</v>
      </c>
      <c r="R65" s="514"/>
      <c r="S65" s="606">
        <f t="shared" si="8"/>
        <v>395.66666666666669</v>
      </c>
      <c r="T65" s="677"/>
    </row>
    <row r="66" spans="1:25" ht="22.5" customHeight="1">
      <c r="A66" s="250" t="s">
        <v>549</v>
      </c>
      <c r="B66" s="514"/>
      <c r="C66" s="514">
        <v>2010</v>
      </c>
      <c r="D66" s="232" t="s">
        <v>619</v>
      </c>
      <c r="E66" s="232" t="s">
        <v>604</v>
      </c>
      <c r="F66" s="583" t="s">
        <v>215</v>
      </c>
      <c r="G66" s="378" t="s">
        <v>201</v>
      </c>
      <c r="H66" s="583" t="s">
        <v>1083</v>
      </c>
      <c r="I66" s="232" t="s">
        <v>639</v>
      </c>
      <c r="J66" s="232" t="s">
        <v>385</v>
      </c>
      <c r="K66" s="412" t="s">
        <v>13</v>
      </c>
      <c r="L66" s="687">
        <v>2.5000000000000001E-2</v>
      </c>
      <c r="M66" s="514">
        <v>300</v>
      </c>
      <c r="N66" s="514"/>
      <c r="O66" s="514" t="s">
        <v>332</v>
      </c>
      <c r="P66" s="514"/>
      <c r="Q66" s="514">
        <v>3</v>
      </c>
      <c r="R66" s="514"/>
      <c r="S66" s="606">
        <f t="shared" si="8"/>
        <v>1</v>
      </c>
      <c r="T66" s="677"/>
    </row>
    <row r="67" spans="1:25" ht="16.5" customHeight="1">
      <c r="A67" s="250" t="s">
        <v>549</v>
      </c>
      <c r="B67" s="514"/>
      <c r="C67" s="514">
        <v>2010</v>
      </c>
      <c r="D67" s="232" t="s">
        <v>620</v>
      </c>
      <c r="E67" s="232" t="s">
        <v>609</v>
      </c>
      <c r="F67" s="583" t="s">
        <v>215</v>
      </c>
      <c r="G67" s="378" t="s">
        <v>201</v>
      </c>
      <c r="H67" s="583" t="s">
        <v>726</v>
      </c>
      <c r="I67" s="232" t="s">
        <v>283</v>
      </c>
      <c r="J67" s="232" t="s">
        <v>385</v>
      </c>
      <c r="K67" s="876" t="s">
        <v>12</v>
      </c>
      <c r="L67" s="687">
        <v>2.5000000000000001E-2</v>
      </c>
      <c r="M67" s="843">
        <v>200</v>
      </c>
      <c r="N67" s="514"/>
      <c r="O67" s="877">
        <v>0.18720000000000001</v>
      </c>
      <c r="P67" s="514"/>
      <c r="Q67" s="843">
        <v>690</v>
      </c>
      <c r="R67" s="843"/>
      <c r="S67" s="606">
        <f t="shared" si="8"/>
        <v>345</v>
      </c>
      <c r="T67" s="880"/>
    </row>
    <row r="68" spans="1:25" ht="16.5" customHeight="1">
      <c r="A68" s="250" t="s">
        <v>549</v>
      </c>
      <c r="B68" s="514"/>
      <c r="C68" s="514">
        <v>2010</v>
      </c>
      <c r="D68" s="232" t="s">
        <v>621</v>
      </c>
      <c r="E68" s="232" t="s">
        <v>609</v>
      </c>
      <c r="F68" s="583" t="s">
        <v>215</v>
      </c>
      <c r="G68" s="378" t="s">
        <v>201</v>
      </c>
      <c r="H68" s="583" t="s">
        <v>726</v>
      </c>
      <c r="I68" s="232" t="s">
        <v>283</v>
      </c>
      <c r="J68" s="232" t="s">
        <v>385</v>
      </c>
      <c r="K68" s="876"/>
      <c r="L68" s="687">
        <v>2.5000000000000001E-2</v>
      </c>
      <c r="M68" s="843"/>
      <c r="N68" s="514"/>
      <c r="O68" s="878"/>
      <c r="P68" s="514"/>
      <c r="Q68" s="843"/>
      <c r="R68" s="843"/>
      <c r="S68" s="606" t="e">
        <f t="shared" si="8"/>
        <v>#DIV/0!</v>
      </c>
      <c r="T68" s="880"/>
    </row>
    <row r="69" spans="1:25" ht="33.75" customHeight="1">
      <c r="A69" s="250" t="s">
        <v>549</v>
      </c>
      <c r="B69" s="514"/>
      <c r="C69" s="514">
        <v>2010</v>
      </c>
      <c r="D69" s="232" t="s">
        <v>624</v>
      </c>
      <c r="E69" s="232" t="s">
        <v>604</v>
      </c>
      <c r="F69" s="583" t="s">
        <v>215</v>
      </c>
      <c r="G69" s="378" t="s">
        <v>201</v>
      </c>
      <c r="H69" s="583" t="s">
        <v>726</v>
      </c>
      <c r="I69" s="232" t="s">
        <v>373</v>
      </c>
      <c r="J69" s="232" t="s">
        <v>385</v>
      </c>
      <c r="K69" s="412" t="s">
        <v>12</v>
      </c>
      <c r="L69" s="687">
        <v>2.5000000000000001E-2</v>
      </c>
      <c r="M69" s="514">
        <v>3300</v>
      </c>
      <c r="N69" s="514"/>
      <c r="O69" s="687">
        <v>0.19040000000000001</v>
      </c>
      <c r="P69" s="514"/>
      <c r="Q69" s="514">
        <f>3661+3228</f>
        <v>6889</v>
      </c>
      <c r="R69" s="514"/>
      <c r="S69" s="606">
        <f t="shared" si="8"/>
        <v>208.75757575757575</v>
      </c>
      <c r="T69" s="677"/>
      <c r="V69" s="697"/>
      <c r="W69" s="697"/>
      <c r="X69" s="697"/>
      <c r="Y69" s="697"/>
    </row>
    <row r="70" spans="1:25" ht="33.75" customHeight="1">
      <c r="A70" s="250" t="s">
        <v>549</v>
      </c>
      <c r="B70" s="514"/>
      <c r="C70" s="514">
        <v>2010</v>
      </c>
      <c r="D70" s="232" t="s">
        <v>624</v>
      </c>
      <c r="E70" s="232" t="s">
        <v>604</v>
      </c>
      <c r="F70" s="583" t="s">
        <v>215</v>
      </c>
      <c r="G70" s="378" t="s">
        <v>201</v>
      </c>
      <c r="H70" s="689" t="s">
        <v>1081</v>
      </c>
      <c r="I70" s="232" t="s">
        <v>597</v>
      </c>
      <c r="J70" s="232" t="s">
        <v>385</v>
      </c>
      <c r="K70" s="412" t="s">
        <v>12</v>
      </c>
      <c r="L70" s="687">
        <v>2.5000000000000001E-2</v>
      </c>
      <c r="M70" s="514">
        <v>1500</v>
      </c>
      <c r="N70" s="514"/>
      <c r="O70" s="687">
        <v>0.13439999999999999</v>
      </c>
      <c r="P70" s="514"/>
      <c r="Q70" s="514">
        <v>3419</v>
      </c>
      <c r="R70" s="514"/>
      <c r="S70" s="606">
        <f t="shared" si="8"/>
        <v>227.93333333333334</v>
      </c>
      <c r="T70" s="677"/>
      <c r="V70" s="697"/>
      <c r="W70" s="697"/>
      <c r="X70" s="697"/>
      <c r="Y70" s="697"/>
    </row>
    <row r="71" spans="1:25" ht="33.75" customHeight="1">
      <c r="A71" s="250" t="s">
        <v>549</v>
      </c>
      <c r="B71" s="514"/>
      <c r="C71" s="514">
        <v>2010</v>
      </c>
      <c r="D71" s="232" t="s">
        <v>625</v>
      </c>
      <c r="E71" s="232" t="s">
        <v>604</v>
      </c>
      <c r="F71" s="583" t="s">
        <v>215</v>
      </c>
      <c r="G71" s="378" t="s">
        <v>201</v>
      </c>
      <c r="H71" s="689" t="s">
        <v>1082</v>
      </c>
      <c r="I71" s="232" t="s">
        <v>641</v>
      </c>
      <c r="J71" s="232" t="s">
        <v>385</v>
      </c>
      <c r="K71" s="412" t="s">
        <v>12</v>
      </c>
      <c r="L71" s="687">
        <v>2.5000000000000001E-2</v>
      </c>
      <c r="M71" s="514">
        <v>2000</v>
      </c>
      <c r="N71" s="514"/>
      <c r="O71" s="687">
        <v>0.16880000000000001</v>
      </c>
      <c r="P71" s="514"/>
      <c r="Q71" s="514">
        <v>2607</v>
      </c>
      <c r="R71" s="514"/>
      <c r="S71" s="606">
        <f t="shared" si="8"/>
        <v>130.35</v>
      </c>
      <c r="T71" s="677"/>
      <c r="U71" s="704"/>
      <c r="V71" s="704"/>
      <c r="W71" s="704"/>
      <c r="X71" s="697"/>
      <c r="Y71" s="697"/>
    </row>
    <row r="72" spans="1:25" ht="22.5" customHeight="1">
      <c r="A72" s="250" t="s">
        <v>549</v>
      </c>
      <c r="B72" s="514"/>
      <c r="C72" s="514">
        <v>2010</v>
      </c>
      <c r="D72" s="232" t="s">
        <v>626</v>
      </c>
      <c r="E72" s="232" t="s">
        <v>609</v>
      </c>
      <c r="F72" s="583" t="s">
        <v>215</v>
      </c>
      <c r="G72" s="378" t="s">
        <v>201</v>
      </c>
      <c r="H72" s="583" t="s">
        <v>726</v>
      </c>
      <c r="I72" s="232" t="s">
        <v>283</v>
      </c>
      <c r="J72" s="232" t="s">
        <v>385</v>
      </c>
      <c r="K72" s="412" t="s">
        <v>951</v>
      </c>
      <c r="L72" s="687">
        <v>2.5000000000000001E-2</v>
      </c>
      <c r="M72" s="514" t="s">
        <v>332</v>
      </c>
      <c r="N72" s="514"/>
      <c r="O72" s="514" t="s">
        <v>154</v>
      </c>
      <c r="P72" s="514"/>
      <c r="Q72" s="514">
        <v>42</v>
      </c>
      <c r="R72" s="514"/>
      <c r="S72" s="606" t="e">
        <f t="shared" si="8"/>
        <v>#VALUE!</v>
      </c>
      <c r="T72" s="677"/>
      <c r="U72" s="704"/>
      <c r="V72" s="704"/>
      <c r="W72" s="704"/>
      <c r="X72" s="697"/>
      <c r="Y72" s="697"/>
    </row>
    <row r="73" spans="1:25" ht="22.5" customHeight="1">
      <c r="A73" s="250" t="s">
        <v>549</v>
      </c>
      <c r="B73" s="514"/>
      <c r="C73" s="514">
        <v>2010</v>
      </c>
      <c r="D73" s="232" t="s">
        <v>627</v>
      </c>
      <c r="E73" s="232" t="s">
        <v>604</v>
      </c>
      <c r="F73" s="583" t="s">
        <v>215</v>
      </c>
      <c r="G73" s="378" t="s">
        <v>201</v>
      </c>
      <c r="H73" s="583" t="s">
        <v>1083</v>
      </c>
      <c r="I73" s="232" t="s">
        <v>642</v>
      </c>
      <c r="J73" s="232" t="s">
        <v>385</v>
      </c>
      <c r="K73" s="412" t="s">
        <v>14</v>
      </c>
      <c r="L73" s="687">
        <v>2.5000000000000001E-2</v>
      </c>
      <c r="M73" s="514">
        <v>600</v>
      </c>
      <c r="N73" s="514"/>
      <c r="O73" s="687">
        <v>8.0699999999999994E-2</v>
      </c>
      <c r="P73" s="514"/>
      <c r="Q73" s="514">
        <v>2274</v>
      </c>
      <c r="R73" s="514"/>
      <c r="S73" s="606">
        <f t="shared" si="8"/>
        <v>379</v>
      </c>
      <c r="T73" s="677"/>
      <c r="U73" s="704"/>
      <c r="V73" s="704"/>
      <c r="W73" s="704"/>
      <c r="X73" s="697"/>
      <c r="Y73" s="697"/>
    </row>
    <row r="74" spans="1:25" ht="33.75" customHeight="1">
      <c r="A74" s="250" t="s">
        <v>549</v>
      </c>
      <c r="B74" s="514"/>
      <c r="C74" s="514">
        <v>2010</v>
      </c>
      <c r="D74" s="232" t="s">
        <v>628</v>
      </c>
      <c r="E74" s="232" t="s">
        <v>604</v>
      </c>
      <c r="F74" s="583" t="s">
        <v>215</v>
      </c>
      <c r="G74" s="378" t="s">
        <v>201</v>
      </c>
      <c r="H74" s="689" t="s">
        <v>1081</v>
      </c>
      <c r="I74" s="232" t="s">
        <v>634</v>
      </c>
      <c r="J74" s="232" t="s">
        <v>385</v>
      </c>
      <c r="K74" s="412" t="s">
        <v>12</v>
      </c>
      <c r="L74" s="687">
        <v>2.5000000000000001E-2</v>
      </c>
      <c r="M74" s="514">
        <v>1100</v>
      </c>
      <c r="N74" s="514"/>
      <c r="O74" s="687">
        <v>0.29420000000000002</v>
      </c>
      <c r="P74" s="514"/>
      <c r="Q74" s="514">
        <v>1286</v>
      </c>
      <c r="R74" s="514"/>
      <c r="S74" s="606">
        <f t="shared" si="8"/>
        <v>116.90909090909091</v>
      </c>
      <c r="T74" s="677"/>
      <c r="U74" s="704"/>
      <c r="V74" s="704"/>
      <c r="W74" s="704"/>
      <c r="X74" s="697"/>
      <c r="Y74" s="697"/>
    </row>
    <row r="75" spans="1:25" ht="33.75" customHeight="1">
      <c r="A75" s="250" t="s">
        <v>549</v>
      </c>
      <c r="B75" s="514"/>
      <c r="C75" s="514">
        <v>2010</v>
      </c>
      <c r="D75" s="232" t="s">
        <v>628</v>
      </c>
      <c r="E75" s="232" t="s">
        <v>604</v>
      </c>
      <c r="F75" s="583" t="s">
        <v>215</v>
      </c>
      <c r="G75" s="378" t="s">
        <v>201</v>
      </c>
      <c r="H75" s="583" t="s">
        <v>726</v>
      </c>
      <c r="I75" s="232" t="s">
        <v>373</v>
      </c>
      <c r="J75" s="232" t="s">
        <v>385</v>
      </c>
      <c r="K75" s="412" t="s">
        <v>12</v>
      </c>
      <c r="L75" s="687">
        <v>2.5000000000000001E-2</v>
      </c>
      <c r="M75" s="514" t="s">
        <v>332</v>
      </c>
      <c r="N75" s="514"/>
      <c r="O75" s="514" t="s">
        <v>332</v>
      </c>
      <c r="P75" s="514"/>
      <c r="Q75" s="514">
        <v>115</v>
      </c>
      <c r="R75" s="514"/>
      <c r="S75" s="606" t="e">
        <f t="shared" si="8"/>
        <v>#VALUE!</v>
      </c>
      <c r="T75" s="677"/>
      <c r="U75" s="704"/>
      <c r="V75" s="704"/>
      <c r="W75" s="704"/>
      <c r="X75" s="697"/>
      <c r="Y75" s="697"/>
    </row>
    <row r="76" spans="1:25" ht="22.5" customHeight="1">
      <c r="A76" s="250" t="s">
        <v>549</v>
      </c>
      <c r="B76" s="514"/>
      <c r="C76" s="514">
        <v>2010</v>
      </c>
      <c r="D76" s="232" t="s">
        <v>629</v>
      </c>
      <c r="E76" s="232" t="s">
        <v>604</v>
      </c>
      <c r="F76" s="583" t="s">
        <v>215</v>
      </c>
      <c r="G76" s="378" t="s">
        <v>201</v>
      </c>
      <c r="H76" s="689" t="s">
        <v>1081</v>
      </c>
      <c r="I76" s="232" t="s">
        <v>597</v>
      </c>
      <c r="J76" s="232" t="s">
        <v>385</v>
      </c>
      <c r="K76" s="412" t="s">
        <v>951</v>
      </c>
      <c r="L76" s="687">
        <v>2.5000000000000001E-2</v>
      </c>
      <c r="M76" s="514">
        <v>3500</v>
      </c>
      <c r="N76" s="514"/>
      <c r="O76" s="687">
        <v>0.20830000000000001</v>
      </c>
      <c r="P76" s="514"/>
      <c r="Q76" s="514">
        <v>2550</v>
      </c>
      <c r="R76" s="514"/>
      <c r="S76" s="606">
        <f t="shared" si="8"/>
        <v>72.857142857142861</v>
      </c>
      <c r="T76" s="677"/>
      <c r="U76" s="704"/>
      <c r="V76" s="704"/>
      <c r="W76" s="704"/>
      <c r="X76" s="697"/>
      <c r="Y76" s="697"/>
    </row>
    <row r="77" spans="1:25" ht="22.5" customHeight="1">
      <c r="A77" s="250" t="s">
        <v>549</v>
      </c>
      <c r="B77" s="514"/>
      <c r="C77" s="514">
        <v>2010</v>
      </c>
      <c r="D77" s="232" t="s">
        <v>629</v>
      </c>
      <c r="E77" s="232" t="s">
        <v>604</v>
      </c>
      <c r="F77" s="583" t="s">
        <v>215</v>
      </c>
      <c r="G77" s="378" t="s">
        <v>201</v>
      </c>
      <c r="H77" s="583" t="s">
        <v>726</v>
      </c>
      <c r="I77" s="232" t="s">
        <v>373</v>
      </c>
      <c r="J77" s="232" t="s">
        <v>385</v>
      </c>
      <c r="K77" s="412" t="s">
        <v>951</v>
      </c>
      <c r="L77" s="687">
        <v>2.5000000000000001E-2</v>
      </c>
      <c r="M77" s="514">
        <v>2000</v>
      </c>
      <c r="N77" s="514"/>
      <c r="O77" s="687">
        <v>0.16489999999999999</v>
      </c>
      <c r="P77" s="514"/>
      <c r="Q77" s="514">
        <v>2565</v>
      </c>
      <c r="R77" s="514"/>
      <c r="S77" s="606">
        <f t="shared" si="8"/>
        <v>128.25</v>
      </c>
      <c r="T77" s="677"/>
      <c r="U77" s="704"/>
      <c r="V77" s="704"/>
      <c r="W77" s="704"/>
      <c r="X77" s="697"/>
      <c r="Y77" s="697"/>
    </row>
    <row r="78" spans="1:25" ht="33.75" customHeight="1">
      <c r="A78" s="250" t="s">
        <v>549</v>
      </c>
      <c r="B78" s="514"/>
      <c r="C78" s="514">
        <v>2010</v>
      </c>
      <c r="D78" s="232" t="s">
        <v>630</v>
      </c>
      <c r="E78" s="232" t="s">
        <v>609</v>
      </c>
      <c r="F78" s="583" t="s">
        <v>215</v>
      </c>
      <c r="G78" s="378" t="s">
        <v>201</v>
      </c>
      <c r="H78" s="689" t="s">
        <v>1082</v>
      </c>
      <c r="I78" s="232" t="s">
        <v>643</v>
      </c>
      <c r="J78" s="232" t="s">
        <v>385</v>
      </c>
      <c r="K78" s="412" t="s">
        <v>389</v>
      </c>
      <c r="L78" s="687">
        <v>2.5000000000000001E-2</v>
      </c>
      <c r="M78" s="514" t="s">
        <v>332</v>
      </c>
      <c r="N78" s="514"/>
      <c r="O78" s="514" t="s">
        <v>332</v>
      </c>
      <c r="P78" s="514"/>
      <c r="Q78" s="514">
        <v>80</v>
      </c>
      <c r="R78" s="514"/>
      <c r="S78" s="606" t="e">
        <f t="shared" si="8"/>
        <v>#VALUE!</v>
      </c>
      <c r="T78" s="677"/>
      <c r="U78" s="704"/>
      <c r="V78" s="704"/>
      <c r="W78" s="704"/>
      <c r="X78" s="697"/>
      <c r="Y78" s="697"/>
    </row>
    <row r="79" spans="1:25" ht="33.75" customHeight="1">
      <c r="A79" s="250" t="s">
        <v>549</v>
      </c>
      <c r="B79" s="514"/>
      <c r="C79" s="514">
        <v>2010</v>
      </c>
      <c r="D79" s="232" t="s">
        <v>998</v>
      </c>
      <c r="E79" s="232" t="s">
        <v>609</v>
      </c>
      <c r="F79" s="583" t="s">
        <v>215</v>
      </c>
      <c r="G79" s="378" t="s">
        <v>201</v>
      </c>
      <c r="H79" s="689" t="s">
        <v>1082</v>
      </c>
      <c r="I79" s="232" t="s">
        <v>644</v>
      </c>
      <c r="J79" s="232" t="s">
        <v>385</v>
      </c>
      <c r="K79" s="412" t="s">
        <v>12</v>
      </c>
      <c r="L79" s="687">
        <v>2.5000000000000001E-2</v>
      </c>
      <c r="M79" s="514">
        <v>400</v>
      </c>
      <c r="N79" s="514"/>
      <c r="O79" s="687">
        <v>3.61E-2</v>
      </c>
      <c r="P79" s="514"/>
      <c r="Q79" s="514">
        <v>3555</v>
      </c>
      <c r="R79" s="514"/>
      <c r="S79" s="606">
        <f t="shared" si="8"/>
        <v>888.75</v>
      </c>
      <c r="T79" s="677"/>
      <c r="U79" s="704"/>
      <c r="V79" s="704"/>
      <c r="W79" s="704"/>
      <c r="X79" s="697"/>
      <c r="Y79" s="697"/>
    </row>
    <row r="80" spans="1:25" ht="33.75" customHeight="1">
      <c r="A80" s="250" t="s">
        <v>549</v>
      </c>
      <c r="B80" s="514"/>
      <c r="C80" s="514">
        <v>2010</v>
      </c>
      <c r="D80" s="232" t="s">
        <v>768</v>
      </c>
      <c r="E80" s="232" t="s">
        <v>609</v>
      </c>
      <c r="F80" s="583" t="s">
        <v>215</v>
      </c>
      <c r="G80" s="378" t="s">
        <v>201</v>
      </c>
      <c r="H80" s="689" t="s">
        <v>1081</v>
      </c>
      <c r="I80" s="232" t="s">
        <v>597</v>
      </c>
      <c r="J80" s="232" t="s">
        <v>385</v>
      </c>
      <c r="K80" s="412" t="s">
        <v>12</v>
      </c>
      <c r="L80" s="687">
        <v>2.5000000000000001E-2</v>
      </c>
      <c r="M80" s="514">
        <v>100</v>
      </c>
      <c r="N80" s="514"/>
      <c r="O80" s="514" t="s">
        <v>154</v>
      </c>
      <c r="P80" s="514"/>
      <c r="Q80" s="514">
        <v>291</v>
      </c>
      <c r="R80" s="514"/>
      <c r="S80" s="606">
        <f t="shared" si="8"/>
        <v>291</v>
      </c>
      <c r="T80" s="677"/>
      <c r="U80" s="704"/>
      <c r="V80" s="704"/>
      <c r="W80" s="704"/>
      <c r="X80" s="697"/>
      <c r="Y80" s="697"/>
    </row>
    <row r="81" spans="1:25" ht="33.75" customHeight="1">
      <c r="A81" s="250" t="s">
        <v>549</v>
      </c>
      <c r="B81" s="514"/>
      <c r="C81" s="514">
        <v>2010</v>
      </c>
      <c r="D81" s="232" t="s">
        <v>558</v>
      </c>
      <c r="E81" s="232" t="s">
        <v>609</v>
      </c>
      <c r="F81" s="583" t="s">
        <v>215</v>
      </c>
      <c r="G81" s="378" t="s">
        <v>201</v>
      </c>
      <c r="H81" s="689" t="s">
        <v>1081</v>
      </c>
      <c r="I81" s="232" t="s">
        <v>597</v>
      </c>
      <c r="J81" s="232" t="s">
        <v>385</v>
      </c>
      <c r="K81" s="412" t="s">
        <v>12</v>
      </c>
      <c r="L81" s="687">
        <v>2.5000000000000001E-2</v>
      </c>
      <c r="M81" s="514">
        <v>100</v>
      </c>
      <c r="N81" s="514"/>
      <c r="O81" s="514" t="s">
        <v>154</v>
      </c>
      <c r="P81" s="514"/>
      <c r="Q81" s="514">
        <v>128</v>
      </c>
      <c r="R81" s="514"/>
      <c r="S81" s="606">
        <f t="shared" si="8"/>
        <v>128</v>
      </c>
      <c r="T81" s="677"/>
      <c r="U81" s="704"/>
      <c r="V81" s="704"/>
      <c r="W81" s="704"/>
      <c r="X81" s="697"/>
      <c r="Y81" s="697"/>
    </row>
    <row r="82" spans="1:25" s="496" customFormat="1" ht="22.5" customHeight="1">
      <c r="A82" s="250" t="s">
        <v>549</v>
      </c>
      <c r="B82" s="514"/>
      <c r="C82" s="514">
        <v>2010</v>
      </c>
      <c r="D82" s="232" t="s">
        <v>612</v>
      </c>
      <c r="E82" s="232" t="s">
        <v>609</v>
      </c>
      <c r="F82" s="583" t="s">
        <v>215</v>
      </c>
      <c r="G82" s="378" t="s">
        <v>201</v>
      </c>
      <c r="H82" s="689" t="s">
        <v>1081</v>
      </c>
      <c r="I82" s="232" t="s">
        <v>597</v>
      </c>
      <c r="J82" s="232" t="s">
        <v>386</v>
      </c>
      <c r="K82" s="412" t="s">
        <v>11</v>
      </c>
      <c r="L82" s="687">
        <v>2.5000000000000001E-2</v>
      </c>
      <c r="M82" s="514">
        <v>1500</v>
      </c>
      <c r="N82" s="514"/>
      <c r="O82" s="687">
        <v>1.9300000000000001E-2</v>
      </c>
      <c r="P82" s="514"/>
      <c r="Q82" s="412">
        <v>1186</v>
      </c>
      <c r="R82" s="514"/>
      <c r="S82" s="606">
        <f t="shared" si="8"/>
        <v>79.066666666666663</v>
      </c>
      <c r="T82" s="677"/>
    </row>
    <row r="83" spans="1:25" s="496" customFormat="1" ht="33.75" customHeight="1">
      <c r="A83" s="250" t="s">
        <v>549</v>
      </c>
      <c r="B83" s="514"/>
      <c r="C83" s="514">
        <v>2010</v>
      </c>
      <c r="D83" s="232" t="s">
        <v>612</v>
      </c>
      <c r="E83" s="232" t="s">
        <v>609</v>
      </c>
      <c r="F83" s="583" t="s">
        <v>215</v>
      </c>
      <c r="G83" s="378" t="s">
        <v>201</v>
      </c>
      <c r="H83" s="583" t="s">
        <v>726</v>
      </c>
      <c r="I83" s="232" t="s">
        <v>373</v>
      </c>
      <c r="J83" s="232" t="s">
        <v>386</v>
      </c>
      <c r="K83" s="412" t="s">
        <v>10</v>
      </c>
      <c r="L83" s="687">
        <v>2.5000000000000001E-2</v>
      </c>
      <c r="M83" s="514">
        <v>6000</v>
      </c>
      <c r="N83" s="514"/>
      <c r="O83" s="687">
        <v>4.1099999999999998E-2</v>
      </c>
      <c r="P83" s="514"/>
      <c r="Q83" s="412">
        <v>12005</v>
      </c>
      <c r="R83" s="514"/>
      <c r="S83" s="606">
        <f t="shared" si="8"/>
        <v>200.08333333333334</v>
      </c>
      <c r="T83" s="677"/>
    </row>
    <row r="84" spans="1:25" s="496" customFormat="1" ht="12.75" customHeight="1">
      <c r="A84" s="250" t="s">
        <v>549</v>
      </c>
      <c r="B84" s="514"/>
      <c r="C84" s="514">
        <v>2010</v>
      </c>
      <c r="D84" s="232" t="s">
        <v>613</v>
      </c>
      <c r="E84" s="232" t="s">
        <v>609</v>
      </c>
      <c r="F84" s="583" t="s">
        <v>215</v>
      </c>
      <c r="G84" s="378" t="s">
        <v>201</v>
      </c>
      <c r="H84" s="583" t="s">
        <v>726</v>
      </c>
      <c r="I84" s="232" t="s">
        <v>373</v>
      </c>
      <c r="J84" s="232" t="s">
        <v>386</v>
      </c>
      <c r="K84" s="412" t="s">
        <v>332</v>
      </c>
      <c r="L84" s="687">
        <v>2.5000000000000001E-2</v>
      </c>
      <c r="M84" s="514" t="s">
        <v>332</v>
      </c>
      <c r="N84" s="514"/>
      <c r="O84" s="514" t="s">
        <v>332</v>
      </c>
      <c r="P84" s="514"/>
      <c r="Q84" s="514" t="s">
        <v>332</v>
      </c>
      <c r="R84" s="514"/>
      <c r="S84" s="606" t="e">
        <f t="shared" si="8"/>
        <v>#VALUE!</v>
      </c>
      <c r="T84" s="677"/>
    </row>
    <row r="85" spans="1:25" s="697" customFormat="1" ht="22.5" customHeight="1">
      <c r="A85" s="250" t="s">
        <v>549</v>
      </c>
      <c r="B85" s="514"/>
      <c r="C85" s="514">
        <v>2010</v>
      </c>
      <c r="D85" s="232" t="s">
        <v>614</v>
      </c>
      <c r="E85" s="232" t="s">
        <v>604</v>
      </c>
      <c r="F85" s="583" t="s">
        <v>215</v>
      </c>
      <c r="G85" s="378" t="s">
        <v>201</v>
      </c>
      <c r="H85" s="583" t="s">
        <v>685</v>
      </c>
      <c r="I85" s="232" t="s">
        <v>632</v>
      </c>
      <c r="J85" s="232" t="s">
        <v>386</v>
      </c>
      <c r="K85" s="412" t="s">
        <v>951</v>
      </c>
      <c r="L85" s="687">
        <v>2.5000000000000001E-2</v>
      </c>
      <c r="M85" s="514">
        <v>600</v>
      </c>
      <c r="N85" s="514"/>
      <c r="O85" s="687">
        <v>3.2599999999999997E-2</v>
      </c>
      <c r="P85" s="687"/>
      <c r="Q85" s="514">
        <v>815</v>
      </c>
      <c r="R85" s="514"/>
      <c r="S85" s="606">
        <f t="shared" si="8"/>
        <v>135.83333333333334</v>
      </c>
      <c r="T85" s="677"/>
    </row>
    <row r="86" spans="1:25" s="697" customFormat="1" ht="22.5" customHeight="1">
      <c r="A86" s="250" t="s">
        <v>549</v>
      </c>
      <c r="B86" s="514"/>
      <c r="C86" s="514">
        <v>2010</v>
      </c>
      <c r="D86" s="232" t="s">
        <v>614</v>
      </c>
      <c r="E86" s="232" t="s">
        <v>604</v>
      </c>
      <c r="F86" s="583" t="s">
        <v>215</v>
      </c>
      <c r="G86" s="378" t="s">
        <v>201</v>
      </c>
      <c r="H86" s="583" t="s">
        <v>726</v>
      </c>
      <c r="I86" s="232" t="s">
        <v>633</v>
      </c>
      <c r="J86" s="232" t="s">
        <v>386</v>
      </c>
      <c r="K86" s="412" t="s">
        <v>951</v>
      </c>
      <c r="L86" s="687">
        <v>2.5000000000000001E-2</v>
      </c>
      <c r="M86" s="514">
        <v>2450</v>
      </c>
      <c r="N86" s="514"/>
      <c r="O86" s="687">
        <v>1.9800000000000002E-2</v>
      </c>
      <c r="P86" s="687"/>
      <c r="Q86" s="514">
        <v>3667</v>
      </c>
      <c r="R86" s="514"/>
      <c r="S86" s="606">
        <f t="shared" si="8"/>
        <v>149.67346938775509</v>
      </c>
      <c r="T86" s="677"/>
    </row>
    <row r="87" spans="1:25" ht="22.5" customHeight="1">
      <c r="A87" s="250" t="s">
        <v>549</v>
      </c>
      <c r="B87" s="514"/>
      <c r="C87" s="514">
        <v>2010</v>
      </c>
      <c r="D87" s="232" t="s">
        <v>614</v>
      </c>
      <c r="E87" s="232" t="s">
        <v>604</v>
      </c>
      <c r="F87" s="583" t="s">
        <v>215</v>
      </c>
      <c r="G87" s="378" t="s">
        <v>201</v>
      </c>
      <c r="H87" s="689" t="s">
        <v>1081</v>
      </c>
      <c r="I87" s="232" t="s">
        <v>634</v>
      </c>
      <c r="J87" s="232" t="s">
        <v>386</v>
      </c>
      <c r="K87" s="412" t="s">
        <v>951</v>
      </c>
      <c r="L87" s="687">
        <v>2.5000000000000001E-2</v>
      </c>
      <c r="M87" s="514">
        <v>3000</v>
      </c>
      <c r="N87" s="514"/>
      <c r="O87" s="687">
        <v>2.5600000000000001E-2</v>
      </c>
      <c r="P87" s="687"/>
      <c r="Q87" s="514">
        <f>4360+2041</f>
        <v>6401</v>
      </c>
      <c r="R87" s="514"/>
      <c r="S87" s="606">
        <f t="shared" si="8"/>
        <v>213.36666666666667</v>
      </c>
      <c r="T87" s="677"/>
    </row>
    <row r="88" spans="1:25" ht="33.75" customHeight="1">
      <c r="A88" s="250" t="s">
        <v>549</v>
      </c>
      <c r="B88" s="514"/>
      <c r="C88" s="514">
        <v>2010</v>
      </c>
      <c r="D88" s="232" t="s">
        <v>615</v>
      </c>
      <c r="E88" s="232" t="s">
        <v>604</v>
      </c>
      <c r="F88" s="583" t="s">
        <v>215</v>
      </c>
      <c r="G88" s="378" t="s">
        <v>201</v>
      </c>
      <c r="H88" s="583" t="s">
        <v>688</v>
      </c>
      <c r="I88" s="232" t="s">
        <v>635</v>
      </c>
      <c r="J88" s="232" t="s">
        <v>386</v>
      </c>
      <c r="K88" s="412" t="s">
        <v>12</v>
      </c>
      <c r="L88" s="687">
        <v>2.5000000000000001E-2</v>
      </c>
      <c r="M88" s="514">
        <v>2000</v>
      </c>
      <c r="N88" s="514"/>
      <c r="O88" s="687">
        <v>2.23E-2</v>
      </c>
      <c r="P88" s="514"/>
      <c r="Q88" s="514">
        <v>4315</v>
      </c>
      <c r="R88" s="514"/>
      <c r="S88" s="606">
        <f t="shared" si="8"/>
        <v>215.75</v>
      </c>
      <c r="T88" s="677"/>
    </row>
    <row r="89" spans="1:25" ht="33.75" customHeight="1">
      <c r="A89" s="250" t="s">
        <v>549</v>
      </c>
      <c r="B89" s="514"/>
      <c r="C89" s="514">
        <v>2010</v>
      </c>
      <c r="D89" s="232" t="s">
        <v>615</v>
      </c>
      <c r="E89" s="232" t="s">
        <v>604</v>
      </c>
      <c r="F89" s="583" t="s">
        <v>215</v>
      </c>
      <c r="G89" s="378" t="s">
        <v>201</v>
      </c>
      <c r="H89" s="583" t="s">
        <v>719</v>
      </c>
      <c r="I89" s="232" t="s">
        <v>636</v>
      </c>
      <c r="J89" s="232" t="s">
        <v>386</v>
      </c>
      <c r="K89" s="412" t="s">
        <v>12</v>
      </c>
      <c r="L89" s="687">
        <v>2.5000000000000001E-2</v>
      </c>
      <c r="M89" s="514">
        <v>1800</v>
      </c>
      <c r="N89" s="514"/>
      <c r="O89" s="687">
        <v>2.76E-2</v>
      </c>
      <c r="P89" s="514"/>
      <c r="Q89" s="514">
        <v>2728</v>
      </c>
      <c r="R89" s="514"/>
      <c r="S89" s="606">
        <f t="shared" si="8"/>
        <v>151.55555555555554</v>
      </c>
      <c r="T89" s="677"/>
    </row>
    <row r="90" spans="1:25" ht="33.75" customHeight="1">
      <c r="A90" s="250" t="s">
        <v>549</v>
      </c>
      <c r="B90" s="514"/>
      <c r="C90" s="514">
        <v>2010</v>
      </c>
      <c r="D90" s="232" t="s">
        <v>615</v>
      </c>
      <c r="E90" s="232" t="s">
        <v>604</v>
      </c>
      <c r="F90" s="583" t="s">
        <v>215</v>
      </c>
      <c r="G90" s="378" t="s">
        <v>201</v>
      </c>
      <c r="H90" s="583" t="s">
        <v>726</v>
      </c>
      <c r="I90" s="232" t="s">
        <v>637</v>
      </c>
      <c r="J90" s="232" t="s">
        <v>386</v>
      </c>
      <c r="K90" s="412" t="s">
        <v>12</v>
      </c>
      <c r="L90" s="687">
        <v>2.5000000000000001E-2</v>
      </c>
      <c r="M90" s="514">
        <v>2500</v>
      </c>
      <c r="N90" s="514"/>
      <c r="O90" s="687">
        <v>3.1399999999999997E-2</v>
      </c>
      <c r="P90" s="514"/>
      <c r="Q90" s="514">
        <v>3275</v>
      </c>
      <c r="R90" s="514"/>
      <c r="S90" s="606">
        <f t="shared" si="8"/>
        <v>131</v>
      </c>
      <c r="T90" s="677"/>
    </row>
    <row r="91" spans="1:25" ht="12.75" customHeight="1">
      <c r="A91" s="250" t="s">
        <v>549</v>
      </c>
      <c r="B91" s="514"/>
      <c r="C91" s="514">
        <v>2010</v>
      </c>
      <c r="D91" s="232" t="s">
        <v>616</v>
      </c>
      <c r="E91" s="232" t="s">
        <v>604</v>
      </c>
      <c r="F91" s="583" t="s">
        <v>215</v>
      </c>
      <c r="G91" s="378" t="s">
        <v>201</v>
      </c>
      <c r="H91" s="583" t="s">
        <v>726</v>
      </c>
      <c r="I91" s="232" t="s">
        <v>638</v>
      </c>
      <c r="J91" s="232" t="s">
        <v>386</v>
      </c>
      <c r="K91" s="412" t="s">
        <v>1080</v>
      </c>
      <c r="L91" s="687">
        <v>2.5000000000000001E-2</v>
      </c>
      <c r="M91" s="514" t="s">
        <v>332</v>
      </c>
      <c r="N91" s="514"/>
      <c r="O91" s="687">
        <v>1.3100000000000001E-2</v>
      </c>
      <c r="P91" s="514"/>
      <c r="Q91" s="514">
        <v>158</v>
      </c>
      <c r="R91" s="514"/>
      <c r="S91" s="606" t="e">
        <f t="shared" si="8"/>
        <v>#VALUE!</v>
      </c>
      <c r="T91" s="677"/>
    </row>
    <row r="92" spans="1:25" ht="22.5" customHeight="1">
      <c r="A92" s="250" t="s">
        <v>549</v>
      </c>
      <c r="B92" s="514"/>
      <c r="C92" s="514">
        <v>2010</v>
      </c>
      <c r="D92" s="232" t="s">
        <v>617</v>
      </c>
      <c r="E92" s="232" t="s">
        <v>604</v>
      </c>
      <c r="F92" s="583" t="s">
        <v>215</v>
      </c>
      <c r="G92" s="378" t="s">
        <v>201</v>
      </c>
      <c r="H92" s="689" t="s">
        <v>1081</v>
      </c>
      <c r="I92" s="232" t="s">
        <v>634</v>
      </c>
      <c r="J92" s="232" t="s">
        <v>386</v>
      </c>
      <c r="K92" s="412" t="s">
        <v>11</v>
      </c>
      <c r="L92" s="687">
        <v>2.5000000000000001E-2</v>
      </c>
      <c r="M92" s="514">
        <v>600</v>
      </c>
      <c r="N92" s="514"/>
      <c r="O92" s="687">
        <v>2.7699999999999999E-2</v>
      </c>
      <c r="P92" s="514"/>
      <c r="Q92" s="514">
        <v>1442</v>
      </c>
      <c r="R92" s="514"/>
      <c r="S92" s="606">
        <f t="shared" si="8"/>
        <v>240.33333333333334</v>
      </c>
      <c r="T92" s="677"/>
    </row>
    <row r="93" spans="1:25" ht="33.75" customHeight="1">
      <c r="A93" s="250" t="s">
        <v>549</v>
      </c>
      <c r="B93" s="514"/>
      <c r="C93" s="514">
        <v>2010</v>
      </c>
      <c r="D93" s="232" t="s">
        <v>617</v>
      </c>
      <c r="E93" s="232" t="s">
        <v>604</v>
      </c>
      <c r="F93" s="583" t="s">
        <v>215</v>
      </c>
      <c r="G93" s="378" t="s">
        <v>201</v>
      </c>
      <c r="H93" s="583" t="s">
        <v>726</v>
      </c>
      <c r="I93" s="232" t="s">
        <v>283</v>
      </c>
      <c r="J93" s="232" t="s">
        <v>386</v>
      </c>
      <c r="K93" s="412" t="s">
        <v>12</v>
      </c>
      <c r="L93" s="687" t="s">
        <v>332</v>
      </c>
      <c r="M93" s="514" t="s">
        <v>332</v>
      </c>
      <c r="N93" s="514"/>
      <c r="O93" s="514" t="s">
        <v>332</v>
      </c>
      <c r="P93" s="514"/>
      <c r="Q93" s="514">
        <v>1502</v>
      </c>
      <c r="R93" s="514"/>
      <c r="S93" s="606" t="e">
        <f t="shared" si="8"/>
        <v>#VALUE!</v>
      </c>
      <c r="T93" s="677"/>
    </row>
    <row r="94" spans="1:25" ht="33.75" customHeight="1">
      <c r="A94" s="250" t="s">
        <v>549</v>
      </c>
      <c r="B94" s="514"/>
      <c r="C94" s="514">
        <v>2010</v>
      </c>
      <c r="D94" s="232" t="s">
        <v>824</v>
      </c>
      <c r="E94" s="232" t="s">
        <v>604</v>
      </c>
      <c r="F94" s="583" t="s">
        <v>215</v>
      </c>
      <c r="G94" s="378" t="s">
        <v>201</v>
      </c>
      <c r="H94" s="583" t="s">
        <v>726</v>
      </c>
      <c r="I94" s="232" t="s">
        <v>283</v>
      </c>
      <c r="J94" s="232" t="s">
        <v>386</v>
      </c>
      <c r="K94" s="412" t="s">
        <v>12</v>
      </c>
      <c r="L94" s="687" t="s">
        <v>332</v>
      </c>
      <c r="M94" s="514" t="s">
        <v>332</v>
      </c>
      <c r="N94" s="514"/>
      <c r="O94" s="514" t="s">
        <v>157</v>
      </c>
      <c r="P94" s="514"/>
      <c r="Q94" s="514">
        <v>1518</v>
      </c>
      <c r="R94" s="514"/>
      <c r="S94" s="606" t="e">
        <f t="shared" si="8"/>
        <v>#VALUE!</v>
      </c>
      <c r="T94" s="677"/>
    </row>
    <row r="95" spans="1:25" ht="33.75" customHeight="1">
      <c r="A95" s="250" t="s">
        <v>549</v>
      </c>
      <c r="B95" s="514"/>
      <c r="C95" s="514">
        <v>2010</v>
      </c>
      <c r="D95" s="232" t="s">
        <v>618</v>
      </c>
      <c r="E95" s="232" t="s">
        <v>604</v>
      </c>
      <c r="F95" s="583" t="s">
        <v>215</v>
      </c>
      <c r="G95" s="378" t="s">
        <v>201</v>
      </c>
      <c r="H95" s="689" t="s">
        <v>1083</v>
      </c>
      <c r="I95" s="232" t="s">
        <v>390</v>
      </c>
      <c r="J95" s="232" t="s">
        <v>386</v>
      </c>
      <c r="K95" s="412" t="s">
        <v>12</v>
      </c>
      <c r="L95" s="687">
        <v>2.5000000000000001E-2</v>
      </c>
      <c r="M95" s="514">
        <v>300</v>
      </c>
      <c r="N95" s="514"/>
      <c r="O95" s="514" t="s">
        <v>154</v>
      </c>
      <c r="P95" s="514"/>
      <c r="Q95" s="514">
        <v>1187</v>
      </c>
      <c r="R95" s="514"/>
      <c r="S95" s="606">
        <f t="shared" si="8"/>
        <v>395.66666666666669</v>
      </c>
      <c r="T95" s="677"/>
    </row>
    <row r="96" spans="1:25" ht="22.5" customHeight="1">
      <c r="A96" s="250" t="s">
        <v>549</v>
      </c>
      <c r="B96" s="514"/>
      <c r="C96" s="514">
        <v>2010</v>
      </c>
      <c r="D96" s="232" t="s">
        <v>619</v>
      </c>
      <c r="E96" s="232" t="s">
        <v>604</v>
      </c>
      <c r="F96" s="583" t="s">
        <v>215</v>
      </c>
      <c r="G96" s="378" t="s">
        <v>201</v>
      </c>
      <c r="H96" s="583" t="s">
        <v>1083</v>
      </c>
      <c r="I96" s="232" t="s">
        <v>639</v>
      </c>
      <c r="J96" s="232" t="s">
        <v>386</v>
      </c>
      <c r="K96" s="412" t="s">
        <v>13</v>
      </c>
      <c r="L96" s="687">
        <v>2.5000000000000001E-2</v>
      </c>
      <c r="M96" s="514">
        <v>300</v>
      </c>
      <c r="N96" s="514"/>
      <c r="O96" s="514" t="s">
        <v>332</v>
      </c>
      <c r="P96" s="514"/>
      <c r="Q96" s="514">
        <v>3</v>
      </c>
      <c r="R96" s="514"/>
      <c r="S96" s="606">
        <f t="shared" si="8"/>
        <v>1</v>
      </c>
      <c r="T96" s="677"/>
    </row>
    <row r="97" spans="1:25" ht="17.25" customHeight="1">
      <c r="A97" s="250" t="s">
        <v>549</v>
      </c>
      <c r="B97" s="514"/>
      <c r="C97" s="514">
        <v>2010</v>
      </c>
      <c r="D97" s="232" t="s">
        <v>620</v>
      </c>
      <c r="E97" s="232" t="s">
        <v>609</v>
      </c>
      <c r="F97" s="583" t="s">
        <v>215</v>
      </c>
      <c r="G97" s="378" t="s">
        <v>201</v>
      </c>
      <c r="H97" s="583" t="s">
        <v>726</v>
      </c>
      <c r="I97" s="232" t="s">
        <v>283</v>
      </c>
      <c r="J97" s="232" t="s">
        <v>386</v>
      </c>
      <c r="K97" s="876" t="s">
        <v>12</v>
      </c>
      <c r="L97" s="687">
        <v>2.5000000000000001E-2</v>
      </c>
      <c r="M97" s="843">
        <v>200</v>
      </c>
      <c r="N97" s="514"/>
      <c r="O97" s="877">
        <v>3.6700000000000003E-2</v>
      </c>
      <c r="P97" s="514"/>
      <c r="Q97" s="843">
        <v>690</v>
      </c>
      <c r="R97" s="514"/>
      <c r="S97" s="606">
        <f t="shared" si="8"/>
        <v>345</v>
      </c>
      <c r="T97" s="677"/>
    </row>
    <row r="98" spans="1:25" ht="17.25" customHeight="1">
      <c r="A98" s="250" t="s">
        <v>549</v>
      </c>
      <c r="B98" s="514"/>
      <c r="C98" s="514">
        <v>2010</v>
      </c>
      <c r="D98" s="232" t="s">
        <v>621</v>
      </c>
      <c r="E98" s="232" t="s">
        <v>609</v>
      </c>
      <c r="F98" s="583" t="s">
        <v>215</v>
      </c>
      <c r="G98" s="378" t="s">
        <v>201</v>
      </c>
      <c r="H98" s="583" t="s">
        <v>726</v>
      </c>
      <c r="I98" s="232" t="s">
        <v>283</v>
      </c>
      <c r="J98" s="232" t="s">
        <v>386</v>
      </c>
      <c r="K98" s="876"/>
      <c r="L98" s="687">
        <v>2.5000000000000001E-2</v>
      </c>
      <c r="M98" s="843"/>
      <c r="N98" s="514"/>
      <c r="O98" s="878"/>
      <c r="P98" s="514"/>
      <c r="Q98" s="843"/>
      <c r="R98" s="514"/>
      <c r="S98" s="606" t="e">
        <f t="shared" si="8"/>
        <v>#DIV/0!</v>
      </c>
      <c r="T98" s="677"/>
    </row>
    <row r="99" spans="1:25" ht="33.75" customHeight="1">
      <c r="A99" s="250" t="s">
        <v>549</v>
      </c>
      <c r="B99" s="514"/>
      <c r="C99" s="514">
        <v>2010</v>
      </c>
      <c r="D99" s="232" t="s">
        <v>624</v>
      </c>
      <c r="E99" s="232" t="s">
        <v>604</v>
      </c>
      <c r="F99" s="583" t="s">
        <v>215</v>
      </c>
      <c r="G99" s="378" t="s">
        <v>201</v>
      </c>
      <c r="H99" s="583" t="s">
        <v>726</v>
      </c>
      <c r="I99" s="232" t="s">
        <v>373</v>
      </c>
      <c r="J99" s="232" t="s">
        <v>386</v>
      </c>
      <c r="K99" s="412" t="s">
        <v>12</v>
      </c>
      <c r="L99" s="687">
        <v>2.5000000000000001E-2</v>
      </c>
      <c r="M99" s="514">
        <v>3300</v>
      </c>
      <c r="N99" s="514"/>
      <c r="O99" s="687">
        <v>2.7799999999999998E-2</v>
      </c>
      <c r="P99" s="514"/>
      <c r="Q99" s="514">
        <f>3661+3228</f>
        <v>6889</v>
      </c>
      <c r="R99" s="514"/>
      <c r="S99" s="606">
        <f t="shared" ref="S99:S161" si="9">100*Q99/M99</f>
        <v>208.75757575757575</v>
      </c>
      <c r="T99" s="677"/>
      <c r="V99" s="697"/>
      <c r="W99" s="697"/>
      <c r="X99" s="697"/>
      <c r="Y99" s="697"/>
    </row>
    <row r="100" spans="1:25" ht="33.75" customHeight="1">
      <c r="A100" s="250" t="s">
        <v>549</v>
      </c>
      <c r="B100" s="514"/>
      <c r="C100" s="514">
        <v>2010</v>
      </c>
      <c r="D100" s="232" t="s">
        <v>624</v>
      </c>
      <c r="E100" s="232" t="s">
        <v>604</v>
      </c>
      <c r="F100" s="583" t="s">
        <v>215</v>
      </c>
      <c r="G100" s="378" t="s">
        <v>201</v>
      </c>
      <c r="H100" s="689" t="s">
        <v>1081</v>
      </c>
      <c r="I100" s="232" t="s">
        <v>597</v>
      </c>
      <c r="J100" s="232" t="s">
        <v>386</v>
      </c>
      <c r="K100" s="412" t="s">
        <v>12</v>
      </c>
      <c r="L100" s="687">
        <v>2.5000000000000001E-2</v>
      </c>
      <c r="M100" s="514">
        <v>1500</v>
      </c>
      <c r="N100" s="514"/>
      <c r="O100" s="687">
        <v>2.5499999999999998E-2</v>
      </c>
      <c r="P100" s="514"/>
      <c r="Q100" s="514">
        <v>3419</v>
      </c>
      <c r="R100" s="514"/>
      <c r="S100" s="606">
        <f t="shared" si="9"/>
        <v>227.93333333333334</v>
      </c>
      <c r="T100" s="677"/>
      <c r="V100" s="697"/>
      <c r="W100" s="697"/>
      <c r="X100" s="697"/>
      <c r="Y100" s="697"/>
    </row>
    <row r="101" spans="1:25" ht="33.75" customHeight="1">
      <c r="A101" s="250" t="s">
        <v>549</v>
      </c>
      <c r="B101" s="514"/>
      <c r="C101" s="514">
        <v>2010</v>
      </c>
      <c r="D101" s="232" t="s">
        <v>625</v>
      </c>
      <c r="E101" s="232" t="s">
        <v>604</v>
      </c>
      <c r="F101" s="583" t="s">
        <v>215</v>
      </c>
      <c r="G101" s="378" t="s">
        <v>201</v>
      </c>
      <c r="H101" s="689" t="s">
        <v>1082</v>
      </c>
      <c r="I101" s="232" t="s">
        <v>641</v>
      </c>
      <c r="J101" s="232" t="s">
        <v>386</v>
      </c>
      <c r="K101" s="412" t="s">
        <v>12</v>
      </c>
      <c r="L101" s="687">
        <v>2.5000000000000001E-2</v>
      </c>
      <c r="M101" s="514">
        <v>2000</v>
      </c>
      <c r="N101" s="514"/>
      <c r="O101" s="687">
        <v>0.03</v>
      </c>
      <c r="P101" s="514"/>
      <c r="Q101" s="514">
        <v>2607</v>
      </c>
      <c r="R101" s="514"/>
      <c r="S101" s="606">
        <f t="shared" si="9"/>
        <v>130.35</v>
      </c>
      <c r="T101" s="677"/>
      <c r="U101" s="704"/>
      <c r="V101" s="704"/>
      <c r="W101" s="704"/>
      <c r="X101" s="697"/>
      <c r="Y101" s="697"/>
    </row>
    <row r="102" spans="1:25" ht="22.5" customHeight="1">
      <c r="A102" s="250" t="s">
        <v>549</v>
      </c>
      <c r="B102" s="514"/>
      <c r="C102" s="514">
        <v>2010</v>
      </c>
      <c r="D102" s="232" t="s">
        <v>626</v>
      </c>
      <c r="E102" s="232" t="s">
        <v>609</v>
      </c>
      <c r="F102" s="583" t="s">
        <v>215</v>
      </c>
      <c r="G102" s="378" t="s">
        <v>201</v>
      </c>
      <c r="H102" s="583" t="s">
        <v>726</v>
      </c>
      <c r="I102" s="232" t="s">
        <v>283</v>
      </c>
      <c r="J102" s="232" t="s">
        <v>386</v>
      </c>
      <c r="K102" s="412" t="s">
        <v>951</v>
      </c>
      <c r="L102" s="687">
        <v>2.5000000000000001E-2</v>
      </c>
      <c r="M102" s="514" t="s">
        <v>332</v>
      </c>
      <c r="N102" s="514"/>
      <c r="O102" s="514" t="s">
        <v>154</v>
      </c>
      <c r="P102" s="514"/>
      <c r="Q102" s="514">
        <v>42</v>
      </c>
      <c r="R102" s="514"/>
      <c r="S102" s="606" t="e">
        <f t="shared" si="9"/>
        <v>#VALUE!</v>
      </c>
      <c r="T102" s="677"/>
      <c r="U102" s="704"/>
      <c r="V102" s="704"/>
      <c r="W102" s="704"/>
      <c r="X102" s="697"/>
      <c r="Y102" s="697"/>
    </row>
    <row r="103" spans="1:25" ht="22.5" customHeight="1">
      <c r="A103" s="250" t="s">
        <v>549</v>
      </c>
      <c r="B103" s="514"/>
      <c r="C103" s="514">
        <v>2010</v>
      </c>
      <c r="D103" s="232" t="s">
        <v>627</v>
      </c>
      <c r="E103" s="232" t="s">
        <v>604</v>
      </c>
      <c r="F103" s="583" t="s">
        <v>215</v>
      </c>
      <c r="G103" s="378" t="s">
        <v>201</v>
      </c>
      <c r="H103" s="583" t="s">
        <v>1083</v>
      </c>
      <c r="I103" s="232" t="s">
        <v>642</v>
      </c>
      <c r="J103" s="232" t="s">
        <v>386</v>
      </c>
      <c r="K103" s="412" t="s">
        <v>14</v>
      </c>
      <c r="L103" s="687">
        <v>2.5000000000000001E-2</v>
      </c>
      <c r="M103" s="514">
        <v>600</v>
      </c>
      <c r="N103" s="514"/>
      <c r="O103" s="687">
        <v>2.0799999999999999E-2</v>
      </c>
      <c r="P103" s="514"/>
      <c r="Q103" s="514">
        <v>2274</v>
      </c>
      <c r="R103" s="514"/>
      <c r="S103" s="606">
        <f t="shared" si="9"/>
        <v>379</v>
      </c>
      <c r="T103" s="677"/>
      <c r="U103" s="704"/>
      <c r="V103" s="704"/>
      <c r="W103" s="704"/>
      <c r="X103" s="697"/>
      <c r="Y103" s="697"/>
    </row>
    <row r="104" spans="1:25" ht="33.75" customHeight="1">
      <c r="A104" s="250" t="s">
        <v>549</v>
      </c>
      <c r="B104" s="514"/>
      <c r="C104" s="514">
        <v>2010</v>
      </c>
      <c r="D104" s="232" t="s">
        <v>628</v>
      </c>
      <c r="E104" s="232" t="s">
        <v>604</v>
      </c>
      <c r="F104" s="583" t="s">
        <v>215</v>
      </c>
      <c r="G104" s="378" t="s">
        <v>201</v>
      </c>
      <c r="H104" s="689" t="s">
        <v>1081</v>
      </c>
      <c r="I104" s="232" t="s">
        <v>634</v>
      </c>
      <c r="J104" s="232" t="s">
        <v>386</v>
      </c>
      <c r="K104" s="412" t="s">
        <v>12</v>
      </c>
      <c r="L104" s="687">
        <v>2.5000000000000001E-2</v>
      </c>
      <c r="M104" s="514">
        <v>1100</v>
      </c>
      <c r="N104" s="514"/>
      <c r="O104" s="687">
        <v>2.5700000000000001E-2</v>
      </c>
      <c r="P104" s="514"/>
      <c r="Q104" s="514">
        <v>1286</v>
      </c>
      <c r="R104" s="514"/>
      <c r="S104" s="606">
        <f t="shared" si="9"/>
        <v>116.90909090909091</v>
      </c>
      <c r="T104" s="677"/>
      <c r="U104" s="704"/>
      <c r="V104" s="704"/>
      <c r="W104" s="704"/>
      <c r="X104" s="697"/>
      <c r="Y104" s="697"/>
    </row>
    <row r="105" spans="1:25" ht="33.75" customHeight="1">
      <c r="A105" s="250" t="s">
        <v>549</v>
      </c>
      <c r="B105" s="514"/>
      <c r="C105" s="514">
        <v>2010</v>
      </c>
      <c r="D105" s="232" t="s">
        <v>628</v>
      </c>
      <c r="E105" s="232" t="s">
        <v>604</v>
      </c>
      <c r="F105" s="583" t="s">
        <v>215</v>
      </c>
      <c r="G105" s="378" t="s">
        <v>201</v>
      </c>
      <c r="H105" s="583" t="s">
        <v>726</v>
      </c>
      <c r="I105" s="232" t="s">
        <v>373</v>
      </c>
      <c r="J105" s="232" t="s">
        <v>386</v>
      </c>
      <c r="K105" s="412" t="s">
        <v>12</v>
      </c>
      <c r="L105" s="687">
        <v>2.5000000000000001E-2</v>
      </c>
      <c r="M105" s="514" t="s">
        <v>332</v>
      </c>
      <c r="N105" s="514"/>
      <c r="O105" s="514" t="s">
        <v>332</v>
      </c>
      <c r="P105" s="514"/>
      <c r="Q105" s="514">
        <v>115</v>
      </c>
      <c r="R105" s="514"/>
      <c r="S105" s="606" t="e">
        <f t="shared" si="9"/>
        <v>#VALUE!</v>
      </c>
      <c r="T105" s="677"/>
      <c r="U105" s="704"/>
      <c r="V105" s="704"/>
      <c r="W105" s="704"/>
      <c r="X105" s="697"/>
      <c r="Y105" s="697"/>
    </row>
    <row r="106" spans="1:25" ht="22.5" customHeight="1">
      <c r="A106" s="250" t="s">
        <v>549</v>
      </c>
      <c r="B106" s="514"/>
      <c r="C106" s="514">
        <v>2010</v>
      </c>
      <c r="D106" s="232" t="s">
        <v>629</v>
      </c>
      <c r="E106" s="232" t="s">
        <v>604</v>
      </c>
      <c r="F106" s="583" t="s">
        <v>215</v>
      </c>
      <c r="G106" s="378" t="s">
        <v>201</v>
      </c>
      <c r="H106" s="689" t="s">
        <v>1081</v>
      </c>
      <c r="I106" s="232" t="s">
        <v>597</v>
      </c>
      <c r="J106" s="232" t="s">
        <v>386</v>
      </c>
      <c r="K106" s="412" t="s">
        <v>951</v>
      </c>
      <c r="L106" s="687">
        <v>2.5000000000000001E-2</v>
      </c>
      <c r="M106" s="514">
        <v>3500</v>
      </c>
      <c r="N106" s="514"/>
      <c r="O106" s="687">
        <v>3.0700000000000002E-2</v>
      </c>
      <c r="P106" s="514"/>
      <c r="Q106" s="514">
        <v>2550</v>
      </c>
      <c r="R106" s="514"/>
      <c r="S106" s="606">
        <f t="shared" si="9"/>
        <v>72.857142857142861</v>
      </c>
      <c r="T106" s="677"/>
      <c r="U106" s="704"/>
      <c r="V106" s="704"/>
      <c r="W106" s="704"/>
      <c r="X106" s="697"/>
      <c r="Y106" s="697"/>
    </row>
    <row r="107" spans="1:25" ht="22.5" customHeight="1">
      <c r="A107" s="250" t="s">
        <v>549</v>
      </c>
      <c r="B107" s="514"/>
      <c r="C107" s="514">
        <v>2010</v>
      </c>
      <c r="D107" s="232" t="s">
        <v>629</v>
      </c>
      <c r="E107" s="232" t="s">
        <v>604</v>
      </c>
      <c r="F107" s="583" t="s">
        <v>215</v>
      </c>
      <c r="G107" s="378" t="s">
        <v>201</v>
      </c>
      <c r="H107" s="583" t="s">
        <v>726</v>
      </c>
      <c r="I107" s="232" t="s">
        <v>373</v>
      </c>
      <c r="J107" s="232" t="s">
        <v>386</v>
      </c>
      <c r="K107" s="412" t="s">
        <v>951</v>
      </c>
      <c r="L107" s="687">
        <v>2.5000000000000001E-2</v>
      </c>
      <c r="M107" s="514">
        <v>2000</v>
      </c>
      <c r="N107" s="514"/>
      <c r="O107" s="687">
        <v>3.2599999999999997E-2</v>
      </c>
      <c r="P107" s="514"/>
      <c r="Q107" s="514">
        <v>2565</v>
      </c>
      <c r="R107" s="514"/>
      <c r="S107" s="606">
        <f t="shared" si="9"/>
        <v>128.25</v>
      </c>
      <c r="T107" s="677"/>
      <c r="U107" s="704"/>
      <c r="V107" s="704"/>
      <c r="W107" s="704"/>
      <c r="X107" s="697"/>
      <c r="Y107" s="697"/>
    </row>
    <row r="108" spans="1:25" ht="33.75" customHeight="1">
      <c r="A108" s="250" t="s">
        <v>549</v>
      </c>
      <c r="B108" s="514"/>
      <c r="C108" s="514">
        <v>2010</v>
      </c>
      <c r="D108" s="232" t="s">
        <v>630</v>
      </c>
      <c r="E108" s="232" t="s">
        <v>609</v>
      </c>
      <c r="F108" s="583" t="s">
        <v>215</v>
      </c>
      <c r="G108" s="378" t="s">
        <v>201</v>
      </c>
      <c r="H108" s="689" t="s">
        <v>1082</v>
      </c>
      <c r="I108" s="232" t="s">
        <v>643</v>
      </c>
      <c r="J108" s="232" t="s">
        <v>386</v>
      </c>
      <c r="K108" s="412" t="s">
        <v>389</v>
      </c>
      <c r="L108" s="687">
        <v>2.5000000000000001E-2</v>
      </c>
      <c r="M108" s="514" t="s">
        <v>332</v>
      </c>
      <c r="N108" s="514"/>
      <c r="O108" s="514" t="s">
        <v>332</v>
      </c>
      <c r="P108" s="514"/>
      <c r="Q108" s="514">
        <v>80</v>
      </c>
      <c r="R108" s="514"/>
      <c r="S108" s="606" t="e">
        <f t="shared" si="9"/>
        <v>#VALUE!</v>
      </c>
      <c r="T108" s="677"/>
      <c r="U108" s="704"/>
      <c r="V108" s="704"/>
      <c r="W108" s="704"/>
      <c r="X108" s="697"/>
      <c r="Y108" s="697"/>
    </row>
    <row r="109" spans="1:25" ht="33.75" customHeight="1">
      <c r="A109" s="250" t="s">
        <v>549</v>
      </c>
      <c r="B109" s="514"/>
      <c r="C109" s="514">
        <v>2010</v>
      </c>
      <c r="D109" s="232" t="s">
        <v>998</v>
      </c>
      <c r="E109" s="232" t="s">
        <v>609</v>
      </c>
      <c r="F109" s="583" t="s">
        <v>215</v>
      </c>
      <c r="G109" s="378" t="s">
        <v>201</v>
      </c>
      <c r="H109" s="689" t="s">
        <v>1082</v>
      </c>
      <c r="I109" s="232" t="s">
        <v>644</v>
      </c>
      <c r="J109" s="232" t="s">
        <v>386</v>
      </c>
      <c r="K109" s="412" t="s">
        <v>12</v>
      </c>
      <c r="L109" s="687">
        <v>2.5000000000000001E-2</v>
      </c>
      <c r="M109" s="514">
        <v>400</v>
      </c>
      <c r="N109" s="514"/>
      <c r="O109" s="687">
        <v>1.26E-2</v>
      </c>
      <c r="P109" s="514"/>
      <c r="Q109" s="514">
        <v>3555</v>
      </c>
      <c r="R109" s="514"/>
      <c r="S109" s="606">
        <f t="shared" si="9"/>
        <v>888.75</v>
      </c>
      <c r="T109" s="677"/>
      <c r="U109" s="704"/>
      <c r="V109" s="704"/>
      <c r="W109" s="704"/>
      <c r="X109" s="697"/>
      <c r="Y109" s="697"/>
    </row>
    <row r="110" spans="1:25" ht="33.75" customHeight="1">
      <c r="A110" s="250" t="s">
        <v>549</v>
      </c>
      <c r="B110" s="514"/>
      <c r="C110" s="514">
        <v>2010</v>
      </c>
      <c r="D110" s="232" t="s">
        <v>768</v>
      </c>
      <c r="E110" s="232" t="s">
        <v>609</v>
      </c>
      <c r="F110" s="583" t="s">
        <v>215</v>
      </c>
      <c r="G110" s="378" t="s">
        <v>201</v>
      </c>
      <c r="H110" s="689" t="s">
        <v>1081</v>
      </c>
      <c r="I110" s="232" t="s">
        <v>597</v>
      </c>
      <c r="J110" s="232" t="s">
        <v>386</v>
      </c>
      <c r="K110" s="412" t="s">
        <v>12</v>
      </c>
      <c r="L110" s="687">
        <v>2.5000000000000001E-2</v>
      </c>
      <c r="M110" s="514">
        <v>100</v>
      </c>
      <c r="N110" s="514"/>
      <c r="O110" s="514" t="s">
        <v>154</v>
      </c>
      <c r="P110" s="514"/>
      <c r="Q110" s="514">
        <v>291</v>
      </c>
      <c r="R110" s="514"/>
      <c r="S110" s="606">
        <f t="shared" si="9"/>
        <v>291</v>
      </c>
      <c r="T110" s="677"/>
      <c r="U110" s="704"/>
      <c r="V110" s="704"/>
      <c r="W110" s="704"/>
      <c r="X110" s="697"/>
      <c r="Y110" s="697"/>
    </row>
    <row r="111" spans="1:25" ht="33.75" customHeight="1">
      <c r="A111" s="250" t="s">
        <v>549</v>
      </c>
      <c r="B111" s="514"/>
      <c r="C111" s="514">
        <v>2010</v>
      </c>
      <c r="D111" s="232" t="s">
        <v>558</v>
      </c>
      <c r="E111" s="232" t="s">
        <v>609</v>
      </c>
      <c r="F111" s="583" t="s">
        <v>215</v>
      </c>
      <c r="G111" s="378" t="s">
        <v>201</v>
      </c>
      <c r="H111" s="689" t="s">
        <v>1081</v>
      </c>
      <c r="I111" s="232" t="s">
        <v>597</v>
      </c>
      <c r="J111" s="232" t="s">
        <v>386</v>
      </c>
      <c r="K111" s="412" t="s">
        <v>12</v>
      </c>
      <c r="L111" s="687">
        <v>2.5000000000000001E-2</v>
      </c>
      <c r="M111" s="514">
        <v>100</v>
      </c>
      <c r="N111" s="514"/>
      <c r="O111" s="514" t="s">
        <v>154</v>
      </c>
      <c r="P111" s="514"/>
      <c r="Q111" s="514">
        <v>128</v>
      </c>
      <c r="R111" s="514"/>
      <c r="S111" s="606">
        <f t="shared" si="9"/>
        <v>128</v>
      </c>
      <c r="T111" s="677"/>
      <c r="U111" s="704"/>
      <c r="V111" s="704"/>
      <c r="W111" s="704"/>
      <c r="X111" s="697"/>
      <c r="Y111" s="697"/>
    </row>
    <row r="112" spans="1:25" s="496" customFormat="1" ht="22.5" hidden="1" customHeight="1">
      <c r="A112" s="250" t="s">
        <v>549</v>
      </c>
      <c r="B112" s="514"/>
      <c r="C112" s="514">
        <v>2010</v>
      </c>
      <c r="D112" s="232" t="s">
        <v>612</v>
      </c>
      <c r="E112" s="232" t="s">
        <v>609</v>
      </c>
      <c r="F112" s="583" t="s">
        <v>215</v>
      </c>
      <c r="G112" s="378" t="s">
        <v>201</v>
      </c>
      <c r="H112" s="689" t="s">
        <v>1081</v>
      </c>
      <c r="I112" s="232" t="s">
        <v>597</v>
      </c>
      <c r="J112" s="232" t="s">
        <v>387</v>
      </c>
      <c r="K112" s="412"/>
      <c r="L112" s="687">
        <v>2.5000000000000001E-2</v>
      </c>
      <c r="M112" s="514" t="s">
        <v>332</v>
      </c>
      <c r="N112" s="514"/>
      <c r="O112" s="514" t="s">
        <v>434</v>
      </c>
      <c r="P112" s="514"/>
      <c r="Q112" s="514" t="s">
        <v>332</v>
      </c>
      <c r="R112" s="514"/>
      <c r="S112" s="606" t="e">
        <f t="shared" si="9"/>
        <v>#VALUE!</v>
      </c>
      <c r="T112" s="677"/>
    </row>
    <row r="113" spans="1:20" s="496" customFormat="1" ht="33.75" hidden="1" customHeight="1">
      <c r="A113" s="250" t="s">
        <v>549</v>
      </c>
      <c r="B113" s="514"/>
      <c r="C113" s="514">
        <v>2010</v>
      </c>
      <c r="D113" s="232" t="s">
        <v>612</v>
      </c>
      <c r="E113" s="232" t="s">
        <v>609</v>
      </c>
      <c r="F113" s="583" t="s">
        <v>215</v>
      </c>
      <c r="G113" s="378" t="s">
        <v>201</v>
      </c>
      <c r="H113" s="583" t="s">
        <v>726</v>
      </c>
      <c r="I113" s="232" t="s">
        <v>373</v>
      </c>
      <c r="J113" s="232" t="s">
        <v>387</v>
      </c>
      <c r="K113" s="412" t="s">
        <v>389</v>
      </c>
      <c r="L113" s="687">
        <v>2.5000000000000001E-2</v>
      </c>
      <c r="M113" s="514" t="s">
        <v>332</v>
      </c>
      <c r="N113" s="514"/>
      <c r="O113" s="514" t="s">
        <v>434</v>
      </c>
      <c r="P113" s="514"/>
      <c r="Q113" s="514">
        <v>2284</v>
      </c>
      <c r="R113" s="514"/>
      <c r="S113" s="606" t="e">
        <f t="shared" si="9"/>
        <v>#VALUE!</v>
      </c>
      <c r="T113" s="677"/>
    </row>
    <row r="114" spans="1:20" s="496" customFormat="1" ht="12.75" hidden="1" customHeight="1">
      <c r="A114" s="250" t="s">
        <v>549</v>
      </c>
      <c r="B114" s="514"/>
      <c r="C114" s="514">
        <v>2010</v>
      </c>
      <c r="D114" s="232" t="s">
        <v>613</v>
      </c>
      <c r="E114" s="232" t="s">
        <v>609</v>
      </c>
      <c r="F114" s="583" t="s">
        <v>215</v>
      </c>
      <c r="G114" s="378" t="s">
        <v>201</v>
      </c>
      <c r="H114" s="583" t="s">
        <v>726</v>
      </c>
      <c r="I114" s="232" t="s">
        <v>373</v>
      </c>
      <c r="J114" s="232" t="s">
        <v>387</v>
      </c>
      <c r="K114" s="412" t="s">
        <v>332</v>
      </c>
      <c r="L114" s="687">
        <v>2.5000000000000001E-2</v>
      </c>
      <c r="M114" s="514" t="s">
        <v>332</v>
      </c>
      <c r="N114" s="514"/>
      <c r="O114" s="514" t="s">
        <v>434</v>
      </c>
      <c r="P114" s="514"/>
      <c r="Q114" s="514" t="s">
        <v>332</v>
      </c>
      <c r="R114" s="514"/>
      <c r="S114" s="606" t="e">
        <f t="shared" si="9"/>
        <v>#VALUE!</v>
      </c>
      <c r="T114" s="677"/>
    </row>
    <row r="115" spans="1:20" ht="22.5" hidden="1" customHeight="1">
      <c r="A115" s="250" t="s">
        <v>549</v>
      </c>
      <c r="B115" s="514"/>
      <c r="C115" s="514">
        <v>2010</v>
      </c>
      <c r="D115" s="232" t="s">
        <v>614</v>
      </c>
      <c r="E115" s="232" t="s">
        <v>604</v>
      </c>
      <c r="F115" s="583" t="s">
        <v>215</v>
      </c>
      <c r="G115" s="378" t="s">
        <v>201</v>
      </c>
      <c r="H115" s="583" t="s">
        <v>685</v>
      </c>
      <c r="I115" s="232" t="s">
        <v>632</v>
      </c>
      <c r="J115" s="232" t="s">
        <v>387</v>
      </c>
      <c r="K115" s="412" t="s">
        <v>389</v>
      </c>
      <c r="L115" s="687">
        <v>2.5000000000000001E-2</v>
      </c>
      <c r="M115" s="514">
        <v>600</v>
      </c>
      <c r="N115" s="514"/>
      <c r="O115" s="514" t="s">
        <v>434</v>
      </c>
      <c r="P115" s="514"/>
      <c r="Q115" s="514">
        <v>784</v>
      </c>
      <c r="R115" s="514"/>
      <c r="S115" s="606">
        <f t="shared" si="9"/>
        <v>130.66666666666666</v>
      </c>
      <c r="T115" s="677"/>
    </row>
    <row r="116" spans="1:20" ht="22.5" hidden="1" customHeight="1">
      <c r="A116" s="250" t="s">
        <v>549</v>
      </c>
      <c r="B116" s="514"/>
      <c r="C116" s="514">
        <v>2010</v>
      </c>
      <c r="D116" s="232" t="s">
        <v>614</v>
      </c>
      <c r="E116" s="232" t="s">
        <v>604</v>
      </c>
      <c r="F116" s="583" t="s">
        <v>215</v>
      </c>
      <c r="G116" s="378" t="s">
        <v>201</v>
      </c>
      <c r="H116" s="583" t="s">
        <v>726</v>
      </c>
      <c r="I116" s="232" t="s">
        <v>633</v>
      </c>
      <c r="J116" s="232" t="s">
        <v>387</v>
      </c>
      <c r="K116" s="412" t="s">
        <v>389</v>
      </c>
      <c r="L116" s="687">
        <v>2.5000000000000001E-2</v>
      </c>
      <c r="M116" s="514">
        <v>1000</v>
      </c>
      <c r="N116" s="514"/>
      <c r="O116" s="514" t="s">
        <v>434</v>
      </c>
      <c r="P116" s="514"/>
      <c r="Q116" s="514">
        <v>1891</v>
      </c>
      <c r="R116" s="514"/>
      <c r="S116" s="606">
        <f t="shared" si="9"/>
        <v>189.1</v>
      </c>
      <c r="T116" s="677"/>
    </row>
    <row r="117" spans="1:20" ht="22.5" hidden="1" customHeight="1">
      <c r="A117" s="250" t="s">
        <v>549</v>
      </c>
      <c r="B117" s="514"/>
      <c r="C117" s="514">
        <v>2010</v>
      </c>
      <c r="D117" s="232" t="s">
        <v>614</v>
      </c>
      <c r="E117" s="232" t="s">
        <v>604</v>
      </c>
      <c r="F117" s="583" t="s">
        <v>215</v>
      </c>
      <c r="G117" s="378" t="s">
        <v>201</v>
      </c>
      <c r="H117" s="689" t="s">
        <v>1081</v>
      </c>
      <c r="I117" s="232" t="s">
        <v>634</v>
      </c>
      <c r="J117" s="232" t="s">
        <v>387</v>
      </c>
      <c r="K117" s="412" t="s">
        <v>389</v>
      </c>
      <c r="L117" s="687">
        <v>2.5000000000000001E-2</v>
      </c>
      <c r="M117" s="514">
        <v>1000</v>
      </c>
      <c r="N117" s="514"/>
      <c r="O117" s="514" t="s">
        <v>434</v>
      </c>
      <c r="P117" s="514"/>
      <c r="Q117" s="514">
        <v>2869</v>
      </c>
      <c r="R117" s="514"/>
      <c r="S117" s="606">
        <f t="shared" si="9"/>
        <v>286.89999999999998</v>
      </c>
      <c r="T117" s="677"/>
    </row>
    <row r="118" spans="1:20" ht="12.75" hidden="1" customHeight="1">
      <c r="A118" s="250" t="s">
        <v>549</v>
      </c>
      <c r="B118" s="514"/>
      <c r="C118" s="514">
        <v>2010</v>
      </c>
      <c r="D118" s="232" t="s">
        <v>615</v>
      </c>
      <c r="E118" s="232" t="s">
        <v>604</v>
      </c>
      <c r="F118" s="583" t="s">
        <v>215</v>
      </c>
      <c r="G118" s="378" t="s">
        <v>201</v>
      </c>
      <c r="H118" s="583" t="s">
        <v>688</v>
      </c>
      <c r="I118" s="232" t="s">
        <v>635</v>
      </c>
      <c r="J118" s="232" t="s">
        <v>387</v>
      </c>
      <c r="K118" s="412" t="s">
        <v>389</v>
      </c>
      <c r="L118" s="687">
        <v>2.5000000000000001E-2</v>
      </c>
      <c r="M118" s="514">
        <v>100</v>
      </c>
      <c r="N118" s="514"/>
      <c r="O118" s="514" t="s">
        <v>434</v>
      </c>
      <c r="P118" s="514"/>
      <c r="Q118" s="514">
        <v>154</v>
      </c>
      <c r="R118" s="514"/>
      <c r="S118" s="606">
        <f t="shared" si="9"/>
        <v>154</v>
      </c>
      <c r="T118" s="677"/>
    </row>
    <row r="119" spans="1:20" ht="12.75" hidden="1" customHeight="1">
      <c r="A119" s="250" t="s">
        <v>549</v>
      </c>
      <c r="B119" s="514"/>
      <c r="C119" s="514">
        <v>2010</v>
      </c>
      <c r="D119" s="232" t="s">
        <v>615</v>
      </c>
      <c r="E119" s="232" t="s">
        <v>604</v>
      </c>
      <c r="F119" s="583" t="s">
        <v>215</v>
      </c>
      <c r="G119" s="378" t="s">
        <v>201</v>
      </c>
      <c r="H119" s="583" t="s">
        <v>719</v>
      </c>
      <c r="I119" s="232" t="s">
        <v>636</v>
      </c>
      <c r="J119" s="232" t="s">
        <v>387</v>
      </c>
      <c r="K119" s="412" t="s">
        <v>389</v>
      </c>
      <c r="L119" s="687">
        <v>2.5000000000000001E-2</v>
      </c>
      <c r="M119" s="514">
        <v>400</v>
      </c>
      <c r="N119" s="514"/>
      <c r="O119" s="514" t="s">
        <v>434</v>
      </c>
      <c r="P119" s="514"/>
      <c r="Q119" s="514">
        <v>1094</v>
      </c>
      <c r="R119" s="514"/>
      <c r="S119" s="606">
        <f t="shared" si="9"/>
        <v>273.5</v>
      </c>
      <c r="T119" s="677"/>
    </row>
    <row r="120" spans="1:20" ht="12.75" hidden="1" customHeight="1">
      <c r="A120" s="250" t="s">
        <v>549</v>
      </c>
      <c r="B120" s="514"/>
      <c r="C120" s="514">
        <v>2010</v>
      </c>
      <c r="D120" s="232" t="s">
        <v>615</v>
      </c>
      <c r="E120" s="232" t="s">
        <v>604</v>
      </c>
      <c r="F120" s="583" t="s">
        <v>215</v>
      </c>
      <c r="G120" s="378" t="s">
        <v>201</v>
      </c>
      <c r="H120" s="583" t="s">
        <v>726</v>
      </c>
      <c r="I120" s="232" t="s">
        <v>637</v>
      </c>
      <c r="J120" s="232" t="s">
        <v>387</v>
      </c>
      <c r="K120" s="412" t="s">
        <v>389</v>
      </c>
      <c r="L120" s="687">
        <v>2.5000000000000001E-2</v>
      </c>
      <c r="M120" s="514">
        <v>200</v>
      </c>
      <c r="N120" s="514"/>
      <c r="O120" s="514" t="s">
        <v>434</v>
      </c>
      <c r="P120" s="514"/>
      <c r="Q120" s="514">
        <v>318</v>
      </c>
      <c r="R120" s="514"/>
      <c r="S120" s="606">
        <f t="shared" si="9"/>
        <v>159</v>
      </c>
      <c r="T120" s="677"/>
    </row>
    <row r="121" spans="1:20" ht="12.75" hidden="1" customHeight="1">
      <c r="A121" s="250" t="s">
        <v>549</v>
      </c>
      <c r="B121" s="514"/>
      <c r="C121" s="514">
        <v>2010</v>
      </c>
      <c r="D121" s="232" t="s">
        <v>616</v>
      </c>
      <c r="E121" s="232" t="s">
        <v>604</v>
      </c>
      <c r="F121" s="583" t="s">
        <v>215</v>
      </c>
      <c r="G121" s="378" t="s">
        <v>201</v>
      </c>
      <c r="H121" s="583" t="s">
        <v>726</v>
      </c>
      <c r="I121" s="232" t="s">
        <v>638</v>
      </c>
      <c r="J121" s="232" t="s">
        <v>387</v>
      </c>
      <c r="K121" s="412" t="s">
        <v>389</v>
      </c>
      <c r="L121" s="687">
        <v>2.5000000000000001E-2</v>
      </c>
      <c r="M121" s="514">
        <v>50</v>
      </c>
      <c r="N121" s="514"/>
      <c r="O121" s="514" t="s">
        <v>434</v>
      </c>
      <c r="P121" s="514"/>
      <c r="Q121" s="514">
        <v>3</v>
      </c>
      <c r="R121" s="514"/>
      <c r="S121" s="606">
        <f t="shared" si="9"/>
        <v>6</v>
      </c>
      <c r="T121" s="677"/>
    </row>
    <row r="122" spans="1:20" ht="22.5" hidden="1" customHeight="1">
      <c r="A122" s="250" t="s">
        <v>549</v>
      </c>
      <c r="B122" s="514"/>
      <c r="C122" s="514">
        <v>2010</v>
      </c>
      <c r="D122" s="232" t="s">
        <v>617</v>
      </c>
      <c r="E122" s="232" t="s">
        <v>604</v>
      </c>
      <c r="F122" s="583" t="s">
        <v>215</v>
      </c>
      <c r="G122" s="378" t="s">
        <v>201</v>
      </c>
      <c r="H122" s="689" t="s">
        <v>1081</v>
      </c>
      <c r="I122" s="232" t="s">
        <v>634</v>
      </c>
      <c r="J122" s="232" t="s">
        <v>387</v>
      </c>
      <c r="K122" s="412" t="s">
        <v>332</v>
      </c>
      <c r="L122" s="687">
        <v>2.5000000000000001E-2</v>
      </c>
      <c r="M122" s="514" t="s">
        <v>332</v>
      </c>
      <c r="N122" s="514"/>
      <c r="O122" s="514" t="s">
        <v>434</v>
      </c>
      <c r="P122" s="514"/>
      <c r="Q122" s="514" t="s">
        <v>332</v>
      </c>
      <c r="R122" s="514"/>
      <c r="S122" s="606" t="e">
        <f t="shared" si="9"/>
        <v>#VALUE!</v>
      </c>
      <c r="T122" s="677"/>
    </row>
    <row r="123" spans="1:20" ht="12.75" hidden="1" customHeight="1">
      <c r="A123" s="250" t="s">
        <v>549</v>
      </c>
      <c r="B123" s="514"/>
      <c r="C123" s="514">
        <v>2010</v>
      </c>
      <c r="D123" s="232" t="s">
        <v>617</v>
      </c>
      <c r="E123" s="232" t="s">
        <v>604</v>
      </c>
      <c r="F123" s="583" t="s">
        <v>215</v>
      </c>
      <c r="G123" s="378" t="s">
        <v>201</v>
      </c>
      <c r="H123" s="583" t="s">
        <v>726</v>
      </c>
      <c r="I123" s="232" t="s">
        <v>283</v>
      </c>
      <c r="J123" s="232" t="s">
        <v>387</v>
      </c>
      <c r="K123" s="412" t="s">
        <v>389</v>
      </c>
      <c r="L123" s="687" t="s">
        <v>332</v>
      </c>
      <c r="M123" s="514" t="s">
        <v>332</v>
      </c>
      <c r="N123" s="514"/>
      <c r="O123" s="514" t="s">
        <v>434</v>
      </c>
      <c r="P123" s="514"/>
      <c r="Q123" s="514">
        <v>297</v>
      </c>
      <c r="R123" s="514"/>
      <c r="S123" s="606" t="e">
        <f t="shared" si="9"/>
        <v>#VALUE!</v>
      </c>
      <c r="T123" s="677"/>
    </row>
    <row r="124" spans="1:20" ht="12.75" hidden="1" customHeight="1">
      <c r="A124" s="250" t="s">
        <v>549</v>
      </c>
      <c r="B124" s="514"/>
      <c r="C124" s="514">
        <v>2010</v>
      </c>
      <c r="D124" s="232" t="s">
        <v>824</v>
      </c>
      <c r="E124" s="232" t="s">
        <v>604</v>
      </c>
      <c r="F124" s="583" t="s">
        <v>215</v>
      </c>
      <c r="G124" s="378" t="s">
        <v>201</v>
      </c>
      <c r="H124" s="583" t="s">
        <v>726</v>
      </c>
      <c r="I124" s="232" t="s">
        <v>283</v>
      </c>
      <c r="J124" s="232" t="s">
        <v>387</v>
      </c>
      <c r="K124" s="412" t="s">
        <v>389</v>
      </c>
      <c r="L124" s="687" t="s">
        <v>332</v>
      </c>
      <c r="M124" s="514" t="s">
        <v>332</v>
      </c>
      <c r="N124" s="514"/>
      <c r="O124" s="514" t="s">
        <v>434</v>
      </c>
      <c r="P124" s="514"/>
      <c r="Q124" s="514">
        <v>606</v>
      </c>
      <c r="R124" s="514"/>
      <c r="S124" s="606" t="e">
        <f t="shared" si="9"/>
        <v>#VALUE!</v>
      </c>
      <c r="T124" s="677"/>
    </row>
    <row r="125" spans="1:20" ht="12.75" hidden="1" customHeight="1">
      <c r="A125" s="250" t="s">
        <v>549</v>
      </c>
      <c r="B125" s="514"/>
      <c r="C125" s="514">
        <v>2010</v>
      </c>
      <c r="D125" s="232" t="s">
        <v>618</v>
      </c>
      <c r="E125" s="232" t="s">
        <v>604</v>
      </c>
      <c r="F125" s="583" t="s">
        <v>215</v>
      </c>
      <c r="G125" s="378" t="s">
        <v>201</v>
      </c>
      <c r="H125" s="689"/>
      <c r="I125" s="232" t="s">
        <v>390</v>
      </c>
      <c r="J125" s="232" t="s">
        <v>387</v>
      </c>
      <c r="K125" s="412" t="s">
        <v>389</v>
      </c>
      <c r="L125" s="687">
        <v>2.5000000000000001E-2</v>
      </c>
      <c r="M125" s="514">
        <v>50</v>
      </c>
      <c r="N125" s="514"/>
      <c r="O125" s="514" t="s">
        <v>434</v>
      </c>
      <c r="P125" s="514"/>
      <c r="Q125" s="514">
        <v>21</v>
      </c>
      <c r="R125" s="514"/>
      <c r="S125" s="606">
        <f t="shared" si="9"/>
        <v>42</v>
      </c>
      <c r="T125" s="677"/>
    </row>
    <row r="126" spans="1:20" ht="12.75" hidden="1" customHeight="1">
      <c r="A126" s="250" t="s">
        <v>549</v>
      </c>
      <c r="B126" s="514"/>
      <c r="C126" s="514">
        <v>2010</v>
      </c>
      <c r="D126" s="232" t="s">
        <v>619</v>
      </c>
      <c r="E126" s="232" t="s">
        <v>604</v>
      </c>
      <c r="F126" s="583" t="s">
        <v>215</v>
      </c>
      <c r="G126" s="378" t="s">
        <v>201</v>
      </c>
      <c r="H126" s="583" t="s">
        <v>1083</v>
      </c>
      <c r="I126" s="232" t="s">
        <v>639</v>
      </c>
      <c r="J126" s="232" t="s">
        <v>387</v>
      </c>
      <c r="K126" s="412" t="s">
        <v>332</v>
      </c>
      <c r="L126" s="687">
        <v>2.5000000000000001E-2</v>
      </c>
      <c r="M126" s="514" t="s">
        <v>332</v>
      </c>
      <c r="N126" s="514"/>
      <c r="O126" s="514" t="s">
        <v>434</v>
      </c>
      <c r="P126" s="514"/>
      <c r="Q126" s="514" t="s">
        <v>332</v>
      </c>
      <c r="R126" s="514"/>
      <c r="S126" s="606" t="e">
        <f t="shared" si="9"/>
        <v>#VALUE!</v>
      </c>
      <c r="T126" s="677"/>
    </row>
    <row r="127" spans="1:20" ht="12.75" hidden="1" customHeight="1">
      <c r="A127" s="250" t="s">
        <v>549</v>
      </c>
      <c r="B127" s="514"/>
      <c r="C127" s="514">
        <v>2010</v>
      </c>
      <c r="D127" s="232" t="s">
        <v>620</v>
      </c>
      <c r="E127" s="232" t="s">
        <v>609</v>
      </c>
      <c r="F127" s="583" t="s">
        <v>215</v>
      </c>
      <c r="G127" s="378" t="s">
        <v>201</v>
      </c>
      <c r="H127" s="583" t="s">
        <v>726</v>
      </c>
      <c r="I127" s="232" t="s">
        <v>283</v>
      </c>
      <c r="J127" s="232" t="s">
        <v>387</v>
      </c>
      <c r="K127" s="876" t="s">
        <v>389</v>
      </c>
      <c r="L127" s="687">
        <v>2.5000000000000001E-2</v>
      </c>
      <c r="M127" s="843">
        <v>200</v>
      </c>
      <c r="N127" s="514"/>
      <c r="O127" s="514" t="s">
        <v>434</v>
      </c>
      <c r="P127" s="514"/>
      <c r="Q127" s="843">
        <v>164</v>
      </c>
      <c r="R127" s="514"/>
      <c r="S127" s="606">
        <f t="shared" si="9"/>
        <v>82</v>
      </c>
      <c r="T127" s="677"/>
    </row>
    <row r="128" spans="1:20" ht="12.75" hidden="1" customHeight="1">
      <c r="A128" s="250" t="s">
        <v>549</v>
      </c>
      <c r="B128" s="514"/>
      <c r="C128" s="514">
        <v>2010</v>
      </c>
      <c r="D128" s="232" t="s">
        <v>621</v>
      </c>
      <c r="E128" s="232" t="s">
        <v>609</v>
      </c>
      <c r="F128" s="583" t="s">
        <v>215</v>
      </c>
      <c r="G128" s="378" t="s">
        <v>201</v>
      </c>
      <c r="H128" s="583" t="s">
        <v>726</v>
      </c>
      <c r="I128" s="232" t="s">
        <v>283</v>
      </c>
      <c r="J128" s="232" t="s">
        <v>387</v>
      </c>
      <c r="K128" s="876"/>
      <c r="L128" s="687">
        <v>2.5000000000000001E-2</v>
      </c>
      <c r="M128" s="843"/>
      <c r="N128" s="514"/>
      <c r="O128" s="514" t="s">
        <v>434</v>
      </c>
      <c r="P128" s="514"/>
      <c r="Q128" s="843"/>
      <c r="R128" s="514"/>
      <c r="S128" s="606" t="e">
        <f t="shared" si="9"/>
        <v>#DIV/0!</v>
      </c>
      <c r="T128" s="677"/>
    </row>
    <row r="129" spans="1:25" ht="33.75" hidden="1" customHeight="1">
      <c r="A129" s="250" t="s">
        <v>549</v>
      </c>
      <c r="B129" s="514"/>
      <c r="C129" s="514">
        <v>2010</v>
      </c>
      <c r="D129" s="232" t="s">
        <v>622</v>
      </c>
      <c r="E129" s="232" t="s">
        <v>604</v>
      </c>
      <c r="F129" s="583" t="s">
        <v>215</v>
      </c>
      <c r="G129" s="378" t="s">
        <v>201</v>
      </c>
      <c r="H129" s="689" t="s">
        <v>1081</v>
      </c>
      <c r="I129" s="232" t="s">
        <v>634</v>
      </c>
      <c r="J129" s="232" t="s">
        <v>391</v>
      </c>
      <c r="K129" s="412" t="s">
        <v>389</v>
      </c>
      <c r="L129" s="687">
        <v>0.125</v>
      </c>
      <c r="M129" s="514">
        <v>1000</v>
      </c>
      <c r="N129" s="514"/>
      <c r="O129" s="514" t="s">
        <v>434</v>
      </c>
      <c r="P129" s="514"/>
      <c r="Q129" s="514">
        <v>33847</v>
      </c>
      <c r="R129" s="514"/>
      <c r="S129" s="606">
        <f t="shared" si="9"/>
        <v>3384.7</v>
      </c>
      <c r="T129" s="677"/>
    </row>
    <row r="130" spans="1:25" ht="33.75" hidden="1" customHeight="1">
      <c r="A130" s="250" t="s">
        <v>549</v>
      </c>
      <c r="B130" s="514"/>
      <c r="C130" s="514">
        <v>2010</v>
      </c>
      <c r="D130" s="232" t="s">
        <v>622</v>
      </c>
      <c r="E130" s="232" t="s">
        <v>604</v>
      </c>
      <c r="F130" s="583" t="s">
        <v>215</v>
      </c>
      <c r="G130" s="378" t="s">
        <v>201</v>
      </c>
      <c r="H130" s="583" t="s">
        <v>726</v>
      </c>
      <c r="I130" s="232" t="s">
        <v>640</v>
      </c>
      <c r="J130" s="232" t="s">
        <v>391</v>
      </c>
      <c r="K130" s="412" t="s">
        <v>389</v>
      </c>
      <c r="L130" s="687">
        <v>0.125</v>
      </c>
      <c r="M130" s="514">
        <v>1000</v>
      </c>
      <c r="N130" s="514"/>
      <c r="O130" s="514" t="s">
        <v>434</v>
      </c>
      <c r="P130" s="514"/>
      <c r="Q130" s="514">
        <v>4819</v>
      </c>
      <c r="R130" s="514"/>
      <c r="S130" s="606">
        <f t="shared" si="9"/>
        <v>481.9</v>
      </c>
      <c r="T130" s="677"/>
    </row>
    <row r="131" spans="1:25" ht="24.75" hidden="1" customHeight="1">
      <c r="A131" s="250" t="s">
        <v>549</v>
      </c>
      <c r="B131" s="514"/>
      <c r="C131" s="514">
        <v>2010</v>
      </c>
      <c r="D131" s="232" t="s">
        <v>623</v>
      </c>
      <c r="E131" s="232" t="s">
        <v>604</v>
      </c>
      <c r="F131" s="583" t="s">
        <v>215</v>
      </c>
      <c r="G131" s="378" t="s">
        <v>201</v>
      </c>
      <c r="H131" s="689" t="s">
        <v>1081</v>
      </c>
      <c r="I131" s="232" t="s">
        <v>634</v>
      </c>
      <c r="J131" s="232" t="s">
        <v>391</v>
      </c>
      <c r="K131" s="412" t="s">
        <v>389</v>
      </c>
      <c r="L131" s="687">
        <v>0.125</v>
      </c>
      <c r="M131" s="514">
        <v>500</v>
      </c>
      <c r="N131" s="514"/>
      <c r="O131" s="514" t="s">
        <v>434</v>
      </c>
      <c r="P131" s="514"/>
      <c r="Q131" s="514">
        <v>3808</v>
      </c>
      <c r="R131" s="514"/>
      <c r="S131" s="606">
        <f t="shared" si="9"/>
        <v>761.6</v>
      </c>
      <c r="T131" s="677"/>
    </row>
    <row r="132" spans="1:25" ht="12.75" hidden="1" customHeight="1">
      <c r="A132" s="250" t="s">
        <v>549</v>
      </c>
      <c r="B132" s="514"/>
      <c r="C132" s="514">
        <v>2010</v>
      </c>
      <c r="D132" s="232" t="s">
        <v>623</v>
      </c>
      <c r="E132" s="232" t="s">
        <v>604</v>
      </c>
      <c r="F132" s="583" t="s">
        <v>215</v>
      </c>
      <c r="G132" s="378" t="s">
        <v>201</v>
      </c>
      <c r="H132" s="583" t="s">
        <v>726</v>
      </c>
      <c r="I132" s="232" t="s">
        <v>373</v>
      </c>
      <c r="J132" s="232" t="s">
        <v>391</v>
      </c>
      <c r="K132" s="412" t="s">
        <v>389</v>
      </c>
      <c r="L132" s="687">
        <v>0.125</v>
      </c>
      <c r="M132" s="514">
        <v>500</v>
      </c>
      <c r="N132" s="514"/>
      <c r="O132" s="514" t="s">
        <v>434</v>
      </c>
      <c r="P132" s="514"/>
      <c r="Q132" s="514">
        <v>0</v>
      </c>
      <c r="R132" s="514"/>
      <c r="S132" s="606">
        <f t="shared" si="9"/>
        <v>0</v>
      </c>
      <c r="T132" s="677"/>
    </row>
    <row r="133" spans="1:25" ht="22.5" hidden="1" customHeight="1">
      <c r="A133" s="250" t="s">
        <v>549</v>
      </c>
      <c r="B133" s="514"/>
      <c r="C133" s="514">
        <v>2010</v>
      </c>
      <c r="D133" s="232" t="s">
        <v>624</v>
      </c>
      <c r="E133" s="232" t="s">
        <v>604</v>
      </c>
      <c r="F133" s="583" t="s">
        <v>215</v>
      </c>
      <c r="G133" s="378" t="s">
        <v>201</v>
      </c>
      <c r="H133" s="583" t="s">
        <v>726</v>
      </c>
      <c r="I133" s="232" t="s">
        <v>373</v>
      </c>
      <c r="J133" s="232" t="s">
        <v>387</v>
      </c>
      <c r="K133" s="412" t="s">
        <v>389</v>
      </c>
      <c r="L133" s="687">
        <v>2.5000000000000001E-2</v>
      </c>
      <c r="M133" s="514">
        <v>1000</v>
      </c>
      <c r="N133" s="514"/>
      <c r="O133" s="514" t="s">
        <v>434</v>
      </c>
      <c r="P133" s="514"/>
      <c r="Q133" s="514">
        <v>2142</v>
      </c>
      <c r="R133" s="514"/>
      <c r="S133" s="606">
        <f t="shared" si="9"/>
        <v>214.2</v>
      </c>
      <c r="T133" s="677"/>
      <c r="V133" s="697"/>
      <c r="W133" s="697"/>
      <c r="X133" s="697"/>
      <c r="Y133" s="697"/>
    </row>
    <row r="134" spans="1:25" ht="22.5" hidden="1" customHeight="1">
      <c r="A134" s="250" t="s">
        <v>549</v>
      </c>
      <c r="B134" s="514"/>
      <c r="C134" s="514">
        <v>2010</v>
      </c>
      <c r="D134" s="232" t="s">
        <v>624</v>
      </c>
      <c r="E134" s="232" t="s">
        <v>604</v>
      </c>
      <c r="F134" s="583" t="s">
        <v>215</v>
      </c>
      <c r="G134" s="378" t="s">
        <v>201</v>
      </c>
      <c r="H134" s="689" t="s">
        <v>1081</v>
      </c>
      <c r="I134" s="232" t="s">
        <v>597</v>
      </c>
      <c r="J134" s="232" t="s">
        <v>387</v>
      </c>
      <c r="K134" s="412" t="s">
        <v>389</v>
      </c>
      <c r="L134" s="687">
        <v>2.5000000000000001E-2</v>
      </c>
      <c r="M134" s="514">
        <v>1000</v>
      </c>
      <c r="N134" s="514"/>
      <c r="O134" s="514" t="s">
        <v>434</v>
      </c>
      <c r="P134" s="514"/>
      <c r="Q134" s="514">
        <v>492</v>
      </c>
      <c r="R134" s="514"/>
      <c r="S134" s="606">
        <f t="shared" si="9"/>
        <v>49.2</v>
      </c>
      <c r="T134" s="677"/>
      <c r="V134" s="697"/>
      <c r="W134" s="697"/>
      <c r="X134" s="697"/>
      <c r="Y134" s="697"/>
    </row>
    <row r="135" spans="1:25" ht="33.75" hidden="1" customHeight="1">
      <c r="A135" s="250" t="s">
        <v>549</v>
      </c>
      <c r="B135" s="514"/>
      <c r="C135" s="514">
        <v>2010</v>
      </c>
      <c r="D135" s="232" t="s">
        <v>625</v>
      </c>
      <c r="E135" s="232" t="s">
        <v>604</v>
      </c>
      <c r="F135" s="583" t="s">
        <v>215</v>
      </c>
      <c r="G135" s="378" t="s">
        <v>201</v>
      </c>
      <c r="H135" s="689" t="s">
        <v>1082</v>
      </c>
      <c r="I135" s="232" t="s">
        <v>641</v>
      </c>
      <c r="J135" s="232" t="s">
        <v>387</v>
      </c>
      <c r="K135" s="412" t="s">
        <v>332</v>
      </c>
      <c r="L135" s="687">
        <v>2.5000000000000001E-2</v>
      </c>
      <c r="M135" s="514" t="s">
        <v>332</v>
      </c>
      <c r="N135" s="514"/>
      <c r="O135" s="514" t="s">
        <v>434</v>
      </c>
      <c r="P135" s="514"/>
      <c r="Q135" s="514" t="s">
        <v>332</v>
      </c>
      <c r="R135" s="514"/>
      <c r="S135" s="606" t="e">
        <f t="shared" si="9"/>
        <v>#VALUE!</v>
      </c>
      <c r="T135" s="677"/>
      <c r="U135" s="704"/>
      <c r="V135" s="704"/>
      <c r="W135" s="704"/>
      <c r="X135" s="697"/>
      <c r="Y135" s="697"/>
    </row>
    <row r="136" spans="1:25" ht="12.75" hidden="1" customHeight="1">
      <c r="A136" s="250" t="s">
        <v>549</v>
      </c>
      <c r="B136" s="514"/>
      <c r="C136" s="514">
        <v>2010</v>
      </c>
      <c r="D136" s="232" t="s">
        <v>626</v>
      </c>
      <c r="E136" s="232" t="s">
        <v>609</v>
      </c>
      <c r="F136" s="583" t="s">
        <v>215</v>
      </c>
      <c r="G136" s="378" t="s">
        <v>201</v>
      </c>
      <c r="H136" s="583" t="s">
        <v>726</v>
      </c>
      <c r="I136" s="232" t="s">
        <v>283</v>
      </c>
      <c r="J136" s="232" t="s">
        <v>387</v>
      </c>
      <c r="K136" s="412" t="s">
        <v>389</v>
      </c>
      <c r="L136" s="687">
        <v>2.5000000000000001E-2</v>
      </c>
      <c r="M136" s="514" t="s">
        <v>332</v>
      </c>
      <c r="N136" s="514"/>
      <c r="O136" s="514" t="s">
        <v>434</v>
      </c>
      <c r="P136" s="514"/>
      <c r="Q136" s="514">
        <v>11</v>
      </c>
      <c r="R136" s="514"/>
      <c r="S136" s="606" t="e">
        <f t="shared" si="9"/>
        <v>#VALUE!</v>
      </c>
      <c r="T136" s="677"/>
      <c r="U136" s="704"/>
      <c r="V136" s="704"/>
      <c r="W136" s="704"/>
      <c r="X136" s="697"/>
      <c r="Y136" s="697"/>
    </row>
    <row r="137" spans="1:25" ht="12.75" hidden="1" customHeight="1">
      <c r="A137" s="250" t="s">
        <v>549</v>
      </c>
      <c r="B137" s="514"/>
      <c r="C137" s="514">
        <v>2010</v>
      </c>
      <c r="D137" s="232" t="s">
        <v>627</v>
      </c>
      <c r="E137" s="232" t="s">
        <v>604</v>
      </c>
      <c r="F137" s="583" t="s">
        <v>215</v>
      </c>
      <c r="G137" s="378" t="s">
        <v>201</v>
      </c>
      <c r="H137" s="583" t="s">
        <v>1083</v>
      </c>
      <c r="I137" s="232" t="s">
        <v>642</v>
      </c>
      <c r="J137" s="232" t="s">
        <v>387</v>
      </c>
      <c r="K137" s="412" t="s">
        <v>389</v>
      </c>
      <c r="L137" s="687">
        <v>2.5000000000000001E-2</v>
      </c>
      <c r="M137" s="514">
        <v>150</v>
      </c>
      <c r="N137" s="514"/>
      <c r="O137" s="514" t="s">
        <v>434</v>
      </c>
      <c r="P137" s="514"/>
      <c r="Q137" s="514">
        <v>78</v>
      </c>
      <c r="R137" s="514"/>
      <c r="S137" s="606">
        <f t="shared" si="9"/>
        <v>52</v>
      </c>
      <c r="T137" s="677"/>
      <c r="U137" s="704"/>
      <c r="V137" s="704"/>
      <c r="W137" s="704"/>
      <c r="X137" s="697"/>
      <c r="Y137" s="697"/>
    </row>
    <row r="138" spans="1:25" ht="22.5" hidden="1" customHeight="1">
      <c r="A138" s="250" t="s">
        <v>549</v>
      </c>
      <c r="B138" s="514"/>
      <c r="C138" s="514">
        <v>2010</v>
      </c>
      <c r="D138" s="232" t="s">
        <v>628</v>
      </c>
      <c r="E138" s="232" t="s">
        <v>604</v>
      </c>
      <c r="F138" s="583" t="s">
        <v>215</v>
      </c>
      <c r="G138" s="378" t="s">
        <v>201</v>
      </c>
      <c r="H138" s="689" t="s">
        <v>1081</v>
      </c>
      <c r="I138" s="232" t="s">
        <v>634</v>
      </c>
      <c r="J138" s="232" t="s">
        <v>387</v>
      </c>
      <c r="K138" s="412" t="s">
        <v>389</v>
      </c>
      <c r="L138" s="687">
        <v>2.5000000000000001E-2</v>
      </c>
      <c r="M138" s="514">
        <v>500</v>
      </c>
      <c r="N138" s="514"/>
      <c r="O138" s="514" t="s">
        <v>434</v>
      </c>
      <c r="P138" s="514"/>
      <c r="Q138" s="514">
        <v>680</v>
      </c>
      <c r="R138" s="514"/>
      <c r="S138" s="606">
        <f t="shared" si="9"/>
        <v>136</v>
      </c>
      <c r="T138" s="677"/>
      <c r="U138" s="704"/>
      <c r="V138" s="704"/>
      <c r="W138" s="704"/>
      <c r="X138" s="697"/>
      <c r="Y138" s="697"/>
    </row>
    <row r="139" spans="1:25" ht="12.75" hidden="1" customHeight="1">
      <c r="A139" s="250" t="s">
        <v>549</v>
      </c>
      <c r="B139" s="514"/>
      <c r="C139" s="514">
        <v>2010</v>
      </c>
      <c r="D139" s="232" t="s">
        <v>628</v>
      </c>
      <c r="E139" s="232" t="s">
        <v>604</v>
      </c>
      <c r="F139" s="583" t="s">
        <v>215</v>
      </c>
      <c r="G139" s="378" t="s">
        <v>201</v>
      </c>
      <c r="H139" s="583" t="s">
        <v>726</v>
      </c>
      <c r="I139" s="232" t="s">
        <v>373</v>
      </c>
      <c r="J139" s="232" t="s">
        <v>387</v>
      </c>
      <c r="K139" s="412"/>
      <c r="L139" s="687">
        <v>2.5000000000000001E-2</v>
      </c>
      <c r="M139" s="514" t="s">
        <v>332</v>
      </c>
      <c r="N139" s="514"/>
      <c r="O139" s="514" t="s">
        <v>434</v>
      </c>
      <c r="P139" s="514"/>
      <c r="Q139" s="514" t="s">
        <v>332</v>
      </c>
      <c r="R139" s="514"/>
      <c r="S139" s="606" t="e">
        <f t="shared" si="9"/>
        <v>#VALUE!</v>
      </c>
      <c r="T139" s="677"/>
      <c r="U139" s="704"/>
      <c r="V139" s="704"/>
      <c r="W139" s="704"/>
      <c r="X139" s="697"/>
      <c r="Y139" s="697"/>
    </row>
    <row r="140" spans="1:25" ht="22.5" hidden="1" customHeight="1">
      <c r="A140" s="250" t="s">
        <v>549</v>
      </c>
      <c r="B140" s="514"/>
      <c r="C140" s="514">
        <v>2010</v>
      </c>
      <c r="D140" s="232" t="s">
        <v>629</v>
      </c>
      <c r="E140" s="232" t="s">
        <v>604</v>
      </c>
      <c r="F140" s="583" t="s">
        <v>215</v>
      </c>
      <c r="G140" s="378" t="s">
        <v>201</v>
      </c>
      <c r="H140" s="689" t="s">
        <v>1081</v>
      </c>
      <c r="I140" s="232" t="s">
        <v>597</v>
      </c>
      <c r="J140" s="232" t="s">
        <v>387</v>
      </c>
      <c r="K140" s="412" t="s">
        <v>389</v>
      </c>
      <c r="L140" s="687">
        <v>2.5000000000000001E-2</v>
      </c>
      <c r="M140" s="514" t="s">
        <v>332</v>
      </c>
      <c r="N140" s="514"/>
      <c r="O140" s="514" t="s">
        <v>434</v>
      </c>
      <c r="P140" s="514"/>
      <c r="Q140" s="514">
        <v>556</v>
      </c>
      <c r="R140" s="514"/>
      <c r="S140" s="606" t="e">
        <f t="shared" si="9"/>
        <v>#VALUE!</v>
      </c>
      <c r="T140" s="677"/>
      <c r="U140" s="704"/>
      <c r="V140" s="704"/>
      <c r="W140" s="704"/>
      <c r="X140" s="697"/>
      <c r="Y140" s="697"/>
    </row>
    <row r="141" spans="1:25" ht="22.5" hidden="1" customHeight="1">
      <c r="A141" s="250" t="s">
        <v>549</v>
      </c>
      <c r="B141" s="514"/>
      <c r="C141" s="514">
        <v>2010</v>
      </c>
      <c r="D141" s="232" t="s">
        <v>629</v>
      </c>
      <c r="E141" s="232" t="s">
        <v>604</v>
      </c>
      <c r="F141" s="583" t="s">
        <v>215</v>
      </c>
      <c r="G141" s="378" t="s">
        <v>201</v>
      </c>
      <c r="H141" s="583" t="s">
        <v>726</v>
      </c>
      <c r="I141" s="232" t="s">
        <v>373</v>
      </c>
      <c r="J141" s="232" t="s">
        <v>387</v>
      </c>
      <c r="K141" s="412" t="s">
        <v>389</v>
      </c>
      <c r="L141" s="687">
        <v>2.5000000000000001E-2</v>
      </c>
      <c r="M141" s="514">
        <v>500</v>
      </c>
      <c r="N141" s="514"/>
      <c r="O141" s="514" t="s">
        <v>434</v>
      </c>
      <c r="P141" s="514"/>
      <c r="Q141" s="514">
        <v>834</v>
      </c>
      <c r="R141" s="514"/>
      <c r="S141" s="606">
        <f t="shared" si="9"/>
        <v>166.8</v>
      </c>
      <c r="T141" s="677"/>
      <c r="U141" s="704"/>
      <c r="V141" s="704"/>
      <c r="W141" s="704"/>
      <c r="X141" s="697"/>
      <c r="Y141" s="697"/>
    </row>
    <row r="142" spans="1:25" ht="33.75" hidden="1" customHeight="1">
      <c r="A142" s="250" t="s">
        <v>549</v>
      </c>
      <c r="B142" s="514"/>
      <c r="C142" s="514">
        <v>2010</v>
      </c>
      <c r="D142" s="232" t="s">
        <v>630</v>
      </c>
      <c r="E142" s="232" t="s">
        <v>609</v>
      </c>
      <c r="F142" s="583" t="s">
        <v>215</v>
      </c>
      <c r="G142" s="378" t="s">
        <v>201</v>
      </c>
      <c r="H142" s="689" t="s">
        <v>1082</v>
      </c>
      <c r="I142" s="232" t="s">
        <v>643</v>
      </c>
      <c r="J142" s="232" t="s">
        <v>387</v>
      </c>
      <c r="K142" s="412" t="s">
        <v>389</v>
      </c>
      <c r="L142" s="687">
        <v>2.5000000000000001E-2</v>
      </c>
      <c r="M142" s="514" t="s">
        <v>332</v>
      </c>
      <c r="N142" s="514"/>
      <c r="O142" s="514" t="s">
        <v>434</v>
      </c>
      <c r="P142" s="514"/>
      <c r="Q142" s="514">
        <v>72</v>
      </c>
      <c r="R142" s="514"/>
      <c r="S142" s="606" t="e">
        <f t="shared" si="9"/>
        <v>#VALUE!</v>
      </c>
      <c r="T142" s="677"/>
      <c r="U142" s="704"/>
      <c r="V142" s="704"/>
      <c r="W142" s="704"/>
      <c r="X142" s="697"/>
      <c r="Y142" s="697"/>
    </row>
    <row r="143" spans="1:25" ht="33.75" hidden="1" customHeight="1">
      <c r="A143" s="250" t="s">
        <v>549</v>
      </c>
      <c r="B143" s="514"/>
      <c r="C143" s="514">
        <v>2010</v>
      </c>
      <c r="D143" s="232" t="s">
        <v>631</v>
      </c>
      <c r="E143" s="232" t="s">
        <v>609</v>
      </c>
      <c r="F143" s="583" t="s">
        <v>215</v>
      </c>
      <c r="G143" s="378" t="s">
        <v>201</v>
      </c>
      <c r="H143" s="689" t="s">
        <v>1082</v>
      </c>
      <c r="I143" s="232" t="s">
        <v>644</v>
      </c>
      <c r="J143" s="232" t="s">
        <v>387</v>
      </c>
      <c r="K143" s="412" t="s">
        <v>389</v>
      </c>
      <c r="L143" s="687">
        <v>2.5000000000000001E-2</v>
      </c>
      <c r="M143" s="514">
        <v>200</v>
      </c>
      <c r="N143" s="514"/>
      <c r="O143" s="514" t="s">
        <v>434</v>
      </c>
      <c r="P143" s="514"/>
      <c r="Q143" s="514">
        <v>199</v>
      </c>
      <c r="R143" s="514"/>
      <c r="S143" s="606">
        <f t="shared" si="9"/>
        <v>99.5</v>
      </c>
      <c r="T143" s="677"/>
      <c r="U143" s="704"/>
      <c r="V143" s="704"/>
      <c r="W143" s="704"/>
      <c r="X143" s="697"/>
      <c r="Y143" s="697"/>
    </row>
    <row r="144" spans="1:25" ht="22.5" hidden="1" customHeight="1">
      <c r="A144" s="250" t="s">
        <v>549</v>
      </c>
      <c r="B144" s="514"/>
      <c r="C144" s="514">
        <v>2010</v>
      </c>
      <c r="D144" s="232" t="s">
        <v>768</v>
      </c>
      <c r="E144" s="232" t="s">
        <v>609</v>
      </c>
      <c r="F144" s="583" t="s">
        <v>215</v>
      </c>
      <c r="G144" s="378" t="s">
        <v>201</v>
      </c>
      <c r="H144" s="689" t="s">
        <v>1081</v>
      </c>
      <c r="I144" s="232" t="s">
        <v>597</v>
      </c>
      <c r="J144" s="232" t="s">
        <v>387</v>
      </c>
      <c r="K144" s="412" t="s">
        <v>389</v>
      </c>
      <c r="L144" s="687">
        <v>2.5000000000000001E-2</v>
      </c>
      <c r="M144" s="514" t="s">
        <v>332</v>
      </c>
      <c r="N144" s="514"/>
      <c r="O144" s="514" t="s">
        <v>434</v>
      </c>
      <c r="P144" s="514"/>
      <c r="Q144" s="514">
        <v>34</v>
      </c>
      <c r="R144" s="514"/>
      <c r="S144" s="606" t="e">
        <f t="shared" si="9"/>
        <v>#VALUE!</v>
      </c>
      <c r="T144" s="677"/>
      <c r="U144" s="704"/>
      <c r="V144" s="704"/>
      <c r="W144" s="704"/>
      <c r="X144" s="697"/>
      <c r="Y144" s="697"/>
    </row>
    <row r="145" spans="1:25" ht="22.5" hidden="1" customHeight="1">
      <c r="A145" s="250" t="s">
        <v>549</v>
      </c>
      <c r="B145" s="514"/>
      <c r="C145" s="514">
        <v>2010</v>
      </c>
      <c r="D145" s="232" t="s">
        <v>558</v>
      </c>
      <c r="E145" s="232" t="s">
        <v>609</v>
      </c>
      <c r="F145" s="583" t="s">
        <v>215</v>
      </c>
      <c r="G145" s="378" t="s">
        <v>201</v>
      </c>
      <c r="H145" s="689" t="s">
        <v>1081</v>
      </c>
      <c r="I145" s="232" t="s">
        <v>597</v>
      </c>
      <c r="J145" s="232" t="s">
        <v>387</v>
      </c>
      <c r="K145" s="412" t="s">
        <v>389</v>
      </c>
      <c r="L145" s="687">
        <v>2.5000000000000001E-2</v>
      </c>
      <c r="M145" s="514" t="s">
        <v>332</v>
      </c>
      <c r="N145" s="514"/>
      <c r="O145" s="514" t="s">
        <v>434</v>
      </c>
      <c r="P145" s="514"/>
      <c r="Q145" s="514">
        <v>20</v>
      </c>
      <c r="R145" s="514"/>
      <c r="S145" s="606" t="e">
        <f t="shared" si="9"/>
        <v>#VALUE!</v>
      </c>
      <c r="T145" s="677"/>
      <c r="U145" s="704"/>
      <c r="V145" s="704"/>
      <c r="W145" s="704"/>
      <c r="X145" s="697"/>
      <c r="Y145" s="697"/>
    </row>
    <row r="146" spans="1:25" ht="12.75" hidden="1" customHeight="1">
      <c r="A146" s="250"/>
      <c r="B146" s="514"/>
      <c r="C146" s="514"/>
      <c r="D146" s="232"/>
      <c r="E146" s="232"/>
      <c r="F146" s="583"/>
      <c r="G146" s="378"/>
      <c r="H146" s="689"/>
      <c r="I146" s="232"/>
      <c r="J146" s="232"/>
      <c r="K146" s="412"/>
      <c r="L146" s="687"/>
      <c r="M146" s="514"/>
      <c r="N146" s="514"/>
      <c r="O146" s="514"/>
      <c r="P146" s="514"/>
      <c r="Q146" s="514"/>
      <c r="R146" s="514"/>
      <c r="S146" s="606" t="e">
        <f t="shared" si="9"/>
        <v>#DIV/0!</v>
      </c>
      <c r="T146" s="677"/>
      <c r="U146" s="704"/>
      <c r="V146" s="704"/>
      <c r="W146" s="704"/>
      <c r="X146" s="697"/>
      <c r="Y146" s="697"/>
    </row>
    <row r="147" spans="1:25" s="496" customFormat="1" ht="22.5" hidden="1" customHeight="1">
      <c r="A147" s="250" t="s">
        <v>549</v>
      </c>
      <c r="B147" s="514"/>
      <c r="C147" s="514">
        <v>2010</v>
      </c>
      <c r="D147" s="232" t="s">
        <v>612</v>
      </c>
      <c r="E147" s="232" t="s">
        <v>609</v>
      </c>
      <c r="F147" s="583" t="s">
        <v>215</v>
      </c>
      <c r="G147" s="378" t="s">
        <v>201</v>
      </c>
      <c r="H147" s="689" t="s">
        <v>1081</v>
      </c>
      <c r="I147" s="232" t="s">
        <v>597</v>
      </c>
      <c r="J147" s="232" t="s">
        <v>388</v>
      </c>
      <c r="K147" s="682" t="s">
        <v>332</v>
      </c>
      <c r="L147" s="687">
        <v>2.5000000000000001E-2</v>
      </c>
      <c r="M147" s="514" t="s">
        <v>332</v>
      </c>
      <c r="N147" s="514"/>
      <c r="O147" s="514" t="s">
        <v>434</v>
      </c>
      <c r="P147" s="514"/>
      <c r="Q147" s="514" t="s">
        <v>332</v>
      </c>
      <c r="R147" s="514"/>
      <c r="S147" s="606" t="e">
        <f t="shared" si="9"/>
        <v>#VALUE!</v>
      </c>
      <c r="T147" s="677"/>
    </row>
    <row r="148" spans="1:25" s="496" customFormat="1" ht="12.75" hidden="1" customHeight="1">
      <c r="A148" s="250" t="s">
        <v>549</v>
      </c>
      <c r="B148" s="514"/>
      <c r="C148" s="514">
        <v>2010</v>
      </c>
      <c r="D148" s="232" t="s">
        <v>612</v>
      </c>
      <c r="E148" s="232" t="s">
        <v>609</v>
      </c>
      <c r="F148" s="583" t="s">
        <v>215</v>
      </c>
      <c r="G148" s="378" t="s">
        <v>201</v>
      </c>
      <c r="H148" s="583" t="s">
        <v>726</v>
      </c>
      <c r="I148" s="232" t="s">
        <v>373</v>
      </c>
      <c r="J148" s="232" t="s">
        <v>388</v>
      </c>
      <c r="K148" s="412" t="s">
        <v>389</v>
      </c>
      <c r="L148" s="687">
        <v>2.5000000000000001E-2</v>
      </c>
      <c r="M148" s="514" t="s">
        <v>332</v>
      </c>
      <c r="N148" s="514"/>
      <c r="O148" s="514" t="s">
        <v>434</v>
      </c>
      <c r="P148" s="514"/>
      <c r="Q148" s="514">
        <v>3017</v>
      </c>
      <c r="R148" s="514"/>
      <c r="S148" s="606" t="e">
        <f t="shared" si="9"/>
        <v>#VALUE!</v>
      </c>
      <c r="T148" s="677"/>
    </row>
    <row r="149" spans="1:25" s="496" customFormat="1" ht="12.75" hidden="1" customHeight="1">
      <c r="A149" s="250" t="s">
        <v>549</v>
      </c>
      <c r="B149" s="514"/>
      <c r="C149" s="514">
        <v>2010</v>
      </c>
      <c r="D149" s="232" t="s">
        <v>613</v>
      </c>
      <c r="E149" s="232" t="s">
        <v>609</v>
      </c>
      <c r="F149" s="583" t="s">
        <v>215</v>
      </c>
      <c r="G149" s="378" t="s">
        <v>201</v>
      </c>
      <c r="H149" s="583" t="s">
        <v>726</v>
      </c>
      <c r="I149" s="232" t="s">
        <v>373</v>
      </c>
      <c r="J149" s="232" t="s">
        <v>388</v>
      </c>
      <c r="K149" s="412" t="s">
        <v>332</v>
      </c>
      <c r="L149" s="687">
        <v>2.5000000000000001E-2</v>
      </c>
      <c r="M149" s="514" t="s">
        <v>332</v>
      </c>
      <c r="N149" s="514"/>
      <c r="O149" s="514" t="s">
        <v>434</v>
      </c>
      <c r="P149" s="514"/>
      <c r="Q149" s="514" t="s">
        <v>332</v>
      </c>
      <c r="R149" s="514"/>
      <c r="S149" s="606" t="e">
        <f t="shared" si="9"/>
        <v>#VALUE!</v>
      </c>
      <c r="T149" s="677"/>
    </row>
    <row r="150" spans="1:25" s="697" customFormat="1" ht="22.5" hidden="1" customHeight="1">
      <c r="A150" s="250" t="s">
        <v>549</v>
      </c>
      <c r="B150" s="514"/>
      <c r="C150" s="514">
        <v>2010</v>
      </c>
      <c r="D150" s="232" t="s">
        <v>614</v>
      </c>
      <c r="E150" s="232" t="s">
        <v>604</v>
      </c>
      <c r="F150" s="583" t="s">
        <v>215</v>
      </c>
      <c r="G150" s="378" t="s">
        <v>201</v>
      </c>
      <c r="H150" s="583" t="s">
        <v>685</v>
      </c>
      <c r="I150" s="232" t="s">
        <v>632</v>
      </c>
      <c r="J150" s="232" t="s">
        <v>388</v>
      </c>
      <c r="K150" s="412" t="s">
        <v>389</v>
      </c>
      <c r="L150" s="687">
        <v>2.5000000000000001E-2</v>
      </c>
      <c r="M150" s="514">
        <v>600</v>
      </c>
      <c r="N150" s="514"/>
      <c r="O150" s="514" t="s">
        <v>434</v>
      </c>
      <c r="P150" s="514"/>
      <c r="Q150" s="514">
        <v>785</v>
      </c>
      <c r="R150" s="514"/>
      <c r="S150" s="606">
        <f t="shared" si="9"/>
        <v>130.83333333333334</v>
      </c>
      <c r="T150" s="677"/>
    </row>
    <row r="151" spans="1:25" s="697" customFormat="1" ht="22.5" hidden="1" customHeight="1">
      <c r="A151" s="250" t="s">
        <v>549</v>
      </c>
      <c r="B151" s="514"/>
      <c r="C151" s="514">
        <v>2010</v>
      </c>
      <c r="D151" s="232" t="s">
        <v>614</v>
      </c>
      <c r="E151" s="232" t="s">
        <v>604</v>
      </c>
      <c r="F151" s="583" t="s">
        <v>215</v>
      </c>
      <c r="G151" s="378" t="s">
        <v>201</v>
      </c>
      <c r="H151" s="583" t="s">
        <v>726</v>
      </c>
      <c r="I151" s="232" t="s">
        <v>633</v>
      </c>
      <c r="J151" s="232" t="s">
        <v>388</v>
      </c>
      <c r="K151" s="412" t="s">
        <v>389</v>
      </c>
      <c r="L151" s="687">
        <v>2.5000000000000001E-2</v>
      </c>
      <c r="M151" s="514">
        <v>1000</v>
      </c>
      <c r="N151" s="514"/>
      <c r="O151" s="514" t="s">
        <v>434</v>
      </c>
      <c r="P151" s="514"/>
      <c r="Q151" s="514">
        <v>3035</v>
      </c>
      <c r="R151" s="514"/>
      <c r="S151" s="606">
        <f t="shared" si="9"/>
        <v>303.5</v>
      </c>
      <c r="T151" s="677"/>
    </row>
    <row r="152" spans="1:25" ht="22.5" hidden="1" customHeight="1">
      <c r="A152" s="250" t="s">
        <v>549</v>
      </c>
      <c r="B152" s="514"/>
      <c r="C152" s="514">
        <v>2010</v>
      </c>
      <c r="D152" s="232" t="s">
        <v>614</v>
      </c>
      <c r="E152" s="232" t="s">
        <v>604</v>
      </c>
      <c r="F152" s="583" t="s">
        <v>215</v>
      </c>
      <c r="G152" s="378" t="s">
        <v>201</v>
      </c>
      <c r="H152" s="689" t="s">
        <v>1081</v>
      </c>
      <c r="I152" s="232" t="s">
        <v>634</v>
      </c>
      <c r="J152" s="232" t="s">
        <v>388</v>
      </c>
      <c r="K152" s="412" t="s">
        <v>389</v>
      </c>
      <c r="L152" s="687">
        <v>2.5000000000000001E-2</v>
      </c>
      <c r="M152" s="514">
        <v>1000</v>
      </c>
      <c r="N152" s="514"/>
      <c r="O152" s="514" t="s">
        <v>434</v>
      </c>
      <c r="P152" s="514"/>
      <c r="Q152" s="514">
        <v>4283</v>
      </c>
      <c r="R152" s="514"/>
      <c r="S152" s="606">
        <f t="shared" si="9"/>
        <v>428.3</v>
      </c>
      <c r="T152" s="677"/>
    </row>
    <row r="153" spans="1:25" ht="12.75" hidden="1" customHeight="1">
      <c r="A153" s="250" t="s">
        <v>549</v>
      </c>
      <c r="B153" s="514"/>
      <c r="C153" s="514">
        <v>2010</v>
      </c>
      <c r="D153" s="232" t="s">
        <v>615</v>
      </c>
      <c r="E153" s="232" t="s">
        <v>604</v>
      </c>
      <c r="F153" s="583" t="s">
        <v>215</v>
      </c>
      <c r="G153" s="378" t="s">
        <v>201</v>
      </c>
      <c r="H153" s="583" t="s">
        <v>688</v>
      </c>
      <c r="I153" s="232" t="s">
        <v>635</v>
      </c>
      <c r="J153" s="232" t="s">
        <v>388</v>
      </c>
      <c r="K153" s="412" t="s">
        <v>389</v>
      </c>
      <c r="L153" s="687">
        <v>2.5000000000000001E-2</v>
      </c>
      <c r="M153" s="514">
        <v>100</v>
      </c>
      <c r="N153" s="514"/>
      <c r="O153" s="514" t="s">
        <v>434</v>
      </c>
      <c r="P153" s="514"/>
      <c r="Q153" s="514">
        <v>154</v>
      </c>
      <c r="R153" s="514"/>
      <c r="S153" s="606">
        <f t="shared" si="9"/>
        <v>154</v>
      </c>
      <c r="T153" s="677"/>
    </row>
    <row r="154" spans="1:25" ht="12.75" hidden="1" customHeight="1">
      <c r="A154" s="250" t="s">
        <v>549</v>
      </c>
      <c r="B154" s="514"/>
      <c r="C154" s="514">
        <v>2010</v>
      </c>
      <c r="D154" s="232" t="s">
        <v>615</v>
      </c>
      <c r="E154" s="232" t="s">
        <v>604</v>
      </c>
      <c r="F154" s="583" t="s">
        <v>215</v>
      </c>
      <c r="G154" s="378" t="s">
        <v>201</v>
      </c>
      <c r="H154" s="583" t="s">
        <v>719</v>
      </c>
      <c r="I154" s="232" t="s">
        <v>636</v>
      </c>
      <c r="J154" s="232" t="s">
        <v>388</v>
      </c>
      <c r="K154" s="412" t="s">
        <v>389</v>
      </c>
      <c r="L154" s="687">
        <v>2.5000000000000001E-2</v>
      </c>
      <c r="M154" s="514">
        <v>400</v>
      </c>
      <c r="N154" s="514"/>
      <c r="O154" s="514" t="s">
        <v>434</v>
      </c>
      <c r="P154" s="514"/>
      <c r="Q154" s="514">
        <v>1126</v>
      </c>
      <c r="R154" s="514"/>
      <c r="S154" s="606">
        <f t="shared" si="9"/>
        <v>281.5</v>
      </c>
      <c r="T154" s="677"/>
    </row>
    <row r="155" spans="1:25" ht="12.75" hidden="1" customHeight="1">
      <c r="A155" s="250" t="s">
        <v>549</v>
      </c>
      <c r="B155" s="514"/>
      <c r="C155" s="514">
        <v>2010</v>
      </c>
      <c r="D155" s="232" t="s">
        <v>615</v>
      </c>
      <c r="E155" s="232" t="s">
        <v>604</v>
      </c>
      <c r="F155" s="583" t="s">
        <v>215</v>
      </c>
      <c r="G155" s="378" t="s">
        <v>201</v>
      </c>
      <c r="H155" s="583" t="s">
        <v>726</v>
      </c>
      <c r="I155" s="232" t="s">
        <v>637</v>
      </c>
      <c r="J155" s="232" t="s">
        <v>388</v>
      </c>
      <c r="K155" s="412" t="s">
        <v>389</v>
      </c>
      <c r="L155" s="687">
        <v>2.5000000000000001E-2</v>
      </c>
      <c r="M155" s="514">
        <v>200</v>
      </c>
      <c r="N155" s="514"/>
      <c r="O155" s="514" t="s">
        <v>434</v>
      </c>
      <c r="P155" s="514"/>
      <c r="Q155" s="514">
        <v>317</v>
      </c>
      <c r="R155" s="514"/>
      <c r="S155" s="606">
        <f t="shared" si="9"/>
        <v>158.5</v>
      </c>
      <c r="T155" s="677"/>
    </row>
    <row r="156" spans="1:25" ht="12.75" hidden="1" customHeight="1">
      <c r="A156" s="250" t="s">
        <v>549</v>
      </c>
      <c r="B156" s="514"/>
      <c r="C156" s="514">
        <v>2010</v>
      </c>
      <c r="D156" s="232" t="s">
        <v>616</v>
      </c>
      <c r="E156" s="232" t="s">
        <v>604</v>
      </c>
      <c r="F156" s="583" t="s">
        <v>215</v>
      </c>
      <c r="G156" s="378" t="s">
        <v>201</v>
      </c>
      <c r="H156" s="583" t="s">
        <v>726</v>
      </c>
      <c r="I156" s="232" t="s">
        <v>638</v>
      </c>
      <c r="J156" s="232" t="s">
        <v>388</v>
      </c>
      <c r="K156" s="412" t="s">
        <v>389</v>
      </c>
      <c r="L156" s="687">
        <v>2.5000000000000001E-2</v>
      </c>
      <c r="M156" s="514">
        <v>50</v>
      </c>
      <c r="N156" s="514"/>
      <c r="O156" s="514" t="s">
        <v>434</v>
      </c>
      <c r="P156" s="514"/>
      <c r="Q156" s="514">
        <v>3</v>
      </c>
      <c r="R156" s="514"/>
      <c r="S156" s="606">
        <f t="shared" si="9"/>
        <v>6</v>
      </c>
      <c r="T156" s="677"/>
    </row>
    <row r="157" spans="1:25" ht="22.5" hidden="1" customHeight="1">
      <c r="A157" s="250" t="s">
        <v>549</v>
      </c>
      <c r="B157" s="514"/>
      <c r="C157" s="514">
        <v>2010</v>
      </c>
      <c r="D157" s="232" t="s">
        <v>617</v>
      </c>
      <c r="E157" s="232" t="s">
        <v>604</v>
      </c>
      <c r="F157" s="583" t="s">
        <v>215</v>
      </c>
      <c r="G157" s="378" t="s">
        <v>201</v>
      </c>
      <c r="H157" s="689" t="s">
        <v>1081</v>
      </c>
      <c r="I157" s="232" t="s">
        <v>634</v>
      </c>
      <c r="J157" s="232" t="s">
        <v>388</v>
      </c>
      <c r="K157" s="412" t="s">
        <v>332</v>
      </c>
      <c r="L157" s="687">
        <v>2.5000000000000001E-2</v>
      </c>
      <c r="M157" s="514" t="s">
        <v>332</v>
      </c>
      <c r="N157" s="514"/>
      <c r="O157" s="514" t="s">
        <v>434</v>
      </c>
      <c r="P157" s="514"/>
      <c r="Q157" s="514" t="s">
        <v>332</v>
      </c>
      <c r="R157" s="514"/>
      <c r="S157" s="606" t="e">
        <f t="shared" si="9"/>
        <v>#VALUE!</v>
      </c>
      <c r="T157" s="677"/>
    </row>
    <row r="158" spans="1:25" ht="12.75" hidden="1" customHeight="1">
      <c r="A158" s="250" t="s">
        <v>549</v>
      </c>
      <c r="B158" s="514"/>
      <c r="C158" s="514">
        <v>2010</v>
      </c>
      <c r="D158" s="232" t="s">
        <v>617</v>
      </c>
      <c r="E158" s="232" t="s">
        <v>604</v>
      </c>
      <c r="F158" s="583" t="s">
        <v>215</v>
      </c>
      <c r="G158" s="378" t="s">
        <v>201</v>
      </c>
      <c r="H158" s="583" t="s">
        <v>726</v>
      </c>
      <c r="I158" s="232" t="s">
        <v>283</v>
      </c>
      <c r="J158" s="232" t="s">
        <v>388</v>
      </c>
      <c r="K158" s="412" t="s">
        <v>389</v>
      </c>
      <c r="L158" s="687" t="s">
        <v>332</v>
      </c>
      <c r="M158" s="514" t="s">
        <v>332</v>
      </c>
      <c r="N158" s="514"/>
      <c r="O158" s="514" t="s">
        <v>434</v>
      </c>
      <c r="P158" s="514"/>
      <c r="Q158" s="514">
        <v>296</v>
      </c>
      <c r="R158" s="514"/>
      <c r="S158" s="606" t="e">
        <f t="shared" si="9"/>
        <v>#VALUE!</v>
      </c>
      <c r="T158" s="677"/>
    </row>
    <row r="159" spans="1:25" ht="12.75" hidden="1" customHeight="1">
      <c r="A159" s="250" t="s">
        <v>549</v>
      </c>
      <c r="B159" s="514"/>
      <c r="C159" s="514">
        <v>2010</v>
      </c>
      <c r="D159" s="232" t="s">
        <v>824</v>
      </c>
      <c r="E159" s="232" t="s">
        <v>604</v>
      </c>
      <c r="F159" s="583" t="s">
        <v>215</v>
      </c>
      <c r="G159" s="378" t="s">
        <v>201</v>
      </c>
      <c r="H159" s="583" t="s">
        <v>726</v>
      </c>
      <c r="I159" s="232" t="s">
        <v>283</v>
      </c>
      <c r="J159" s="232" t="s">
        <v>388</v>
      </c>
      <c r="K159" s="412" t="s">
        <v>389</v>
      </c>
      <c r="L159" s="687" t="s">
        <v>332</v>
      </c>
      <c r="M159" s="514" t="s">
        <v>332</v>
      </c>
      <c r="N159" s="514"/>
      <c r="O159" s="514" t="s">
        <v>434</v>
      </c>
      <c r="P159" s="514"/>
      <c r="Q159" s="514">
        <v>606</v>
      </c>
      <c r="R159" s="514"/>
      <c r="S159" s="606" t="e">
        <f t="shared" si="9"/>
        <v>#VALUE!</v>
      </c>
      <c r="T159" s="677"/>
    </row>
    <row r="160" spans="1:25" ht="12.75" hidden="1" customHeight="1">
      <c r="A160" s="250" t="s">
        <v>549</v>
      </c>
      <c r="B160" s="514"/>
      <c r="C160" s="514">
        <v>2010</v>
      </c>
      <c r="D160" s="232" t="s">
        <v>618</v>
      </c>
      <c r="E160" s="232" t="s">
        <v>604</v>
      </c>
      <c r="F160" s="583" t="s">
        <v>215</v>
      </c>
      <c r="G160" s="378" t="s">
        <v>201</v>
      </c>
      <c r="H160" s="689"/>
      <c r="I160" s="232" t="s">
        <v>390</v>
      </c>
      <c r="J160" s="232" t="s">
        <v>388</v>
      </c>
      <c r="K160" s="412" t="s">
        <v>389</v>
      </c>
      <c r="L160" s="687">
        <v>2.5000000000000001E-2</v>
      </c>
      <c r="M160" s="514">
        <v>50</v>
      </c>
      <c r="N160" s="514"/>
      <c r="O160" s="514" t="s">
        <v>434</v>
      </c>
      <c r="P160" s="514"/>
      <c r="Q160" s="514">
        <v>21</v>
      </c>
      <c r="R160" s="514"/>
      <c r="S160" s="606">
        <f t="shared" si="9"/>
        <v>42</v>
      </c>
      <c r="T160" s="677"/>
    </row>
    <row r="161" spans="1:25" ht="12.75" hidden="1" customHeight="1">
      <c r="A161" s="250" t="s">
        <v>549</v>
      </c>
      <c r="B161" s="514"/>
      <c r="C161" s="514">
        <v>2010</v>
      </c>
      <c r="D161" s="232" t="s">
        <v>619</v>
      </c>
      <c r="E161" s="232" t="s">
        <v>604</v>
      </c>
      <c r="F161" s="583" t="s">
        <v>215</v>
      </c>
      <c r="G161" s="378" t="s">
        <v>201</v>
      </c>
      <c r="H161" s="583" t="s">
        <v>1083</v>
      </c>
      <c r="I161" s="232" t="s">
        <v>639</v>
      </c>
      <c r="J161" s="232" t="s">
        <v>388</v>
      </c>
      <c r="K161" s="412" t="s">
        <v>332</v>
      </c>
      <c r="L161" s="687">
        <v>2.5000000000000001E-2</v>
      </c>
      <c r="M161" s="514" t="s">
        <v>332</v>
      </c>
      <c r="N161" s="514"/>
      <c r="O161" s="514" t="s">
        <v>434</v>
      </c>
      <c r="P161" s="514"/>
      <c r="Q161" s="514" t="s">
        <v>332</v>
      </c>
      <c r="R161" s="514"/>
      <c r="S161" s="606" t="e">
        <f t="shared" si="9"/>
        <v>#VALUE!</v>
      </c>
      <c r="T161" s="677"/>
    </row>
    <row r="162" spans="1:25" ht="12.75" hidden="1" customHeight="1">
      <c r="A162" s="250" t="s">
        <v>549</v>
      </c>
      <c r="B162" s="514"/>
      <c r="C162" s="514">
        <v>2010</v>
      </c>
      <c r="D162" s="232" t="s">
        <v>620</v>
      </c>
      <c r="E162" s="232" t="s">
        <v>609</v>
      </c>
      <c r="F162" s="583" t="s">
        <v>215</v>
      </c>
      <c r="G162" s="378" t="s">
        <v>201</v>
      </c>
      <c r="H162" s="583" t="s">
        <v>726</v>
      </c>
      <c r="I162" s="232" t="s">
        <v>283</v>
      </c>
      <c r="J162" s="232" t="s">
        <v>388</v>
      </c>
      <c r="K162" s="876" t="s">
        <v>389</v>
      </c>
      <c r="L162" s="687">
        <v>2.5000000000000001E-2</v>
      </c>
      <c r="M162" s="843">
        <v>200</v>
      </c>
      <c r="N162" s="514"/>
      <c r="O162" s="514" t="s">
        <v>434</v>
      </c>
      <c r="P162" s="514"/>
      <c r="Q162" s="843">
        <v>164</v>
      </c>
      <c r="R162" s="514"/>
      <c r="S162" s="606">
        <f t="shared" ref="S162:S187" si="10">100*Q162/M162</f>
        <v>82</v>
      </c>
      <c r="T162" s="677"/>
    </row>
    <row r="163" spans="1:25" ht="12.75" hidden="1" customHeight="1">
      <c r="A163" s="250" t="s">
        <v>549</v>
      </c>
      <c r="B163" s="514"/>
      <c r="C163" s="514">
        <v>2010</v>
      </c>
      <c r="D163" s="232" t="s">
        <v>621</v>
      </c>
      <c r="E163" s="232" t="s">
        <v>609</v>
      </c>
      <c r="F163" s="583" t="s">
        <v>215</v>
      </c>
      <c r="G163" s="378" t="s">
        <v>201</v>
      </c>
      <c r="H163" s="583" t="s">
        <v>726</v>
      </c>
      <c r="I163" s="232" t="s">
        <v>283</v>
      </c>
      <c r="J163" s="232" t="s">
        <v>388</v>
      </c>
      <c r="K163" s="876"/>
      <c r="L163" s="687">
        <v>2.5000000000000001E-2</v>
      </c>
      <c r="M163" s="843"/>
      <c r="N163" s="514"/>
      <c r="O163" s="514" t="s">
        <v>434</v>
      </c>
      <c r="P163" s="514"/>
      <c r="Q163" s="843"/>
      <c r="R163" s="514"/>
      <c r="S163" s="606" t="e">
        <f t="shared" si="10"/>
        <v>#DIV/0!</v>
      </c>
      <c r="T163" s="677"/>
    </row>
    <row r="164" spans="1:25" ht="33.75" hidden="1" customHeight="1">
      <c r="A164" s="250" t="s">
        <v>549</v>
      </c>
      <c r="B164" s="514"/>
      <c r="C164" s="514">
        <v>2010</v>
      </c>
      <c r="D164" s="232" t="s">
        <v>622</v>
      </c>
      <c r="E164" s="232" t="s">
        <v>604</v>
      </c>
      <c r="F164" s="583" t="s">
        <v>215</v>
      </c>
      <c r="G164" s="378" t="s">
        <v>201</v>
      </c>
      <c r="H164" s="689" t="s">
        <v>1081</v>
      </c>
      <c r="I164" s="232" t="s">
        <v>634</v>
      </c>
      <c r="J164" s="232" t="s">
        <v>1136</v>
      </c>
      <c r="K164" s="412" t="s">
        <v>389</v>
      </c>
      <c r="L164" s="687">
        <v>0.125</v>
      </c>
      <c r="M164" s="514">
        <v>1000</v>
      </c>
      <c r="N164" s="514"/>
      <c r="O164" s="514" t="s">
        <v>434</v>
      </c>
      <c r="P164" s="514"/>
      <c r="Q164" s="514">
        <v>10613</v>
      </c>
      <c r="R164" s="514"/>
      <c r="S164" s="606">
        <f t="shared" si="10"/>
        <v>1061.3</v>
      </c>
      <c r="T164" s="677"/>
    </row>
    <row r="165" spans="1:25" ht="33.75" hidden="1" customHeight="1">
      <c r="A165" s="250" t="s">
        <v>549</v>
      </c>
      <c r="B165" s="514"/>
      <c r="C165" s="514">
        <v>2010</v>
      </c>
      <c r="D165" s="232" t="s">
        <v>622</v>
      </c>
      <c r="E165" s="232" t="s">
        <v>604</v>
      </c>
      <c r="F165" s="583" t="s">
        <v>215</v>
      </c>
      <c r="G165" s="378" t="s">
        <v>201</v>
      </c>
      <c r="H165" s="583" t="s">
        <v>726</v>
      </c>
      <c r="I165" s="232" t="s">
        <v>640</v>
      </c>
      <c r="J165" s="232" t="s">
        <v>1136</v>
      </c>
      <c r="K165" s="412" t="s">
        <v>389</v>
      </c>
      <c r="L165" s="687">
        <v>0.125</v>
      </c>
      <c r="M165" s="514">
        <v>1000</v>
      </c>
      <c r="N165" s="514"/>
      <c r="O165" s="514" t="s">
        <v>434</v>
      </c>
      <c r="P165" s="514"/>
      <c r="Q165" s="514">
        <v>1583</v>
      </c>
      <c r="R165" s="514"/>
      <c r="S165" s="606">
        <f t="shared" si="10"/>
        <v>158.30000000000001</v>
      </c>
      <c r="T165" s="677"/>
    </row>
    <row r="166" spans="1:25" ht="25.5" hidden="1" customHeight="1">
      <c r="A166" s="250" t="s">
        <v>549</v>
      </c>
      <c r="B166" s="514"/>
      <c r="C166" s="514">
        <v>2010</v>
      </c>
      <c r="D166" s="232" t="s">
        <v>623</v>
      </c>
      <c r="E166" s="232" t="s">
        <v>604</v>
      </c>
      <c r="F166" s="583" t="s">
        <v>215</v>
      </c>
      <c r="G166" s="378" t="s">
        <v>201</v>
      </c>
      <c r="H166" s="689" t="s">
        <v>1081</v>
      </c>
      <c r="I166" s="232" t="s">
        <v>634</v>
      </c>
      <c r="J166" s="232" t="s">
        <v>1136</v>
      </c>
      <c r="K166" s="412" t="s">
        <v>389</v>
      </c>
      <c r="L166" s="687">
        <v>0.125</v>
      </c>
      <c r="M166" s="514">
        <v>500</v>
      </c>
      <c r="N166" s="514"/>
      <c r="O166" s="514" t="s">
        <v>434</v>
      </c>
      <c r="P166" s="514"/>
      <c r="Q166" s="514">
        <v>0</v>
      </c>
      <c r="R166" s="514"/>
      <c r="S166" s="606">
        <f t="shared" si="10"/>
        <v>0</v>
      </c>
      <c r="T166" s="677"/>
    </row>
    <row r="167" spans="1:25" ht="12.75" hidden="1" customHeight="1">
      <c r="A167" s="250" t="s">
        <v>549</v>
      </c>
      <c r="B167" s="514"/>
      <c r="C167" s="514">
        <v>2010</v>
      </c>
      <c r="D167" s="232" t="s">
        <v>1011</v>
      </c>
      <c r="E167" s="232" t="s">
        <v>604</v>
      </c>
      <c r="F167" s="583" t="s">
        <v>215</v>
      </c>
      <c r="G167" s="378" t="s">
        <v>201</v>
      </c>
      <c r="H167" s="583" t="s">
        <v>726</v>
      </c>
      <c r="I167" s="232" t="s">
        <v>373</v>
      </c>
      <c r="J167" s="232" t="s">
        <v>16</v>
      </c>
      <c r="K167" s="412" t="s">
        <v>389</v>
      </c>
      <c r="L167" s="687">
        <v>0.125</v>
      </c>
      <c r="M167" s="514">
        <v>0</v>
      </c>
      <c r="N167" s="514"/>
      <c r="O167" s="514" t="s">
        <v>434</v>
      </c>
      <c r="P167" s="514"/>
      <c r="Q167" s="514">
        <v>1267</v>
      </c>
      <c r="R167" s="514"/>
      <c r="S167" s="606" t="e">
        <f>100*Q167/M167</f>
        <v>#DIV/0!</v>
      </c>
      <c r="T167" s="677"/>
    </row>
    <row r="168" spans="1:25" ht="12.75" hidden="1" customHeight="1">
      <c r="A168" s="250" t="s">
        <v>549</v>
      </c>
      <c r="B168" s="514"/>
      <c r="C168" s="514">
        <v>2010</v>
      </c>
      <c r="D168" s="232" t="s">
        <v>623</v>
      </c>
      <c r="E168" s="232" t="s">
        <v>604</v>
      </c>
      <c r="F168" s="583" t="s">
        <v>215</v>
      </c>
      <c r="G168" s="378" t="s">
        <v>201</v>
      </c>
      <c r="H168" s="583" t="s">
        <v>726</v>
      </c>
      <c r="I168" s="232" t="s">
        <v>373</v>
      </c>
      <c r="J168" s="232" t="s">
        <v>1136</v>
      </c>
      <c r="K168" s="412" t="s">
        <v>389</v>
      </c>
      <c r="L168" s="687">
        <v>0.125</v>
      </c>
      <c r="M168" s="514">
        <v>500</v>
      </c>
      <c r="N168" s="514"/>
      <c r="O168" s="514" t="s">
        <v>434</v>
      </c>
      <c r="P168" s="514"/>
      <c r="Q168" s="514">
        <v>0</v>
      </c>
      <c r="R168" s="514"/>
      <c r="S168" s="606">
        <f t="shared" si="10"/>
        <v>0</v>
      </c>
      <c r="T168" s="677"/>
    </row>
    <row r="169" spans="1:25" ht="20.25" hidden="1" customHeight="1">
      <c r="A169" s="250" t="s">
        <v>549</v>
      </c>
      <c r="B169" s="514"/>
      <c r="C169" s="514">
        <v>2010</v>
      </c>
      <c r="D169" s="232" t="s">
        <v>624</v>
      </c>
      <c r="E169" s="232" t="s">
        <v>604</v>
      </c>
      <c r="F169" s="583" t="s">
        <v>215</v>
      </c>
      <c r="G169" s="378" t="s">
        <v>201</v>
      </c>
      <c r="H169" s="689" t="s">
        <v>1081</v>
      </c>
      <c r="I169" s="232" t="s">
        <v>597</v>
      </c>
      <c r="J169" s="232" t="s">
        <v>388</v>
      </c>
      <c r="K169" s="412" t="s">
        <v>389</v>
      </c>
      <c r="L169" s="687">
        <v>2.5000000000000001E-2</v>
      </c>
      <c r="M169" s="514">
        <v>1000</v>
      </c>
      <c r="N169" s="514"/>
      <c r="O169" s="514" t="s">
        <v>434</v>
      </c>
      <c r="P169" s="514"/>
      <c r="Q169" s="514">
        <v>315</v>
      </c>
      <c r="R169" s="514"/>
      <c r="S169" s="606">
        <f t="shared" si="10"/>
        <v>31.5</v>
      </c>
      <c r="T169" s="677"/>
      <c r="V169" s="697"/>
      <c r="W169" s="697"/>
      <c r="X169" s="697"/>
      <c r="Y169" s="697"/>
    </row>
    <row r="170" spans="1:25" ht="22.5" hidden="1" customHeight="1">
      <c r="A170" s="250" t="s">
        <v>549</v>
      </c>
      <c r="B170" s="514"/>
      <c r="C170" s="514">
        <v>2010</v>
      </c>
      <c r="D170" s="232" t="s">
        <v>624</v>
      </c>
      <c r="E170" s="232" t="s">
        <v>604</v>
      </c>
      <c r="F170" s="583" t="s">
        <v>215</v>
      </c>
      <c r="G170" s="378" t="s">
        <v>201</v>
      </c>
      <c r="H170" s="583" t="s">
        <v>726</v>
      </c>
      <c r="I170" s="232" t="s">
        <v>373</v>
      </c>
      <c r="J170" s="232" t="s">
        <v>388</v>
      </c>
      <c r="K170" s="412" t="s">
        <v>389</v>
      </c>
      <c r="L170" s="687">
        <v>2.5000000000000001E-2</v>
      </c>
      <c r="M170" s="514">
        <v>1000</v>
      </c>
      <c r="N170" s="514"/>
      <c r="O170" s="514" t="s">
        <v>434</v>
      </c>
      <c r="P170" s="514"/>
      <c r="Q170" s="514">
        <v>569</v>
      </c>
      <c r="R170" s="514"/>
      <c r="S170" s="606">
        <f t="shared" si="10"/>
        <v>56.9</v>
      </c>
      <c r="T170" s="677"/>
      <c r="V170" s="697"/>
      <c r="W170" s="697"/>
      <c r="X170" s="697"/>
      <c r="Y170" s="697"/>
    </row>
    <row r="171" spans="1:25" ht="33.75" hidden="1" customHeight="1">
      <c r="A171" s="250" t="s">
        <v>549</v>
      </c>
      <c r="B171" s="514"/>
      <c r="C171" s="514">
        <v>2010</v>
      </c>
      <c r="D171" s="232" t="s">
        <v>625</v>
      </c>
      <c r="E171" s="232" t="s">
        <v>604</v>
      </c>
      <c r="F171" s="583" t="s">
        <v>215</v>
      </c>
      <c r="G171" s="378" t="s">
        <v>201</v>
      </c>
      <c r="H171" s="689" t="s">
        <v>1082</v>
      </c>
      <c r="I171" s="232" t="s">
        <v>641</v>
      </c>
      <c r="J171" s="232" t="s">
        <v>388</v>
      </c>
      <c r="K171" s="412" t="s">
        <v>332</v>
      </c>
      <c r="L171" s="687">
        <v>2.5000000000000001E-2</v>
      </c>
      <c r="M171" s="514" t="s">
        <v>332</v>
      </c>
      <c r="N171" s="514"/>
      <c r="O171" s="514" t="s">
        <v>434</v>
      </c>
      <c r="P171" s="514"/>
      <c r="Q171" s="514" t="s">
        <v>332</v>
      </c>
      <c r="R171" s="514"/>
      <c r="S171" s="606" t="e">
        <f t="shared" si="10"/>
        <v>#VALUE!</v>
      </c>
      <c r="T171" s="677"/>
      <c r="U171" s="704"/>
      <c r="V171" s="704"/>
      <c r="W171" s="704"/>
      <c r="X171" s="697"/>
      <c r="Y171" s="697"/>
    </row>
    <row r="172" spans="1:25" ht="12.75" hidden="1" customHeight="1">
      <c r="A172" s="250" t="s">
        <v>549</v>
      </c>
      <c r="B172" s="514"/>
      <c r="C172" s="514">
        <v>2010</v>
      </c>
      <c r="D172" s="232" t="s">
        <v>626</v>
      </c>
      <c r="E172" s="232" t="s">
        <v>609</v>
      </c>
      <c r="F172" s="583" t="s">
        <v>215</v>
      </c>
      <c r="G172" s="378" t="s">
        <v>201</v>
      </c>
      <c r="H172" s="583" t="s">
        <v>726</v>
      </c>
      <c r="I172" s="232" t="s">
        <v>283</v>
      </c>
      <c r="J172" s="232" t="s">
        <v>388</v>
      </c>
      <c r="K172" s="412" t="s">
        <v>332</v>
      </c>
      <c r="L172" s="687">
        <v>2.5000000000000001E-2</v>
      </c>
      <c r="M172" s="514" t="s">
        <v>332</v>
      </c>
      <c r="N172" s="514"/>
      <c r="O172" s="514" t="s">
        <v>434</v>
      </c>
      <c r="P172" s="514"/>
      <c r="Q172" s="514" t="s">
        <v>332</v>
      </c>
      <c r="R172" s="514"/>
      <c r="S172" s="606" t="e">
        <f t="shared" si="10"/>
        <v>#VALUE!</v>
      </c>
      <c r="T172" s="677"/>
      <c r="U172" s="704"/>
      <c r="V172" s="704"/>
      <c r="W172" s="704"/>
      <c r="X172" s="697"/>
      <c r="Y172" s="697"/>
    </row>
    <row r="173" spans="1:25" ht="12.75" hidden="1" customHeight="1">
      <c r="A173" s="250" t="s">
        <v>549</v>
      </c>
      <c r="B173" s="514"/>
      <c r="C173" s="514">
        <v>2010</v>
      </c>
      <c r="D173" s="232" t="s">
        <v>627</v>
      </c>
      <c r="E173" s="232" t="s">
        <v>604</v>
      </c>
      <c r="F173" s="583" t="s">
        <v>215</v>
      </c>
      <c r="G173" s="378" t="s">
        <v>201</v>
      </c>
      <c r="H173" s="583" t="s">
        <v>1083</v>
      </c>
      <c r="I173" s="232" t="s">
        <v>642</v>
      </c>
      <c r="J173" s="232" t="s">
        <v>388</v>
      </c>
      <c r="K173" s="412" t="s">
        <v>389</v>
      </c>
      <c r="L173" s="687">
        <v>2.5000000000000001E-2</v>
      </c>
      <c r="M173" s="514">
        <v>150</v>
      </c>
      <c r="N173" s="514"/>
      <c r="O173" s="514" t="s">
        <v>434</v>
      </c>
      <c r="P173" s="514"/>
      <c r="Q173" s="514">
        <v>79</v>
      </c>
      <c r="R173" s="514"/>
      <c r="S173" s="606">
        <f t="shared" si="10"/>
        <v>52.666666666666664</v>
      </c>
      <c r="T173" s="677"/>
      <c r="U173" s="704"/>
      <c r="V173" s="704"/>
      <c r="W173" s="704"/>
      <c r="X173" s="697"/>
      <c r="Y173" s="697"/>
    </row>
    <row r="174" spans="1:25" ht="22.5" hidden="1" customHeight="1">
      <c r="A174" s="250" t="s">
        <v>549</v>
      </c>
      <c r="B174" s="514"/>
      <c r="C174" s="514">
        <v>2010</v>
      </c>
      <c r="D174" s="232" t="s">
        <v>628</v>
      </c>
      <c r="E174" s="232" t="s">
        <v>604</v>
      </c>
      <c r="F174" s="583" t="s">
        <v>215</v>
      </c>
      <c r="G174" s="378" t="s">
        <v>201</v>
      </c>
      <c r="H174" s="689" t="s">
        <v>1081</v>
      </c>
      <c r="I174" s="232" t="s">
        <v>634</v>
      </c>
      <c r="J174" s="232" t="s">
        <v>388</v>
      </c>
      <c r="K174" s="412" t="s">
        <v>389</v>
      </c>
      <c r="L174" s="687">
        <v>2.5000000000000001E-2</v>
      </c>
      <c r="M174" s="514">
        <v>500</v>
      </c>
      <c r="N174" s="514"/>
      <c r="O174" s="514" t="s">
        <v>434</v>
      </c>
      <c r="P174" s="514"/>
      <c r="Q174" s="514">
        <v>681</v>
      </c>
      <c r="R174" s="514"/>
      <c r="S174" s="606">
        <f t="shared" si="10"/>
        <v>136.19999999999999</v>
      </c>
      <c r="T174" s="677"/>
      <c r="U174" s="704"/>
      <c r="V174" s="704"/>
      <c r="W174" s="704"/>
      <c r="X174" s="697"/>
      <c r="Y174" s="697"/>
    </row>
    <row r="175" spans="1:25" ht="12.75" hidden="1" customHeight="1">
      <c r="A175" s="250" t="s">
        <v>549</v>
      </c>
      <c r="B175" s="514"/>
      <c r="C175" s="514">
        <v>2010</v>
      </c>
      <c r="D175" s="232" t="s">
        <v>628</v>
      </c>
      <c r="E175" s="232" t="s">
        <v>604</v>
      </c>
      <c r="F175" s="583" t="s">
        <v>215</v>
      </c>
      <c r="G175" s="378" t="s">
        <v>201</v>
      </c>
      <c r="H175" s="583" t="s">
        <v>726</v>
      </c>
      <c r="I175" s="232" t="s">
        <v>373</v>
      </c>
      <c r="J175" s="232" t="s">
        <v>388</v>
      </c>
      <c r="K175" s="412" t="s">
        <v>332</v>
      </c>
      <c r="L175" s="687">
        <v>2.5000000000000001E-2</v>
      </c>
      <c r="M175" s="514" t="s">
        <v>332</v>
      </c>
      <c r="N175" s="514"/>
      <c r="O175" s="514" t="s">
        <v>434</v>
      </c>
      <c r="P175" s="514"/>
      <c r="Q175" s="514" t="s">
        <v>332</v>
      </c>
      <c r="R175" s="514"/>
      <c r="S175" s="606" t="e">
        <f t="shared" si="10"/>
        <v>#VALUE!</v>
      </c>
      <c r="T175" s="677"/>
      <c r="U175" s="704"/>
      <c r="V175" s="704"/>
      <c r="W175" s="704"/>
      <c r="X175" s="697"/>
      <c r="Y175" s="697"/>
    </row>
    <row r="176" spans="1:25" ht="22.5" hidden="1" customHeight="1">
      <c r="A176" s="250" t="s">
        <v>549</v>
      </c>
      <c r="B176" s="514"/>
      <c r="C176" s="514">
        <v>2010</v>
      </c>
      <c r="D176" s="232" t="s">
        <v>629</v>
      </c>
      <c r="E176" s="232" t="s">
        <v>604</v>
      </c>
      <c r="F176" s="583" t="s">
        <v>215</v>
      </c>
      <c r="G176" s="378" t="s">
        <v>201</v>
      </c>
      <c r="H176" s="689" t="s">
        <v>1081</v>
      </c>
      <c r="I176" s="232" t="s">
        <v>597</v>
      </c>
      <c r="J176" s="232" t="s">
        <v>388</v>
      </c>
      <c r="K176" s="412" t="s">
        <v>389</v>
      </c>
      <c r="L176" s="687">
        <v>2.5000000000000001E-2</v>
      </c>
      <c r="M176" s="514" t="s">
        <v>332</v>
      </c>
      <c r="N176" s="514"/>
      <c r="O176" s="514" t="s">
        <v>434</v>
      </c>
      <c r="P176" s="514"/>
      <c r="Q176" s="514">
        <v>570</v>
      </c>
      <c r="R176" s="514"/>
      <c r="S176" s="606" t="e">
        <f t="shared" si="10"/>
        <v>#VALUE!</v>
      </c>
      <c r="T176" s="677"/>
      <c r="U176" s="704"/>
      <c r="V176" s="704"/>
      <c r="W176" s="704"/>
      <c r="X176" s="697"/>
      <c r="Y176" s="697"/>
    </row>
    <row r="177" spans="1:247" ht="22.5" hidden="1" customHeight="1">
      <c r="A177" s="250" t="s">
        <v>549</v>
      </c>
      <c r="B177" s="514"/>
      <c r="C177" s="514">
        <v>2010</v>
      </c>
      <c r="D177" s="232" t="s">
        <v>629</v>
      </c>
      <c r="E177" s="232" t="s">
        <v>604</v>
      </c>
      <c r="F177" s="583" t="s">
        <v>215</v>
      </c>
      <c r="G177" s="378" t="s">
        <v>201</v>
      </c>
      <c r="H177" s="583" t="s">
        <v>726</v>
      </c>
      <c r="I177" s="232" t="s">
        <v>373</v>
      </c>
      <c r="J177" s="232" t="s">
        <v>388</v>
      </c>
      <c r="K177" s="412" t="s">
        <v>389</v>
      </c>
      <c r="L177" s="687">
        <v>2.5000000000000001E-2</v>
      </c>
      <c r="M177" s="514">
        <v>500</v>
      </c>
      <c r="N177" s="514"/>
      <c r="O177" s="514" t="s">
        <v>434</v>
      </c>
      <c r="P177" s="514"/>
      <c r="Q177" s="514">
        <v>1129</v>
      </c>
      <c r="R177" s="514"/>
      <c r="S177" s="606">
        <f t="shared" si="10"/>
        <v>225.8</v>
      </c>
      <c r="T177" s="677"/>
      <c r="U177" s="704"/>
      <c r="V177" s="704"/>
      <c r="W177" s="704"/>
      <c r="X177" s="697"/>
      <c r="Y177" s="697"/>
    </row>
    <row r="178" spans="1:247" ht="33.75" hidden="1" customHeight="1">
      <c r="A178" s="250" t="s">
        <v>549</v>
      </c>
      <c r="B178" s="514"/>
      <c r="C178" s="514">
        <v>2010</v>
      </c>
      <c r="D178" s="232" t="s">
        <v>630</v>
      </c>
      <c r="E178" s="232" t="s">
        <v>609</v>
      </c>
      <c r="F178" s="583" t="s">
        <v>215</v>
      </c>
      <c r="G178" s="378" t="s">
        <v>201</v>
      </c>
      <c r="H178" s="689" t="s">
        <v>1082</v>
      </c>
      <c r="I178" s="232" t="s">
        <v>643</v>
      </c>
      <c r="J178" s="232" t="s">
        <v>388</v>
      </c>
      <c r="K178" s="412" t="s">
        <v>389</v>
      </c>
      <c r="L178" s="687">
        <v>2.5000000000000001E-2</v>
      </c>
      <c r="M178" s="514" t="s">
        <v>332</v>
      </c>
      <c r="N178" s="514"/>
      <c r="O178" s="514" t="s">
        <v>434</v>
      </c>
      <c r="P178" s="514"/>
      <c r="Q178" s="514">
        <v>72</v>
      </c>
      <c r="R178" s="514"/>
      <c r="S178" s="606" t="e">
        <f t="shared" si="10"/>
        <v>#VALUE!</v>
      </c>
      <c r="T178" s="677"/>
      <c r="U178" s="704"/>
      <c r="V178" s="704"/>
      <c r="W178" s="704"/>
      <c r="X178" s="697"/>
      <c r="Y178" s="697"/>
    </row>
    <row r="179" spans="1:247" ht="33.75" hidden="1" customHeight="1">
      <c r="A179" s="250" t="s">
        <v>549</v>
      </c>
      <c r="B179" s="514"/>
      <c r="C179" s="514">
        <v>2010</v>
      </c>
      <c r="D179" s="232" t="s">
        <v>631</v>
      </c>
      <c r="E179" s="232" t="s">
        <v>609</v>
      </c>
      <c r="F179" s="583" t="s">
        <v>215</v>
      </c>
      <c r="G179" s="378" t="s">
        <v>201</v>
      </c>
      <c r="H179" s="689" t="s">
        <v>1082</v>
      </c>
      <c r="I179" s="232" t="s">
        <v>644</v>
      </c>
      <c r="J179" s="232" t="s">
        <v>388</v>
      </c>
      <c r="K179" s="412" t="s">
        <v>389</v>
      </c>
      <c r="L179" s="687">
        <v>2.5000000000000001E-2</v>
      </c>
      <c r="M179" s="514">
        <v>200</v>
      </c>
      <c r="N179" s="514"/>
      <c r="O179" s="514" t="s">
        <v>434</v>
      </c>
      <c r="P179" s="514"/>
      <c r="Q179" s="514">
        <v>199</v>
      </c>
      <c r="R179" s="514"/>
      <c r="S179" s="606">
        <f t="shared" si="10"/>
        <v>99.5</v>
      </c>
      <c r="T179" s="677"/>
      <c r="U179" s="704"/>
      <c r="V179" s="704"/>
      <c r="W179" s="704"/>
      <c r="X179" s="697"/>
      <c r="Y179" s="697"/>
    </row>
    <row r="180" spans="1:247" ht="22.5" hidden="1" customHeight="1">
      <c r="A180" s="250" t="s">
        <v>549</v>
      </c>
      <c r="B180" s="514"/>
      <c r="C180" s="514">
        <v>2010</v>
      </c>
      <c r="D180" s="232" t="s">
        <v>768</v>
      </c>
      <c r="E180" s="232" t="s">
        <v>609</v>
      </c>
      <c r="F180" s="583" t="s">
        <v>215</v>
      </c>
      <c r="G180" s="378" t="s">
        <v>201</v>
      </c>
      <c r="H180" s="689" t="s">
        <v>1081</v>
      </c>
      <c r="I180" s="232" t="s">
        <v>597</v>
      </c>
      <c r="J180" s="232" t="s">
        <v>388</v>
      </c>
      <c r="K180" s="412" t="s">
        <v>332</v>
      </c>
      <c r="L180" s="687">
        <v>2.5000000000000001E-2</v>
      </c>
      <c r="M180" s="514" t="s">
        <v>332</v>
      </c>
      <c r="N180" s="514"/>
      <c r="O180" s="514" t="s">
        <v>434</v>
      </c>
      <c r="P180" s="514"/>
      <c r="Q180" s="514" t="s">
        <v>332</v>
      </c>
      <c r="R180" s="514"/>
      <c r="S180" s="606" t="e">
        <f t="shared" si="10"/>
        <v>#VALUE!</v>
      </c>
      <c r="T180" s="677"/>
      <c r="U180" s="704"/>
      <c r="V180" s="704"/>
      <c r="W180" s="704"/>
      <c r="X180" s="697"/>
      <c r="Y180" s="697"/>
    </row>
    <row r="181" spans="1:247" ht="22.5" hidden="1" customHeight="1">
      <c r="A181" s="250" t="s">
        <v>549</v>
      </c>
      <c r="B181" s="514"/>
      <c r="C181" s="514">
        <v>2010</v>
      </c>
      <c r="D181" s="232" t="s">
        <v>558</v>
      </c>
      <c r="E181" s="232" t="s">
        <v>609</v>
      </c>
      <c r="F181" s="583" t="s">
        <v>215</v>
      </c>
      <c r="G181" s="378" t="s">
        <v>201</v>
      </c>
      <c r="H181" s="689" t="s">
        <v>1081</v>
      </c>
      <c r="I181" s="232" t="s">
        <v>597</v>
      </c>
      <c r="J181" s="232" t="s">
        <v>388</v>
      </c>
      <c r="K181" s="412" t="s">
        <v>332</v>
      </c>
      <c r="L181" s="687">
        <v>2.5000000000000001E-2</v>
      </c>
      <c r="M181" s="514" t="s">
        <v>332</v>
      </c>
      <c r="N181" s="514"/>
      <c r="O181" s="514" t="s">
        <v>434</v>
      </c>
      <c r="P181" s="514"/>
      <c r="Q181" s="514" t="s">
        <v>332</v>
      </c>
      <c r="R181" s="514"/>
      <c r="S181" s="606" t="e">
        <f t="shared" si="10"/>
        <v>#VALUE!</v>
      </c>
      <c r="T181" s="677"/>
      <c r="U181" s="704"/>
      <c r="V181" s="704"/>
      <c r="W181" s="704"/>
      <c r="X181" s="697"/>
      <c r="Y181" s="697"/>
    </row>
    <row r="182" spans="1:247" ht="12.75" customHeight="1">
      <c r="A182" s="250" t="s">
        <v>549</v>
      </c>
      <c r="B182" s="514"/>
      <c r="C182" s="514">
        <v>2010</v>
      </c>
      <c r="D182" s="232" t="s">
        <v>18</v>
      </c>
      <c r="E182" s="380" t="s">
        <v>609</v>
      </c>
      <c r="F182" s="690" t="s">
        <v>217</v>
      </c>
      <c r="G182" s="378" t="s">
        <v>201</v>
      </c>
      <c r="H182" s="689" t="s">
        <v>1083</v>
      </c>
      <c r="I182" s="314" t="s">
        <v>639</v>
      </c>
      <c r="J182" s="232" t="s">
        <v>385</v>
      </c>
      <c r="K182" s="412" t="s">
        <v>1080</v>
      </c>
      <c r="L182" s="687">
        <v>2.5000000000000001E-2</v>
      </c>
      <c r="M182" s="514" t="s">
        <v>332</v>
      </c>
      <c r="N182" s="514"/>
      <c r="O182" s="514" t="s">
        <v>154</v>
      </c>
      <c r="P182" s="514"/>
      <c r="Q182" s="514">
        <v>1200</v>
      </c>
      <c r="R182" s="514"/>
      <c r="S182" s="606" t="e">
        <f>100*Q182/M182</f>
        <v>#VALUE!</v>
      </c>
      <c r="T182" s="677"/>
      <c r="U182" s="704"/>
      <c r="V182" s="704"/>
      <c r="W182" s="704"/>
      <c r="X182" s="697"/>
      <c r="Y182" s="697"/>
    </row>
    <row r="183" spans="1:247" ht="12.75" customHeight="1">
      <c r="A183" s="250" t="s">
        <v>549</v>
      </c>
      <c r="B183" s="514"/>
      <c r="C183" s="514">
        <v>2010</v>
      </c>
      <c r="D183" s="232" t="s">
        <v>18</v>
      </c>
      <c r="E183" s="380" t="s">
        <v>609</v>
      </c>
      <c r="F183" s="690" t="s">
        <v>217</v>
      </c>
      <c r="G183" s="378" t="s">
        <v>201</v>
      </c>
      <c r="H183" s="689" t="s">
        <v>1083</v>
      </c>
      <c r="I183" s="314" t="s">
        <v>639</v>
      </c>
      <c r="J183" s="232" t="s">
        <v>386</v>
      </c>
      <c r="K183" s="412" t="s">
        <v>1080</v>
      </c>
      <c r="L183" s="687">
        <v>2.5000000000000001E-2</v>
      </c>
      <c r="M183" s="514" t="s">
        <v>332</v>
      </c>
      <c r="N183" s="514"/>
      <c r="O183" s="514" t="s">
        <v>154</v>
      </c>
      <c r="P183" s="514"/>
      <c r="Q183" s="514">
        <v>1200</v>
      </c>
      <c r="R183" s="514"/>
      <c r="S183" s="606" t="e">
        <f>100*Q183/M183</f>
        <v>#VALUE!</v>
      </c>
      <c r="T183" s="677"/>
      <c r="U183" s="704"/>
      <c r="V183" s="704"/>
      <c r="W183" s="704"/>
      <c r="X183" s="697"/>
      <c r="Y183" s="697"/>
    </row>
    <row r="184" spans="1:247" ht="12.75" customHeight="1">
      <c r="A184" s="250" t="s">
        <v>549</v>
      </c>
      <c r="B184" s="514"/>
      <c r="C184" s="514">
        <v>2010</v>
      </c>
      <c r="D184" s="232" t="s">
        <v>619</v>
      </c>
      <c r="E184" s="380" t="s">
        <v>604</v>
      </c>
      <c r="F184" s="690" t="s">
        <v>217</v>
      </c>
      <c r="G184" s="378" t="s">
        <v>201</v>
      </c>
      <c r="H184" s="689" t="s">
        <v>1083</v>
      </c>
      <c r="I184" s="314" t="s">
        <v>639</v>
      </c>
      <c r="J184" s="232" t="s">
        <v>385</v>
      </c>
      <c r="K184" s="412" t="s">
        <v>389</v>
      </c>
      <c r="L184" s="687">
        <v>2.5000000000000001E-2</v>
      </c>
      <c r="M184" s="514">
        <v>500</v>
      </c>
      <c r="N184" s="514"/>
      <c r="O184" s="514" t="s">
        <v>332</v>
      </c>
      <c r="P184" s="514"/>
      <c r="Q184" s="514">
        <v>17</v>
      </c>
      <c r="R184" s="514"/>
      <c r="S184" s="606">
        <f t="shared" si="10"/>
        <v>3.4</v>
      </c>
      <c r="T184" s="677"/>
      <c r="U184" s="704"/>
      <c r="V184" s="704"/>
      <c r="W184" s="704"/>
      <c r="X184" s="697"/>
      <c r="Y184" s="697"/>
    </row>
    <row r="185" spans="1:247" ht="12.75" customHeight="1">
      <c r="A185" s="250" t="s">
        <v>549</v>
      </c>
      <c r="B185" s="514"/>
      <c r="C185" s="514">
        <v>2010</v>
      </c>
      <c r="D185" s="232" t="s">
        <v>619</v>
      </c>
      <c r="E185" s="380" t="s">
        <v>604</v>
      </c>
      <c r="F185" s="690" t="s">
        <v>217</v>
      </c>
      <c r="G185" s="378" t="s">
        <v>201</v>
      </c>
      <c r="H185" s="689" t="s">
        <v>1083</v>
      </c>
      <c r="I185" s="314" t="s">
        <v>639</v>
      </c>
      <c r="J185" s="232" t="s">
        <v>386</v>
      </c>
      <c r="K185" s="412" t="s">
        <v>389</v>
      </c>
      <c r="L185" s="687">
        <v>2.5000000000000001E-2</v>
      </c>
      <c r="M185" s="514">
        <v>500</v>
      </c>
      <c r="N185" s="514"/>
      <c r="O185" s="514" t="s">
        <v>332</v>
      </c>
      <c r="P185" s="514"/>
      <c r="Q185" s="514">
        <v>17</v>
      </c>
      <c r="R185" s="514"/>
      <c r="S185" s="606">
        <f t="shared" si="10"/>
        <v>3.4</v>
      </c>
      <c r="T185" s="677"/>
      <c r="U185" s="704"/>
      <c r="V185" s="704"/>
      <c r="W185" s="704"/>
      <c r="X185" s="697"/>
      <c r="Y185" s="697"/>
    </row>
    <row r="186" spans="1:247" ht="12.75" hidden="1" customHeight="1">
      <c r="A186" s="250" t="s">
        <v>549</v>
      </c>
      <c r="B186" s="514"/>
      <c r="C186" s="514">
        <v>2010</v>
      </c>
      <c r="D186" s="232" t="s">
        <v>619</v>
      </c>
      <c r="E186" s="380" t="s">
        <v>604</v>
      </c>
      <c r="F186" s="690" t="s">
        <v>217</v>
      </c>
      <c r="G186" s="378" t="s">
        <v>201</v>
      </c>
      <c r="H186" s="689" t="s">
        <v>1083</v>
      </c>
      <c r="I186" s="314" t="s">
        <v>639</v>
      </c>
      <c r="J186" s="232" t="s">
        <v>387</v>
      </c>
      <c r="K186" s="412" t="s">
        <v>332</v>
      </c>
      <c r="L186" s="687">
        <v>2.5000000000000001E-2</v>
      </c>
      <c r="M186" s="514" t="s">
        <v>332</v>
      </c>
      <c r="N186" s="514"/>
      <c r="O186" s="514" t="s">
        <v>434</v>
      </c>
      <c r="P186" s="514"/>
      <c r="Q186" s="514" t="s">
        <v>332</v>
      </c>
      <c r="R186" s="514"/>
      <c r="S186" s="606" t="e">
        <f t="shared" si="10"/>
        <v>#VALUE!</v>
      </c>
      <c r="T186" s="677"/>
      <c r="U186" s="704"/>
      <c r="V186" s="704"/>
      <c r="W186" s="704"/>
      <c r="X186" s="697"/>
      <c r="Y186" s="697"/>
    </row>
    <row r="187" spans="1:247" ht="13.5" hidden="1" customHeight="1" thickBot="1">
      <c r="A187" s="287" t="s">
        <v>549</v>
      </c>
      <c r="B187" s="608"/>
      <c r="C187" s="608">
        <v>2010</v>
      </c>
      <c r="D187" s="242" t="s">
        <v>619</v>
      </c>
      <c r="E187" s="235" t="s">
        <v>604</v>
      </c>
      <c r="F187" s="691" t="s">
        <v>217</v>
      </c>
      <c r="G187" s="678" t="s">
        <v>201</v>
      </c>
      <c r="H187" s="692" t="s">
        <v>1083</v>
      </c>
      <c r="I187" s="234" t="s">
        <v>639</v>
      </c>
      <c r="J187" s="242" t="s">
        <v>388</v>
      </c>
      <c r="K187" s="455" t="s">
        <v>332</v>
      </c>
      <c r="L187" s="679">
        <v>2.5000000000000001E-2</v>
      </c>
      <c r="M187" s="608" t="s">
        <v>332</v>
      </c>
      <c r="N187" s="608"/>
      <c r="O187" s="608" t="s">
        <v>434</v>
      </c>
      <c r="P187" s="608"/>
      <c r="Q187" s="608" t="s">
        <v>332</v>
      </c>
      <c r="R187" s="608"/>
      <c r="S187" s="680" t="e">
        <f t="shared" si="10"/>
        <v>#VALUE!</v>
      </c>
      <c r="T187" s="681"/>
      <c r="U187" s="704"/>
      <c r="V187" s="704"/>
      <c r="W187" s="704"/>
      <c r="X187" s="697"/>
      <c r="Y187" s="697"/>
    </row>
    <row r="188" spans="1:247">
      <c r="A188" s="704"/>
      <c r="B188" s="704"/>
      <c r="C188" s="704"/>
      <c r="D188" s="705"/>
      <c r="E188" s="706"/>
      <c r="F188" s="707"/>
      <c r="G188" s="708"/>
      <c r="H188" s="709"/>
      <c r="I188" s="710"/>
      <c r="J188" s="711"/>
      <c r="K188" s="704"/>
      <c r="L188" s="712"/>
      <c r="M188" s="704"/>
      <c r="N188" s="704"/>
      <c r="O188" s="712"/>
      <c r="P188" s="704"/>
      <c r="Q188" s="704"/>
      <c r="R188" s="704"/>
      <c r="S188" s="713"/>
      <c r="T188" s="704"/>
      <c r="U188" s="704"/>
      <c r="V188" s="704"/>
      <c r="W188" s="704"/>
      <c r="X188" s="697"/>
      <c r="Y188" s="697"/>
      <c r="Z188" s="697"/>
      <c r="AA188" s="697"/>
      <c r="AB188" s="697"/>
      <c r="AC188" s="697"/>
      <c r="AD188" s="697"/>
      <c r="AE188" s="697"/>
      <c r="AF188" s="697"/>
      <c r="AG188" s="697"/>
      <c r="AH188" s="697"/>
      <c r="AI188" s="697"/>
      <c r="AJ188" s="697"/>
      <c r="AK188" s="697"/>
      <c r="AL188" s="697"/>
      <c r="AM188" s="697"/>
      <c r="AN188" s="697"/>
      <c r="AO188" s="697"/>
      <c r="AP188" s="697"/>
      <c r="AQ188" s="697"/>
      <c r="AR188" s="697"/>
      <c r="AS188" s="697"/>
      <c r="AT188" s="697"/>
      <c r="AU188" s="697"/>
      <c r="AV188" s="697"/>
      <c r="AW188" s="697"/>
      <c r="AX188" s="697"/>
      <c r="AY188" s="697"/>
      <c r="AZ188" s="697"/>
      <c r="BA188" s="697"/>
      <c r="BB188" s="697"/>
      <c r="BC188" s="697"/>
      <c r="BD188" s="697"/>
      <c r="BE188" s="697"/>
      <c r="BF188" s="697"/>
      <c r="BG188" s="697"/>
      <c r="BH188" s="697"/>
      <c r="BI188" s="697"/>
      <c r="BJ188" s="697"/>
      <c r="BK188" s="697"/>
      <c r="BL188" s="697"/>
      <c r="BM188" s="697"/>
      <c r="BN188" s="697"/>
      <c r="BO188" s="697"/>
      <c r="BP188" s="697"/>
      <c r="BQ188" s="697"/>
      <c r="BR188" s="697"/>
      <c r="BS188" s="697"/>
      <c r="BT188" s="697"/>
      <c r="BU188" s="697"/>
      <c r="BV188" s="697"/>
      <c r="BW188" s="697"/>
      <c r="BX188" s="697"/>
      <c r="BY188" s="697"/>
      <c r="BZ188" s="697"/>
      <c r="CA188" s="697"/>
      <c r="CB188" s="697"/>
      <c r="CC188" s="697"/>
      <c r="CD188" s="697"/>
      <c r="CE188" s="697"/>
      <c r="CF188" s="697"/>
      <c r="CG188" s="697"/>
      <c r="CH188" s="697"/>
      <c r="CI188" s="697"/>
      <c r="CJ188" s="697"/>
      <c r="CK188" s="697"/>
      <c r="CL188" s="697"/>
      <c r="CM188" s="697"/>
      <c r="CN188" s="697"/>
      <c r="CO188" s="697"/>
      <c r="CP188" s="697"/>
      <c r="CQ188" s="697"/>
      <c r="CR188" s="697"/>
      <c r="CS188" s="697"/>
      <c r="CT188" s="697"/>
      <c r="CU188" s="697"/>
      <c r="CV188" s="697"/>
      <c r="CW188" s="697"/>
      <c r="CX188" s="697"/>
      <c r="CY188" s="697"/>
      <c r="CZ188" s="697"/>
      <c r="DA188" s="697"/>
      <c r="DB188" s="697"/>
      <c r="DC188" s="697"/>
      <c r="DD188" s="697"/>
      <c r="DE188" s="697"/>
      <c r="DF188" s="697"/>
      <c r="DG188" s="697"/>
      <c r="DH188" s="697"/>
      <c r="DI188" s="697"/>
      <c r="DJ188" s="697"/>
      <c r="DK188" s="697"/>
      <c r="DL188" s="697"/>
      <c r="DM188" s="697"/>
      <c r="DN188" s="697"/>
      <c r="DO188" s="697"/>
      <c r="DP188" s="697"/>
      <c r="DQ188" s="697"/>
      <c r="DR188" s="697"/>
      <c r="DS188" s="697"/>
      <c r="DT188" s="697"/>
      <c r="DU188" s="697"/>
      <c r="DV188" s="697"/>
      <c r="DW188" s="697"/>
      <c r="DX188" s="697"/>
      <c r="DY188" s="697"/>
      <c r="DZ188" s="697"/>
      <c r="EA188" s="697"/>
      <c r="EB188" s="697"/>
      <c r="EC188" s="697"/>
      <c r="ED188" s="697"/>
      <c r="EE188" s="697"/>
      <c r="EF188" s="697"/>
      <c r="EG188" s="697"/>
      <c r="EH188" s="697"/>
      <c r="EI188" s="697"/>
      <c r="EJ188" s="697"/>
      <c r="EK188" s="697"/>
      <c r="EL188" s="697"/>
      <c r="EM188" s="697"/>
      <c r="EN188" s="697"/>
      <c r="EO188" s="697"/>
      <c r="EP188" s="697"/>
      <c r="EQ188" s="697"/>
      <c r="ER188" s="697"/>
      <c r="ES188" s="697"/>
      <c r="ET188" s="697"/>
      <c r="EU188" s="697"/>
      <c r="EV188" s="697"/>
      <c r="EW188" s="697"/>
      <c r="EX188" s="697"/>
      <c r="EY188" s="697"/>
      <c r="EZ188" s="697"/>
      <c r="FA188" s="697"/>
      <c r="FB188" s="697"/>
      <c r="FC188" s="697"/>
      <c r="FD188" s="697"/>
      <c r="FE188" s="697"/>
      <c r="FF188" s="697"/>
      <c r="FG188" s="697"/>
      <c r="FH188" s="697"/>
      <c r="FI188" s="697"/>
      <c r="FJ188" s="697"/>
      <c r="FK188" s="697"/>
      <c r="FL188" s="697"/>
      <c r="FM188" s="697"/>
      <c r="FN188" s="697"/>
      <c r="FO188" s="697"/>
      <c r="FP188" s="697"/>
      <c r="FQ188" s="697"/>
      <c r="FR188" s="697"/>
      <c r="FS188" s="697"/>
      <c r="FT188" s="697"/>
      <c r="FU188" s="697"/>
      <c r="FV188" s="697"/>
      <c r="FW188" s="697"/>
      <c r="FX188" s="697"/>
      <c r="FY188" s="697"/>
      <c r="FZ188" s="697"/>
      <c r="GA188" s="697"/>
      <c r="GB188" s="697"/>
      <c r="GC188" s="697"/>
      <c r="GD188" s="697"/>
      <c r="GE188" s="697"/>
      <c r="GF188" s="697"/>
      <c r="GG188" s="697"/>
      <c r="GH188" s="697"/>
      <c r="GI188" s="697"/>
      <c r="GJ188" s="697"/>
      <c r="GK188" s="697"/>
      <c r="GL188" s="697"/>
      <c r="GM188" s="697"/>
      <c r="GN188" s="697"/>
      <c r="GO188" s="697"/>
      <c r="GP188" s="697"/>
      <c r="GQ188" s="697"/>
      <c r="GR188" s="697"/>
      <c r="GS188" s="697"/>
      <c r="GT188" s="697"/>
      <c r="GU188" s="697"/>
      <c r="GV188" s="697"/>
      <c r="GW188" s="697"/>
      <c r="GX188" s="697"/>
      <c r="GY188" s="697"/>
      <c r="GZ188" s="697"/>
      <c r="HA188" s="697"/>
      <c r="HB188" s="697"/>
      <c r="HC188" s="697"/>
      <c r="HD188" s="697"/>
      <c r="HE188" s="697"/>
      <c r="HF188" s="697"/>
      <c r="HG188" s="697"/>
      <c r="HH188" s="697"/>
      <c r="HI188" s="697"/>
      <c r="HJ188" s="697"/>
      <c r="HK188" s="697"/>
      <c r="HL188" s="697"/>
      <c r="HM188" s="697"/>
      <c r="HN188" s="697"/>
      <c r="HO188" s="697"/>
      <c r="HP188" s="697"/>
      <c r="HQ188" s="697"/>
      <c r="HR188" s="697"/>
      <c r="HS188" s="697"/>
      <c r="HT188" s="697"/>
      <c r="HU188" s="697"/>
      <c r="HV188" s="697"/>
      <c r="HW188" s="697"/>
      <c r="HX188" s="697"/>
      <c r="HY188" s="697"/>
      <c r="HZ188" s="697"/>
      <c r="IA188" s="697"/>
      <c r="IB188" s="697"/>
      <c r="IC188" s="697"/>
      <c r="ID188" s="697"/>
      <c r="IE188" s="697"/>
      <c r="IF188" s="697"/>
      <c r="IG188" s="697"/>
      <c r="IH188" s="697"/>
      <c r="II188" s="697"/>
      <c r="IJ188" s="697"/>
      <c r="IK188" s="697"/>
      <c r="IL188" s="697"/>
      <c r="IM188" s="697"/>
    </row>
    <row r="189" spans="1:247">
      <c r="A189" s="714" t="s">
        <v>7</v>
      </c>
      <c r="B189" s="704"/>
      <c r="C189" s="704"/>
      <c r="D189" s="705"/>
      <c r="E189" s="706"/>
      <c r="F189" s="707"/>
      <c r="G189" s="708"/>
      <c r="H189" s="697"/>
      <c r="I189" s="710"/>
      <c r="J189" s="711"/>
      <c r="K189" s="704"/>
      <c r="L189" s="712"/>
      <c r="M189" s="704"/>
      <c r="N189" s="704"/>
      <c r="O189" s="712"/>
      <c r="P189" s="704"/>
      <c r="Q189" s="704"/>
      <c r="R189" s="704"/>
      <c r="S189" s="713"/>
      <c r="T189" s="704"/>
      <c r="U189" s="704"/>
      <c r="V189" s="704"/>
      <c r="W189" s="704"/>
      <c r="X189" s="697"/>
      <c r="Y189" s="697"/>
      <c r="Z189" s="697"/>
      <c r="AA189" s="697"/>
      <c r="AB189" s="697"/>
      <c r="AC189" s="697"/>
      <c r="AD189" s="697"/>
      <c r="AE189" s="697"/>
      <c r="AF189" s="697"/>
      <c r="AG189" s="697"/>
      <c r="AH189" s="697"/>
      <c r="AI189" s="697"/>
      <c r="AJ189" s="697"/>
      <c r="AK189" s="697"/>
      <c r="AL189" s="697"/>
      <c r="AM189" s="697"/>
      <c r="AN189" s="697"/>
      <c r="AO189" s="697"/>
      <c r="AP189" s="697"/>
      <c r="AQ189" s="697"/>
      <c r="AR189" s="697"/>
      <c r="AS189" s="697"/>
      <c r="AT189" s="697"/>
      <c r="AU189" s="697"/>
      <c r="AV189" s="697"/>
      <c r="AW189" s="697"/>
      <c r="AX189" s="697"/>
      <c r="AY189" s="697"/>
      <c r="AZ189" s="697"/>
      <c r="BA189" s="697"/>
      <c r="BB189" s="697"/>
      <c r="BC189" s="697"/>
      <c r="BD189" s="697"/>
      <c r="BE189" s="697"/>
      <c r="BF189" s="697"/>
      <c r="BG189" s="697"/>
      <c r="BH189" s="697"/>
      <c r="BI189" s="697"/>
      <c r="BJ189" s="697"/>
      <c r="BK189" s="697"/>
      <c r="BL189" s="697"/>
      <c r="BM189" s="697"/>
      <c r="BN189" s="697"/>
      <c r="BO189" s="697"/>
      <c r="BP189" s="697"/>
      <c r="BQ189" s="697"/>
      <c r="BR189" s="697"/>
      <c r="BS189" s="697"/>
      <c r="BT189" s="697"/>
      <c r="BU189" s="697"/>
      <c r="BV189" s="697"/>
      <c r="BW189" s="697"/>
      <c r="BX189" s="697"/>
      <c r="BY189" s="697"/>
      <c r="BZ189" s="697"/>
      <c r="CA189" s="697"/>
      <c r="CB189" s="697"/>
      <c r="CC189" s="697"/>
      <c r="CD189" s="697"/>
      <c r="CE189" s="697"/>
      <c r="CF189" s="697"/>
      <c r="CG189" s="697"/>
      <c r="CH189" s="697"/>
      <c r="CI189" s="697"/>
      <c r="CJ189" s="697"/>
      <c r="CK189" s="697"/>
      <c r="CL189" s="697"/>
      <c r="CM189" s="697"/>
      <c r="CN189" s="697"/>
      <c r="CO189" s="697"/>
      <c r="CP189" s="697"/>
      <c r="CQ189" s="697"/>
      <c r="CR189" s="697"/>
      <c r="CS189" s="697"/>
      <c r="CT189" s="697"/>
      <c r="CU189" s="697"/>
      <c r="CV189" s="697"/>
      <c r="CW189" s="697"/>
      <c r="CX189" s="697"/>
      <c r="CY189" s="697"/>
      <c r="CZ189" s="697"/>
      <c r="DA189" s="697"/>
      <c r="DB189" s="697"/>
      <c r="DC189" s="697"/>
      <c r="DD189" s="697"/>
      <c r="DE189" s="697"/>
      <c r="DF189" s="697"/>
      <c r="DG189" s="697"/>
      <c r="DH189" s="697"/>
      <c r="DI189" s="697"/>
      <c r="DJ189" s="697"/>
      <c r="DK189" s="697"/>
      <c r="DL189" s="697"/>
      <c r="DM189" s="697"/>
      <c r="DN189" s="697"/>
      <c r="DO189" s="697"/>
      <c r="DP189" s="697"/>
      <c r="DQ189" s="697"/>
      <c r="DR189" s="697"/>
      <c r="DS189" s="697"/>
      <c r="DT189" s="697"/>
      <c r="DU189" s="697"/>
      <c r="DV189" s="697"/>
      <c r="DW189" s="697"/>
      <c r="DX189" s="697"/>
      <c r="DY189" s="697"/>
      <c r="DZ189" s="697"/>
      <c r="EA189" s="697"/>
      <c r="EB189" s="697"/>
      <c r="EC189" s="697"/>
      <c r="ED189" s="697"/>
      <c r="EE189" s="697"/>
      <c r="EF189" s="697"/>
      <c r="EG189" s="697"/>
      <c r="EH189" s="697"/>
      <c r="EI189" s="697"/>
      <c r="EJ189" s="697"/>
      <c r="EK189" s="697"/>
      <c r="EL189" s="697"/>
      <c r="EM189" s="697"/>
      <c r="EN189" s="697"/>
      <c r="EO189" s="697"/>
      <c r="EP189" s="697"/>
      <c r="EQ189" s="697"/>
      <c r="ER189" s="697"/>
      <c r="ES189" s="697"/>
      <c r="ET189" s="697"/>
      <c r="EU189" s="697"/>
      <c r="EV189" s="697"/>
      <c r="EW189" s="697"/>
      <c r="EX189" s="697"/>
      <c r="EY189" s="697"/>
      <c r="EZ189" s="697"/>
      <c r="FA189" s="697"/>
      <c r="FB189" s="697"/>
      <c r="FC189" s="697"/>
      <c r="FD189" s="697"/>
      <c r="FE189" s="697"/>
      <c r="FF189" s="697"/>
      <c r="FG189" s="697"/>
      <c r="FH189" s="697"/>
      <c r="FI189" s="697"/>
      <c r="FJ189" s="697"/>
      <c r="FK189" s="697"/>
      <c r="FL189" s="697"/>
      <c r="FM189" s="697"/>
      <c r="FN189" s="697"/>
      <c r="FO189" s="697"/>
      <c r="FP189" s="697"/>
      <c r="FQ189" s="697"/>
      <c r="FR189" s="697"/>
      <c r="FS189" s="697"/>
      <c r="FT189" s="697"/>
      <c r="FU189" s="697"/>
      <c r="FV189" s="697"/>
      <c r="FW189" s="697"/>
      <c r="FX189" s="697"/>
      <c r="FY189" s="697"/>
      <c r="FZ189" s="697"/>
      <c r="GA189" s="697"/>
      <c r="GB189" s="697"/>
      <c r="GC189" s="697"/>
      <c r="GD189" s="697"/>
      <c r="GE189" s="697"/>
      <c r="GF189" s="697"/>
      <c r="GG189" s="697"/>
      <c r="GH189" s="697"/>
      <c r="GI189" s="697"/>
      <c r="GJ189" s="697"/>
      <c r="GK189" s="697"/>
      <c r="GL189" s="697"/>
      <c r="GM189" s="697"/>
      <c r="GN189" s="697"/>
      <c r="GO189" s="697"/>
      <c r="GP189" s="697"/>
      <c r="GQ189" s="697"/>
      <c r="GR189" s="697"/>
      <c r="GS189" s="697"/>
      <c r="GT189" s="697"/>
      <c r="GU189" s="697"/>
      <c r="GV189" s="697"/>
      <c r="GW189" s="697"/>
      <c r="GX189" s="697"/>
      <c r="GY189" s="697"/>
      <c r="GZ189" s="697"/>
      <c r="HA189" s="697"/>
      <c r="HB189" s="697"/>
      <c r="HC189" s="697"/>
      <c r="HD189" s="697"/>
      <c r="HE189" s="697"/>
      <c r="HF189" s="697"/>
      <c r="HG189" s="697"/>
      <c r="HH189" s="697"/>
      <c r="HI189" s="697"/>
      <c r="HJ189" s="697"/>
      <c r="HK189" s="697"/>
      <c r="HL189" s="697"/>
      <c r="HM189" s="697"/>
      <c r="HN189" s="697"/>
      <c r="HO189" s="697"/>
      <c r="HP189" s="697"/>
      <c r="HQ189" s="697"/>
      <c r="HR189" s="697"/>
      <c r="HS189" s="697"/>
      <c r="HT189" s="697"/>
      <c r="HU189" s="697"/>
      <c r="HV189" s="697"/>
      <c r="HW189" s="697"/>
      <c r="HX189" s="697"/>
      <c r="HY189" s="697"/>
      <c r="HZ189" s="697"/>
      <c r="IA189" s="697"/>
      <c r="IB189" s="697"/>
      <c r="IC189" s="697"/>
      <c r="ID189" s="697"/>
      <c r="IE189" s="697"/>
      <c r="IF189" s="697"/>
      <c r="IG189" s="697"/>
      <c r="IH189" s="697"/>
      <c r="II189" s="697"/>
      <c r="IJ189" s="697"/>
      <c r="IK189" s="697"/>
      <c r="IL189" s="697"/>
      <c r="IM189" s="697"/>
    </row>
    <row r="190" spans="1:247">
      <c r="A190" s="716" t="s">
        <v>156</v>
      </c>
      <c r="B190" s="704"/>
      <c r="C190" s="704"/>
      <c r="D190" s="705"/>
      <c r="E190" s="706"/>
      <c r="F190" s="707"/>
      <c r="G190" s="708"/>
      <c r="H190" s="709"/>
      <c r="I190" s="710"/>
      <c r="J190" s="711"/>
      <c r="K190" s="715"/>
      <c r="L190" s="712"/>
      <c r="M190" s="704"/>
      <c r="N190" s="704"/>
      <c r="O190" s="712"/>
      <c r="P190" s="704"/>
      <c r="Q190" s="704"/>
      <c r="R190" s="704"/>
      <c r="S190" s="713"/>
      <c r="T190" s="704"/>
      <c r="U190" s="704"/>
      <c r="V190" s="704"/>
      <c r="W190" s="704"/>
      <c r="X190" s="697"/>
      <c r="Y190" s="697"/>
      <c r="Z190" s="697"/>
      <c r="AA190" s="697"/>
      <c r="AB190" s="697"/>
      <c r="AC190" s="697"/>
      <c r="AD190" s="697"/>
      <c r="AE190" s="697"/>
      <c r="AF190" s="697"/>
      <c r="AG190" s="697"/>
      <c r="AH190" s="697"/>
      <c r="AI190" s="697"/>
      <c r="AJ190" s="697"/>
      <c r="AK190" s="697"/>
      <c r="AL190" s="697"/>
      <c r="AM190" s="697"/>
      <c r="AN190" s="697"/>
      <c r="AO190" s="697"/>
      <c r="AP190" s="697"/>
      <c r="AQ190" s="697"/>
      <c r="AR190" s="697"/>
      <c r="AS190" s="697"/>
      <c r="AT190" s="697"/>
      <c r="AU190" s="697"/>
      <c r="AV190" s="697"/>
      <c r="AW190" s="697"/>
      <c r="AX190" s="697"/>
      <c r="AY190" s="697"/>
      <c r="AZ190" s="697"/>
      <c r="BA190" s="697"/>
      <c r="BB190" s="697"/>
      <c r="BC190" s="697"/>
      <c r="BD190" s="697"/>
      <c r="BE190" s="697"/>
      <c r="BF190" s="697"/>
      <c r="BG190" s="697"/>
      <c r="BH190" s="697"/>
      <c r="BI190" s="697"/>
      <c r="BJ190" s="697"/>
      <c r="BK190" s="697"/>
      <c r="BL190" s="697"/>
      <c r="BM190" s="697"/>
      <c r="BN190" s="697"/>
      <c r="BO190" s="697"/>
      <c r="BP190" s="697"/>
      <c r="BQ190" s="697"/>
      <c r="BR190" s="697"/>
      <c r="BS190" s="697"/>
      <c r="BT190" s="697"/>
      <c r="BU190" s="697"/>
      <c r="BV190" s="697"/>
      <c r="BW190" s="697"/>
      <c r="BX190" s="697"/>
      <c r="BY190" s="697"/>
      <c r="BZ190" s="697"/>
      <c r="CA190" s="697"/>
      <c r="CB190" s="697"/>
      <c r="CC190" s="697"/>
      <c r="CD190" s="697"/>
      <c r="CE190" s="697"/>
      <c r="CF190" s="697"/>
      <c r="CG190" s="697"/>
      <c r="CH190" s="697"/>
      <c r="CI190" s="697"/>
      <c r="CJ190" s="697"/>
      <c r="CK190" s="697"/>
      <c r="CL190" s="697"/>
      <c r="CM190" s="697"/>
      <c r="CN190" s="697"/>
      <c r="CO190" s="697"/>
      <c r="CP190" s="697"/>
      <c r="CQ190" s="697"/>
      <c r="CR190" s="697"/>
      <c r="CS190" s="697"/>
      <c r="CT190" s="697"/>
      <c r="CU190" s="697"/>
      <c r="CV190" s="697"/>
      <c r="CW190" s="697"/>
      <c r="CX190" s="697"/>
      <c r="CY190" s="697"/>
      <c r="CZ190" s="697"/>
      <c r="DA190" s="697"/>
      <c r="DB190" s="697"/>
      <c r="DC190" s="697"/>
      <c r="DD190" s="697"/>
      <c r="DE190" s="697"/>
      <c r="DF190" s="697"/>
      <c r="DG190" s="697"/>
      <c r="DH190" s="697"/>
      <c r="DI190" s="697"/>
      <c r="DJ190" s="697"/>
      <c r="DK190" s="697"/>
      <c r="DL190" s="697"/>
      <c r="DM190" s="697"/>
      <c r="DN190" s="697"/>
      <c r="DO190" s="697"/>
      <c r="DP190" s="697"/>
      <c r="DQ190" s="697"/>
      <c r="DR190" s="697"/>
      <c r="DS190" s="697"/>
      <c r="DT190" s="697"/>
      <c r="DU190" s="697"/>
      <c r="DV190" s="697"/>
      <c r="DW190" s="697"/>
      <c r="DX190" s="697"/>
      <c r="DY190" s="697"/>
      <c r="DZ190" s="697"/>
      <c r="EA190" s="697"/>
      <c r="EB190" s="697"/>
      <c r="EC190" s="697"/>
      <c r="ED190" s="697"/>
      <c r="EE190" s="697"/>
      <c r="EF190" s="697"/>
      <c r="EG190" s="697"/>
      <c r="EH190" s="697"/>
      <c r="EI190" s="697"/>
      <c r="EJ190" s="697"/>
      <c r="EK190" s="697"/>
      <c r="EL190" s="697"/>
      <c r="EM190" s="697"/>
      <c r="EN190" s="697"/>
      <c r="EO190" s="697"/>
      <c r="EP190" s="697"/>
      <c r="EQ190" s="697"/>
      <c r="ER190" s="697"/>
      <c r="ES190" s="697"/>
      <c r="ET190" s="697"/>
      <c r="EU190" s="697"/>
      <c r="EV190" s="697"/>
      <c r="EW190" s="697"/>
      <c r="EX190" s="697"/>
      <c r="EY190" s="697"/>
      <c r="EZ190" s="697"/>
      <c r="FA190" s="697"/>
      <c r="FB190" s="697"/>
      <c r="FC190" s="697"/>
      <c r="FD190" s="697"/>
      <c r="FE190" s="697"/>
      <c r="FF190" s="697"/>
      <c r="FG190" s="697"/>
      <c r="FH190" s="697"/>
      <c r="FI190" s="697"/>
      <c r="FJ190" s="697"/>
      <c r="FK190" s="697"/>
      <c r="FL190" s="697"/>
      <c r="FM190" s="697"/>
      <c r="FN190" s="697"/>
      <c r="FO190" s="697"/>
      <c r="FP190" s="697"/>
      <c r="FQ190" s="697"/>
      <c r="FR190" s="697"/>
      <c r="FS190" s="697"/>
      <c r="FT190" s="697"/>
      <c r="FU190" s="697"/>
      <c r="FV190" s="697"/>
      <c r="FW190" s="697"/>
      <c r="FX190" s="697"/>
      <c r="FY190" s="697"/>
      <c r="FZ190" s="697"/>
      <c r="GA190" s="697"/>
      <c r="GB190" s="697"/>
      <c r="GC190" s="697"/>
      <c r="GD190" s="697"/>
      <c r="GE190" s="697"/>
      <c r="GF190" s="697"/>
      <c r="GG190" s="697"/>
      <c r="GH190" s="697"/>
      <c r="GI190" s="697"/>
      <c r="GJ190" s="697"/>
      <c r="GK190" s="697"/>
      <c r="GL190" s="697"/>
      <c r="GM190" s="697"/>
      <c r="GN190" s="697"/>
      <c r="GO190" s="697"/>
      <c r="GP190" s="697"/>
      <c r="GQ190" s="697"/>
      <c r="GR190" s="697"/>
      <c r="GS190" s="697"/>
      <c r="GT190" s="697"/>
      <c r="GU190" s="697"/>
      <c r="GV190" s="697"/>
      <c r="GW190" s="697"/>
      <c r="GX190" s="697"/>
      <c r="GY190" s="697"/>
      <c r="GZ190" s="697"/>
      <c r="HA190" s="697"/>
      <c r="HB190" s="697"/>
      <c r="HC190" s="697"/>
      <c r="HD190" s="697"/>
      <c r="HE190" s="697"/>
      <c r="HF190" s="697"/>
      <c r="HG190" s="697"/>
      <c r="HH190" s="697"/>
      <c r="HI190" s="697"/>
      <c r="HJ190" s="697"/>
      <c r="HK190" s="697"/>
      <c r="HL190" s="697"/>
      <c r="HM190" s="697"/>
      <c r="HN190" s="697"/>
      <c r="HO190" s="697"/>
      <c r="HP190" s="697"/>
      <c r="HQ190" s="697"/>
      <c r="HR190" s="697"/>
      <c r="HS190" s="697"/>
      <c r="HT190" s="697"/>
      <c r="HU190" s="697"/>
      <c r="HV190" s="697"/>
      <c r="HW190" s="697"/>
      <c r="HX190" s="697"/>
      <c r="HY190" s="697"/>
      <c r="HZ190" s="697"/>
      <c r="IA190" s="697"/>
      <c r="IB190" s="697"/>
      <c r="IC190" s="697"/>
      <c r="ID190" s="697"/>
      <c r="IE190" s="697"/>
      <c r="IF190" s="697"/>
      <c r="IG190" s="697"/>
      <c r="IH190" s="697"/>
      <c r="II190" s="697"/>
      <c r="IJ190" s="697"/>
      <c r="IK190" s="697"/>
      <c r="IL190" s="697"/>
      <c r="IM190" s="697"/>
    </row>
    <row r="191" spans="1:247">
      <c r="A191" s="716"/>
      <c r="B191" s="704"/>
      <c r="C191" s="704"/>
      <c r="D191" s="705"/>
      <c r="E191" s="706"/>
      <c r="F191" s="707"/>
      <c r="G191" s="708"/>
      <c r="H191" s="709"/>
      <c r="I191" s="715"/>
      <c r="J191" s="711"/>
      <c r="K191" s="715"/>
      <c r="L191" s="712"/>
      <c r="M191" s="704"/>
      <c r="N191" s="704"/>
      <c r="O191" s="712"/>
      <c r="P191" s="704"/>
      <c r="Q191" s="704"/>
      <c r="R191" s="704"/>
      <c r="S191" s="713"/>
      <c r="T191" s="704"/>
      <c r="U191" s="704"/>
      <c r="V191" s="704"/>
      <c r="W191" s="704"/>
      <c r="X191" s="697"/>
      <c r="Y191" s="697"/>
      <c r="Z191" s="697"/>
      <c r="AA191" s="697"/>
      <c r="AB191" s="697"/>
      <c r="AC191" s="697"/>
      <c r="AD191" s="697"/>
      <c r="AE191" s="697"/>
      <c r="AF191" s="697"/>
      <c r="AG191" s="697"/>
      <c r="AH191" s="697"/>
      <c r="AI191" s="697"/>
      <c r="AJ191" s="697"/>
      <c r="AK191" s="697"/>
      <c r="AL191" s="697"/>
      <c r="AM191" s="697"/>
      <c r="AN191" s="697"/>
      <c r="AO191" s="697"/>
      <c r="AP191" s="697"/>
      <c r="AQ191" s="697"/>
      <c r="AR191" s="697"/>
      <c r="AS191" s="697"/>
      <c r="AT191" s="697"/>
      <c r="AU191" s="697"/>
      <c r="AV191" s="697"/>
      <c r="AW191" s="697"/>
      <c r="AX191" s="697"/>
      <c r="AY191" s="697"/>
      <c r="AZ191" s="697"/>
      <c r="BA191" s="697"/>
      <c r="BB191" s="697"/>
      <c r="BC191" s="697"/>
      <c r="BD191" s="697"/>
      <c r="BE191" s="697"/>
      <c r="BF191" s="697"/>
      <c r="BG191" s="697"/>
      <c r="BH191" s="697"/>
      <c r="BI191" s="697"/>
      <c r="BJ191" s="697"/>
      <c r="BK191" s="697"/>
      <c r="BL191" s="697"/>
      <c r="BM191" s="697"/>
      <c r="BN191" s="697"/>
      <c r="BO191" s="697"/>
      <c r="BP191" s="697"/>
      <c r="BQ191" s="697"/>
      <c r="BR191" s="697"/>
      <c r="BS191" s="697"/>
      <c r="BT191" s="697"/>
      <c r="BU191" s="697"/>
      <c r="BV191" s="697"/>
      <c r="BW191" s="697"/>
      <c r="BX191" s="697"/>
      <c r="BY191" s="697"/>
      <c r="BZ191" s="697"/>
      <c r="CA191" s="697"/>
      <c r="CB191" s="697"/>
      <c r="CC191" s="697"/>
      <c r="CD191" s="697"/>
      <c r="CE191" s="697"/>
      <c r="CF191" s="697"/>
      <c r="CG191" s="697"/>
      <c r="CH191" s="697"/>
      <c r="CI191" s="697"/>
      <c r="CJ191" s="697"/>
      <c r="CK191" s="697"/>
      <c r="CL191" s="697"/>
      <c r="CM191" s="697"/>
      <c r="CN191" s="697"/>
      <c r="CO191" s="697"/>
      <c r="CP191" s="697"/>
      <c r="CQ191" s="697"/>
      <c r="CR191" s="697"/>
      <c r="CS191" s="697"/>
      <c r="CT191" s="697"/>
      <c r="CU191" s="697"/>
      <c r="CV191" s="697"/>
      <c r="CW191" s="697"/>
      <c r="CX191" s="697"/>
      <c r="CY191" s="697"/>
      <c r="CZ191" s="697"/>
      <c r="DA191" s="697"/>
      <c r="DB191" s="697"/>
      <c r="DC191" s="697"/>
      <c r="DD191" s="697"/>
      <c r="DE191" s="697"/>
      <c r="DF191" s="697"/>
      <c r="DG191" s="697"/>
      <c r="DH191" s="697"/>
      <c r="DI191" s="697"/>
      <c r="DJ191" s="697"/>
      <c r="DK191" s="697"/>
      <c r="DL191" s="697"/>
      <c r="DM191" s="697"/>
      <c r="DN191" s="697"/>
      <c r="DO191" s="697"/>
      <c r="DP191" s="697"/>
      <c r="DQ191" s="697"/>
      <c r="DR191" s="697"/>
      <c r="DS191" s="697"/>
      <c r="DT191" s="697"/>
      <c r="DU191" s="697"/>
      <c r="DV191" s="697"/>
      <c r="DW191" s="697"/>
      <c r="DX191" s="697"/>
      <c r="DY191" s="697"/>
      <c r="DZ191" s="697"/>
      <c r="EA191" s="697"/>
      <c r="EB191" s="697"/>
      <c r="EC191" s="697"/>
      <c r="ED191" s="697"/>
      <c r="EE191" s="697"/>
      <c r="EF191" s="697"/>
      <c r="EG191" s="697"/>
      <c r="EH191" s="697"/>
      <c r="EI191" s="697"/>
      <c r="EJ191" s="697"/>
      <c r="EK191" s="697"/>
      <c r="EL191" s="697"/>
      <c r="EM191" s="697"/>
      <c r="EN191" s="697"/>
      <c r="EO191" s="697"/>
      <c r="EP191" s="697"/>
      <c r="EQ191" s="697"/>
      <c r="ER191" s="697"/>
      <c r="ES191" s="697"/>
      <c r="ET191" s="697"/>
      <c r="EU191" s="697"/>
      <c r="EV191" s="697"/>
      <c r="EW191" s="697"/>
      <c r="EX191" s="697"/>
      <c r="EY191" s="697"/>
      <c r="EZ191" s="697"/>
      <c r="FA191" s="697"/>
      <c r="FB191" s="697"/>
      <c r="FC191" s="697"/>
      <c r="FD191" s="697"/>
      <c r="FE191" s="697"/>
      <c r="FF191" s="697"/>
      <c r="FG191" s="697"/>
      <c r="FH191" s="697"/>
      <c r="FI191" s="697"/>
      <c r="FJ191" s="697"/>
      <c r="FK191" s="697"/>
      <c r="FL191" s="697"/>
      <c r="FM191" s="697"/>
      <c r="FN191" s="697"/>
      <c r="FO191" s="697"/>
      <c r="FP191" s="697"/>
      <c r="FQ191" s="697"/>
      <c r="FR191" s="697"/>
      <c r="FS191" s="697"/>
      <c r="FT191" s="697"/>
      <c r="FU191" s="697"/>
      <c r="FV191" s="697"/>
      <c r="FW191" s="697"/>
      <c r="FX191" s="697"/>
      <c r="FY191" s="697"/>
      <c r="FZ191" s="697"/>
      <c r="GA191" s="697"/>
      <c r="GB191" s="697"/>
      <c r="GC191" s="697"/>
      <c r="GD191" s="697"/>
      <c r="GE191" s="697"/>
      <c r="GF191" s="697"/>
      <c r="GG191" s="697"/>
      <c r="GH191" s="697"/>
      <c r="GI191" s="697"/>
      <c r="GJ191" s="697"/>
      <c r="GK191" s="697"/>
      <c r="GL191" s="697"/>
      <c r="GM191" s="697"/>
      <c r="GN191" s="697"/>
      <c r="GO191" s="697"/>
      <c r="GP191" s="697"/>
      <c r="GQ191" s="697"/>
      <c r="GR191" s="697"/>
      <c r="GS191" s="697"/>
      <c r="GT191" s="697"/>
      <c r="GU191" s="697"/>
      <c r="GV191" s="697"/>
      <c r="GW191" s="697"/>
      <c r="GX191" s="697"/>
      <c r="GY191" s="697"/>
      <c r="GZ191" s="697"/>
      <c r="HA191" s="697"/>
      <c r="HB191" s="697"/>
      <c r="HC191" s="697"/>
      <c r="HD191" s="697"/>
      <c r="HE191" s="697"/>
      <c r="HF191" s="697"/>
      <c r="HG191" s="697"/>
      <c r="HH191" s="697"/>
      <c r="HI191" s="697"/>
      <c r="HJ191" s="697"/>
      <c r="HK191" s="697"/>
      <c r="HL191" s="697"/>
      <c r="HM191" s="697"/>
      <c r="HN191" s="697"/>
      <c r="HO191" s="697"/>
      <c r="HP191" s="697"/>
      <c r="HQ191" s="697"/>
      <c r="HR191" s="697"/>
      <c r="HS191" s="697"/>
      <c r="HT191" s="697"/>
      <c r="HU191" s="697"/>
      <c r="HV191" s="697"/>
      <c r="HW191" s="697"/>
      <c r="HX191" s="697"/>
      <c r="HY191" s="697"/>
      <c r="HZ191" s="697"/>
      <c r="IA191" s="697"/>
      <c r="IB191" s="697"/>
      <c r="IC191" s="697"/>
      <c r="ID191" s="697"/>
      <c r="IE191" s="697"/>
      <c r="IF191" s="697"/>
      <c r="IG191" s="697"/>
      <c r="IH191" s="697"/>
      <c r="II191" s="697"/>
      <c r="IJ191" s="697"/>
      <c r="IK191" s="697"/>
      <c r="IL191" s="697"/>
      <c r="IM191" s="697"/>
    </row>
    <row r="192" spans="1:247">
      <c r="A192" s="704"/>
      <c r="B192" s="704"/>
      <c r="C192" s="704"/>
      <c r="D192" s="711"/>
      <c r="E192" s="711"/>
      <c r="F192" s="717"/>
      <c r="G192" s="708"/>
      <c r="H192" s="709"/>
      <c r="I192" s="715"/>
      <c r="J192" s="711"/>
      <c r="K192" s="715"/>
      <c r="L192" s="712"/>
      <c r="M192" s="704"/>
      <c r="N192" s="704"/>
      <c r="O192" s="712"/>
      <c r="P192" s="704"/>
      <c r="Q192" s="704"/>
      <c r="R192" s="704"/>
      <c r="S192" s="713"/>
      <c r="T192" s="704"/>
      <c r="U192" s="704"/>
      <c r="V192" s="704"/>
      <c r="W192" s="704"/>
      <c r="X192" s="697"/>
      <c r="Y192" s="697"/>
      <c r="Z192" s="697"/>
      <c r="AA192" s="697"/>
      <c r="AB192" s="697"/>
      <c r="AC192" s="697"/>
      <c r="AD192" s="697"/>
      <c r="AE192" s="697"/>
      <c r="AF192" s="697"/>
      <c r="AG192" s="697"/>
      <c r="AH192" s="697"/>
      <c r="AI192" s="697"/>
      <c r="AJ192" s="697"/>
      <c r="AK192" s="697"/>
      <c r="AL192" s="697"/>
      <c r="AM192" s="697"/>
      <c r="AN192" s="697"/>
      <c r="AO192" s="697"/>
      <c r="AP192" s="697"/>
      <c r="AQ192" s="697"/>
      <c r="AR192" s="697"/>
      <c r="AS192" s="697"/>
      <c r="AT192" s="697"/>
      <c r="AU192" s="697"/>
      <c r="AV192" s="697"/>
      <c r="AW192" s="697"/>
      <c r="AX192" s="697"/>
      <c r="AY192" s="697"/>
      <c r="AZ192" s="697"/>
      <c r="BA192" s="697"/>
      <c r="BB192" s="697"/>
      <c r="BC192" s="697"/>
      <c r="BD192" s="697"/>
      <c r="BE192" s="697"/>
      <c r="BF192" s="697"/>
      <c r="BG192" s="697"/>
      <c r="BH192" s="697"/>
      <c r="BI192" s="697"/>
      <c r="BJ192" s="697"/>
      <c r="BK192" s="697"/>
      <c r="BL192" s="697"/>
      <c r="BM192" s="697"/>
      <c r="BN192" s="697"/>
      <c r="BO192" s="697"/>
      <c r="BP192" s="697"/>
      <c r="BQ192" s="697"/>
      <c r="BR192" s="697"/>
      <c r="BS192" s="697"/>
      <c r="BT192" s="697"/>
      <c r="BU192" s="697"/>
      <c r="BV192" s="697"/>
      <c r="BW192" s="697"/>
      <c r="BX192" s="697"/>
      <c r="BY192" s="697"/>
      <c r="BZ192" s="697"/>
      <c r="CA192" s="697"/>
      <c r="CB192" s="697"/>
      <c r="CC192" s="697"/>
      <c r="CD192" s="697"/>
      <c r="CE192" s="697"/>
      <c r="CF192" s="697"/>
      <c r="CG192" s="697"/>
      <c r="CH192" s="697"/>
      <c r="CI192" s="697"/>
      <c r="CJ192" s="697"/>
      <c r="CK192" s="697"/>
      <c r="CL192" s="697"/>
      <c r="CM192" s="697"/>
      <c r="CN192" s="697"/>
      <c r="CO192" s="697"/>
      <c r="CP192" s="697"/>
      <c r="CQ192" s="697"/>
      <c r="CR192" s="697"/>
      <c r="CS192" s="697"/>
      <c r="CT192" s="697"/>
      <c r="CU192" s="697"/>
      <c r="CV192" s="697"/>
      <c r="CW192" s="697"/>
      <c r="CX192" s="697"/>
      <c r="CY192" s="697"/>
      <c r="CZ192" s="697"/>
      <c r="DA192" s="697"/>
      <c r="DB192" s="697"/>
      <c r="DC192" s="697"/>
      <c r="DD192" s="697"/>
      <c r="DE192" s="697"/>
      <c r="DF192" s="697"/>
      <c r="DG192" s="697"/>
      <c r="DH192" s="697"/>
      <c r="DI192" s="697"/>
      <c r="DJ192" s="697"/>
      <c r="DK192" s="697"/>
      <c r="DL192" s="697"/>
      <c r="DM192" s="697"/>
      <c r="DN192" s="697"/>
      <c r="DO192" s="697"/>
      <c r="DP192" s="697"/>
      <c r="DQ192" s="697"/>
      <c r="DR192" s="697"/>
      <c r="DS192" s="697"/>
      <c r="DT192" s="697"/>
      <c r="DU192" s="697"/>
      <c r="DV192" s="697"/>
      <c r="DW192" s="697"/>
      <c r="DX192" s="697"/>
      <c r="DY192" s="697"/>
      <c r="DZ192" s="697"/>
      <c r="EA192" s="697"/>
      <c r="EB192" s="697"/>
      <c r="EC192" s="697"/>
      <c r="ED192" s="697"/>
      <c r="EE192" s="697"/>
      <c r="EF192" s="697"/>
      <c r="EG192" s="697"/>
      <c r="EH192" s="697"/>
      <c r="EI192" s="697"/>
      <c r="EJ192" s="697"/>
      <c r="EK192" s="697"/>
      <c r="EL192" s="697"/>
      <c r="EM192" s="697"/>
      <c r="EN192" s="697"/>
      <c r="EO192" s="697"/>
      <c r="EP192" s="697"/>
      <c r="EQ192" s="697"/>
      <c r="ER192" s="697"/>
      <c r="ES192" s="697"/>
      <c r="ET192" s="697"/>
      <c r="EU192" s="697"/>
      <c r="EV192" s="697"/>
      <c r="EW192" s="697"/>
      <c r="EX192" s="697"/>
      <c r="EY192" s="697"/>
      <c r="EZ192" s="697"/>
      <c r="FA192" s="697"/>
      <c r="FB192" s="697"/>
      <c r="FC192" s="697"/>
      <c r="FD192" s="697"/>
      <c r="FE192" s="697"/>
      <c r="FF192" s="697"/>
      <c r="FG192" s="697"/>
      <c r="FH192" s="697"/>
      <c r="FI192" s="697"/>
      <c r="FJ192" s="697"/>
      <c r="FK192" s="697"/>
      <c r="FL192" s="697"/>
      <c r="FM192" s="697"/>
      <c r="FN192" s="697"/>
      <c r="FO192" s="697"/>
      <c r="FP192" s="697"/>
      <c r="FQ192" s="697"/>
      <c r="FR192" s="697"/>
      <c r="FS192" s="697"/>
      <c r="FT192" s="697"/>
      <c r="FU192" s="697"/>
      <c r="FV192" s="697"/>
      <c r="FW192" s="697"/>
      <c r="FX192" s="697"/>
      <c r="FY192" s="697"/>
      <c r="FZ192" s="697"/>
      <c r="GA192" s="697"/>
      <c r="GB192" s="697"/>
      <c r="GC192" s="697"/>
      <c r="GD192" s="697"/>
      <c r="GE192" s="697"/>
      <c r="GF192" s="697"/>
      <c r="GG192" s="697"/>
      <c r="GH192" s="697"/>
      <c r="GI192" s="697"/>
      <c r="GJ192" s="697"/>
      <c r="GK192" s="697"/>
      <c r="GL192" s="697"/>
      <c r="GM192" s="697"/>
      <c r="GN192" s="697"/>
      <c r="GO192" s="697"/>
      <c r="GP192" s="697"/>
      <c r="GQ192" s="697"/>
      <c r="GR192" s="697"/>
      <c r="GS192" s="697"/>
      <c r="GT192" s="697"/>
      <c r="GU192" s="697"/>
      <c r="GV192" s="697"/>
      <c r="GW192" s="697"/>
      <c r="GX192" s="697"/>
      <c r="GY192" s="697"/>
      <c r="GZ192" s="697"/>
      <c r="HA192" s="697"/>
      <c r="HB192" s="697"/>
      <c r="HC192" s="697"/>
      <c r="HD192" s="697"/>
      <c r="HE192" s="697"/>
      <c r="HF192" s="697"/>
      <c r="HG192" s="697"/>
      <c r="HH192" s="697"/>
      <c r="HI192" s="697"/>
      <c r="HJ192" s="697"/>
      <c r="HK192" s="697"/>
      <c r="HL192" s="697"/>
      <c r="HM192" s="697"/>
      <c r="HN192" s="697"/>
      <c r="HO192" s="697"/>
      <c r="HP192" s="697"/>
      <c r="HQ192" s="697"/>
      <c r="HR192" s="697"/>
      <c r="HS192" s="697"/>
      <c r="HT192" s="697"/>
      <c r="HU192" s="697"/>
      <c r="HV192" s="697"/>
      <c r="HW192" s="697"/>
      <c r="HX192" s="697"/>
      <c r="HY192" s="697"/>
      <c r="HZ192" s="697"/>
      <c r="IA192" s="697"/>
      <c r="IB192" s="697"/>
      <c r="IC192" s="697"/>
      <c r="ID192" s="697"/>
      <c r="IE192" s="697"/>
      <c r="IF192" s="697"/>
      <c r="IG192" s="697"/>
      <c r="IH192" s="697"/>
      <c r="II192" s="697"/>
      <c r="IJ192" s="697"/>
      <c r="IK192" s="697"/>
      <c r="IL192" s="697"/>
      <c r="IM192" s="697"/>
    </row>
    <row r="193" spans="1:247">
      <c r="A193" s="704"/>
      <c r="B193" s="704"/>
      <c r="C193" s="704"/>
      <c r="D193" s="711"/>
      <c r="E193" s="711"/>
      <c r="F193" s="717"/>
      <c r="G193" s="708"/>
      <c r="H193" s="709"/>
      <c r="I193" s="711"/>
      <c r="J193" s="711"/>
      <c r="K193" s="718"/>
      <c r="L193" s="712"/>
      <c r="M193" s="704"/>
      <c r="N193" s="704"/>
      <c r="O193" s="712"/>
      <c r="P193" s="704"/>
      <c r="Q193" s="704"/>
      <c r="R193" s="704"/>
      <c r="S193" s="713"/>
      <c r="T193" s="704"/>
      <c r="U193" s="704"/>
      <c r="V193" s="704"/>
      <c r="W193" s="704"/>
      <c r="X193" s="697"/>
      <c r="Y193" s="697"/>
      <c r="Z193" s="697"/>
      <c r="AA193" s="697"/>
      <c r="AB193" s="697"/>
      <c r="AC193" s="697"/>
      <c r="AD193" s="697"/>
      <c r="AE193" s="697"/>
      <c r="AF193" s="697"/>
      <c r="AG193" s="697"/>
      <c r="AH193" s="697"/>
      <c r="AI193" s="697"/>
      <c r="AJ193" s="697"/>
      <c r="AK193" s="697"/>
      <c r="AL193" s="697"/>
      <c r="AM193" s="697"/>
      <c r="AN193" s="697"/>
      <c r="AO193" s="697"/>
      <c r="AP193" s="697"/>
      <c r="AQ193" s="697"/>
      <c r="AR193" s="697"/>
      <c r="AS193" s="697"/>
      <c r="AT193" s="697"/>
      <c r="AU193" s="697"/>
      <c r="AV193" s="697"/>
      <c r="AW193" s="697"/>
      <c r="AX193" s="697"/>
      <c r="AY193" s="697"/>
      <c r="AZ193" s="697"/>
      <c r="BA193" s="697"/>
      <c r="BB193" s="697"/>
      <c r="BC193" s="697"/>
      <c r="BD193" s="697"/>
      <c r="BE193" s="697"/>
      <c r="BF193" s="697"/>
      <c r="BG193" s="697"/>
      <c r="BH193" s="697"/>
      <c r="BI193" s="697"/>
      <c r="BJ193" s="697"/>
      <c r="BK193" s="697"/>
      <c r="BL193" s="697"/>
      <c r="BM193" s="697"/>
      <c r="BN193" s="697"/>
      <c r="BO193" s="697"/>
      <c r="BP193" s="697"/>
      <c r="BQ193" s="697"/>
      <c r="BR193" s="697"/>
      <c r="BS193" s="697"/>
      <c r="BT193" s="697"/>
      <c r="BU193" s="697"/>
      <c r="BV193" s="697"/>
      <c r="BW193" s="697"/>
      <c r="BX193" s="697"/>
      <c r="BY193" s="697"/>
      <c r="BZ193" s="697"/>
      <c r="CA193" s="697"/>
      <c r="CB193" s="697"/>
      <c r="CC193" s="697"/>
      <c r="CD193" s="697"/>
      <c r="CE193" s="697"/>
      <c r="CF193" s="697"/>
      <c r="CG193" s="697"/>
      <c r="CH193" s="697"/>
      <c r="CI193" s="697"/>
      <c r="CJ193" s="697"/>
      <c r="CK193" s="697"/>
      <c r="CL193" s="697"/>
      <c r="CM193" s="697"/>
      <c r="CN193" s="697"/>
      <c r="CO193" s="697"/>
      <c r="CP193" s="697"/>
      <c r="CQ193" s="697"/>
      <c r="CR193" s="697"/>
      <c r="CS193" s="697"/>
      <c r="CT193" s="697"/>
      <c r="CU193" s="697"/>
      <c r="CV193" s="697"/>
      <c r="CW193" s="697"/>
      <c r="CX193" s="697"/>
      <c r="CY193" s="697"/>
      <c r="CZ193" s="697"/>
      <c r="DA193" s="697"/>
      <c r="DB193" s="697"/>
      <c r="DC193" s="697"/>
      <c r="DD193" s="697"/>
      <c r="DE193" s="697"/>
      <c r="DF193" s="697"/>
      <c r="DG193" s="697"/>
      <c r="DH193" s="697"/>
      <c r="DI193" s="697"/>
      <c r="DJ193" s="697"/>
      <c r="DK193" s="697"/>
      <c r="DL193" s="697"/>
      <c r="DM193" s="697"/>
      <c r="DN193" s="697"/>
      <c r="DO193" s="697"/>
      <c r="DP193" s="697"/>
      <c r="DQ193" s="697"/>
      <c r="DR193" s="697"/>
      <c r="DS193" s="697"/>
      <c r="DT193" s="697"/>
      <c r="DU193" s="697"/>
      <c r="DV193" s="697"/>
      <c r="DW193" s="697"/>
      <c r="DX193" s="697"/>
      <c r="DY193" s="697"/>
      <c r="DZ193" s="697"/>
      <c r="EA193" s="697"/>
      <c r="EB193" s="697"/>
      <c r="EC193" s="697"/>
      <c r="ED193" s="697"/>
      <c r="EE193" s="697"/>
      <c r="EF193" s="697"/>
      <c r="EG193" s="697"/>
      <c r="EH193" s="697"/>
      <c r="EI193" s="697"/>
      <c r="EJ193" s="697"/>
      <c r="EK193" s="697"/>
      <c r="EL193" s="697"/>
      <c r="EM193" s="697"/>
      <c r="EN193" s="697"/>
      <c r="EO193" s="697"/>
      <c r="EP193" s="697"/>
      <c r="EQ193" s="697"/>
      <c r="ER193" s="697"/>
      <c r="ES193" s="697"/>
      <c r="ET193" s="697"/>
      <c r="EU193" s="697"/>
      <c r="EV193" s="697"/>
      <c r="EW193" s="697"/>
      <c r="EX193" s="697"/>
      <c r="EY193" s="697"/>
      <c r="EZ193" s="697"/>
      <c r="FA193" s="697"/>
      <c r="FB193" s="697"/>
      <c r="FC193" s="697"/>
      <c r="FD193" s="697"/>
      <c r="FE193" s="697"/>
      <c r="FF193" s="697"/>
      <c r="FG193" s="697"/>
      <c r="FH193" s="697"/>
      <c r="FI193" s="697"/>
      <c r="FJ193" s="697"/>
      <c r="FK193" s="697"/>
      <c r="FL193" s="697"/>
      <c r="FM193" s="697"/>
      <c r="FN193" s="697"/>
      <c r="FO193" s="697"/>
      <c r="FP193" s="697"/>
      <c r="FQ193" s="697"/>
      <c r="FR193" s="697"/>
      <c r="FS193" s="697"/>
      <c r="FT193" s="697"/>
      <c r="FU193" s="697"/>
      <c r="FV193" s="697"/>
      <c r="FW193" s="697"/>
      <c r="FX193" s="697"/>
      <c r="FY193" s="697"/>
      <c r="FZ193" s="697"/>
      <c r="GA193" s="697"/>
      <c r="GB193" s="697"/>
      <c r="GC193" s="697"/>
      <c r="GD193" s="697"/>
      <c r="GE193" s="697"/>
      <c r="GF193" s="697"/>
      <c r="GG193" s="697"/>
      <c r="GH193" s="697"/>
      <c r="GI193" s="697"/>
      <c r="GJ193" s="697"/>
      <c r="GK193" s="697"/>
      <c r="GL193" s="697"/>
      <c r="GM193" s="697"/>
      <c r="GN193" s="697"/>
      <c r="GO193" s="697"/>
      <c r="GP193" s="697"/>
      <c r="GQ193" s="697"/>
      <c r="GR193" s="697"/>
      <c r="GS193" s="697"/>
      <c r="GT193" s="697"/>
      <c r="GU193" s="697"/>
      <c r="GV193" s="697"/>
      <c r="GW193" s="697"/>
      <c r="GX193" s="697"/>
      <c r="GY193" s="697"/>
      <c r="GZ193" s="697"/>
      <c r="HA193" s="697"/>
      <c r="HB193" s="697"/>
      <c r="HC193" s="697"/>
      <c r="HD193" s="697"/>
      <c r="HE193" s="697"/>
      <c r="HF193" s="697"/>
      <c r="HG193" s="697"/>
      <c r="HH193" s="697"/>
      <c r="HI193" s="697"/>
      <c r="HJ193" s="697"/>
      <c r="HK193" s="697"/>
      <c r="HL193" s="697"/>
      <c r="HM193" s="697"/>
      <c r="HN193" s="697"/>
      <c r="HO193" s="697"/>
      <c r="HP193" s="697"/>
      <c r="HQ193" s="697"/>
      <c r="HR193" s="697"/>
      <c r="HS193" s="697"/>
      <c r="HT193" s="697"/>
      <c r="HU193" s="697"/>
      <c r="HV193" s="697"/>
      <c r="HW193" s="697"/>
      <c r="HX193" s="697"/>
      <c r="HY193" s="697"/>
      <c r="HZ193" s="697"/>
      <c r="IA193" s="697"/>
      <c r="IB193" s="697"/>
      <c r="IC193" s="697"/>
      <c r="ID193" s="697"/>
      <c r="IE193" s="697"/>
      <c r="IF193" s="697"/>
      <c r="IG193" s="697"/>
      <c r="IH193" s="697"/>
      <c r="II193" s="697"/>
      <c r="IJ193" s="697"/>
      <c r="IK193" s="697"/>
      <c r="IL193" s="697"/>
      <c r="IM193" s="697"/>
    </row>
    <row r="194" spans="1:247">
      <c r="A194" s="704"/>
      <c r="B194" s="704"/>
      <c r="C194" s="704"/>
      <c r="D194" s="705"/>
      <c r="E194" s="711"/>
      <c r="F194" s="719"/>
      <c r="G194" s="708"/>
      <c r="H194" s="717"/>
      <c r="I194" s="711"/>
      <c r="J194" s="711"/>
      <c r="K194" s="718"/>
      <c r="L194" s="712"/>
      <c r="M194" s="704"/>
      <c r="N194" s="704"/>
      <c r="O194" s="712"/>
      <c r="P194" s="704"/>
      <c r="Q194" s="704"/>
      <c r="R194" s="704"/>
      <c r="S194" s="713"/>
      <c r="T194" s="704"/>
      <c r="U194" s="704"/>
      <c r="V194" s="704"/>
      <c r="W194" s="704"/>
      <c r="X194" s="697"/>
      <c r="Y194" s="697"/>
      <c r="Z194" s="697"/>
      <c r="AA194" s="697"/>
      <c r="AB194" s="697"/>
      <c r="AC194" s="697"/>
      <c r="AD194" s="697"/>
      <c r="AE194" s="697"/>
      <c r="AF194" s="697"/>
      <c r="AG194" s="697"/>
      <c r="AH194" s="697"/>
      <c r="AI194" s="697"/>
      <c r="AJ194" s="697"/>
      <c r="AK194" s="697"/>
      <c r="AL194" s="697"/>
      <c r="AM194" s="697"/>
      <c r="AN194" s="697"/>
      <c r="AO194" s="697"/>
      <c r="AP194" s="697"/>
      <c r="AQ194" s="697"/>
      <c r="AR194" s="697"/>
      <c r="AS194" s="697"/>
      <c r="AT194" s="697"/>
      <c r="AU194" s="697"/>
      <c r="AV194" s="697"/>
      <c r="AW194" s="697"/>
      <c r="AX194" s="697"/>
      <c r="AY194" s="697"/>
      <c r="AZ194" s="697"/>
      <c r="BA194" s="697"/>
      <c r="BB194" s="697"/>
      <c r="BC194" s="697"/>
      <c r="BD194" s="697"/>
      <c r="BE194" s="697"/>
      <c r="BF194" s="697"/>
      <c r="BG194" s="697"/>
      <c r="BH194" s="697"/>
      <c r="BI194" s="697"/>
      <c r="BJ194" s="697"/>
      <c r="BK194" s="697"/>
      <c r="BL194" s="697"/>
      <c r="BM194" s="697"/>
      <c r="BN194" s="697"/>
      <c r="BO194" s="697"/>
      <c r="BP194" s="697"/>
      <c r="BQ194" s="697"/>
      <c r="BR194" s="697"/>
      <c r="BS194" s="697"/>
      <c r="BT194" s="697"/>
      <c r="BU194" s="697"/>
      <c r="BV194" s="697"/>
      <c r="BW194" s="697"/>
      <c r="BX194" s="697"/>
      <c r="BY194" s="697"/>
      <c r="BZ194" s="697"/>
      <c r="CA194" s="697"/>
      <c r="CB194" s="697"/>
      <c r="CC194" s="697"/>
      <c r="CD194" s="697"/>
      <c r="CE194" s="697"/>
      <c r="CF194" s="697"/>
      <c r="CG194" s="697"/>
      <c r="CH194" s="697"/>
      <c r="CI194" s="697"/>
      <c r="CJ194" s="697"/>
      <c r="CK194" s="697"/>
      <c r="CL194" s="697"/>
      <c r="CM194" s="697"/>
      <c r="CN194" s="697"/>
      <c r="CO194" s="697"/>
      <c r="CP194" s="697"/>
      <c r="CQ194" s="697"/>
      <c r="CR194" s="697"/>
      <c r="CS194" s="697"/>
      <c r="CT194" s="697"/>
      <c r="CU194" s="697"/>
      <c r="CV194" s="697"/>
      <c r="CW194" s="697"/>
      <c r="CX194" s="697"/>
      <c r="CY194" s="697"/>
      <c r="CZ194" s="697"/>
      <c r="DA194" s="697"/>
      <c r="DB194" s="697"/>
      <c r="DC194" s="697"/>
      <c r="DD194" s="697"/>
      <c r="DE194" s="697"/>
      <c r="DF194" s="697"/>
      <c r="DG194" s="697"/>
      <c r="DH194" s="697"/>
      <c r="DI194" s="697"/>
      <c r="DJ194" s="697"/>
      <c r="DK194" s="697"/>
      <c r="DL194" s="697"/>
      <c r="DM194" s="697"/>
      <c r="DN194" s="697"/>
      <c r="DO194" s="697"/>
      <c r="DP194" s="697"/>
      <c r="DQ194" s="697"/>
      <c r="DR194" s="697"/>
      <c r="DS194" s="697"/>
      <c r="DT194" s="697"/>
      <c r="DU194" s="697"/>
      <c r="DV194" s="697"/>
      <c r="DW194" s="697"/>
      <c r="DX194" s="697"/>
      <c r="DY194" s="697"/>
      <c r="DZ194" s="697"/>
      <c r="EA194" s="697"/>
      <c r="EB194" s="697"/>
      <c r="EC194" s="697"/>
      <c r="ED194" s="697"/>
      <c r="EE194" s="697"/>
      <c r="EF194" s="697"/>
      <c r="EG194" s="697"/>
      <c r="EH194" s="697"/>
      <c r="EI194" s="697"/>
      <c r="EJ194" s="697"/>
      <c r="EK194" s="697"/>
      <c r="EL194" s="697"/>
      <c r="EM194" s="697"/>
      <c r="EN194" s="697"/>
      <c r="EO194" s="697"/>
      <c r="EP194" s="697"/>
      <c r="EQ194" s="697"/>
      <c r="ER194" s="697"/>
      <c r="ES194" s="697"/>
      <c r="ET194" s="697"/>
      <c r="EU194" s="697"/>
      <c r="EV194" s="697"/>
      <c r="EW194" s="697"/>
      <c r="EX194" s="697"/>
      <c r="EY194" s="697"/>
      <c r="EZ194" s="697"/>
      <c r="FA194" s="697"/>
      <c r="FB194" s="697"/>
      <c r="FC194" s="697"/>
      <c r="FD194" s="697"/>
      <c r="FE194" s="697"/>
      <c r="FF194" s="697"/>
      <c r="FG194" s="697"/>
      <c r="FH194" s="697"/>
      <c r="FI194" s="697"/>
      <c r="FJ194" s="697"/>
      <c r="FK194" s="697"/>
      <c r="FL194" s="697"/>
      <c r="FM194" s="697"/>
      <c r="FN194" s="697"/>
      <c r="FO194" s="697"/>
      <c r="FP194" s="697"/>
      <c r="FQ194" s="697"/>
      <c r="FR194" s="697"/>
      <c r="FS194" s="697"/>
      <c r="FT194" s="697"/>
      <c r="FU194" s="697"/>
      <c r="FV194" s="697"/>
      <c r="FW194" s="697"/>
      <c r="FX194" s="697"/>
      <c r="FY194" s="697"/>
      <c r="FZ194" s="697"/>
      <c r="GA194" s="697"/>
      <c r="GB194" s="697"/>
      <c r="GC194" s="697"/>
      <c r="GD194" s="697"/>
      <c r="GE194" s="697"/>
      <c r="GF194" s="697"/>
      <c r="GG194" s="697"/>
      <c r="GH194" s="697"/>
      <c r="GI194" s="697"/>
      <c r="GJ194" s="697"/>
      <c r="GK194" s="697"/>
      <c r="GL194" s="697"/>
      <c r="GM194" s="697"/>
      <c r="GN194" s="697"/>
      <c r="GO194" s="697"/>
      <c r="GP194" s="697"/>
      <c r="GQ194" s="697"/>
      <c r="GR194" s="697"/>
      <c r="GS194" s="697"/>
      <c r="GT194" s="697"/>
      <c r="GU194" s="697"/>
      <c r="GV194" s="697"/>
      <c r="GW194" s="697"/>
      <c r="GX194" s="697"/>
      <c r="GY194" s="697"/>
      <c r="GZ194" s="697"/>
      <c r="HA194" s="697"/>
      <c r="HB194" s="697"/>
      <c r="HC194" s="697"/>
      <c r="HD194" s="697"/>
      <c r="HE194" s="697"/>
      <c r="HF194" s="697"/>
      <c r="HG194" s="697"/>
      <c r="HH194" s="697"/>
      <c r="HI194" s="697"/>
      <c r="HJ194" s="697"/>
      <c r="HK194" s="697"/>
      <c r="HL194" s="697"/>
      <c r="HM194" s="697"/>
      <c r="HN194" s="697"/>
      <c r="HO194" s="697"/>
      <c r="HP194" s="697"/>
      <c r="HQ194" s="697"/>
      <c r="HR194" s="697"/>
      <c r="HS194" s="697"/>
      <c r="HT194" s="697"/>
      <c r="HU194" s="697"/>
      <c r="HV194" s="697"/>
      <c r="HW194" s="697"/>
      <c r="HX194" s="697"/>
      <c r="HY194" s="697"/>
      <c r="HZ194" s="697"/>
      <c r="IA194" s="697"/>
      <c r="IB194" s="697"/>
      <c r="IC194" s="697"/>
      <c r="ID194" s="697"/>
      <c r="IE194" s="697"/>
      <c r="IF194" s="697"/>
      <c r="IG194" s="697"/>
      <c r="IH194" s="697"/>
      <c r="II194" s="697"/>
      <c r="IJ194" s="697"/>
      <c r="IK194" s="697"/>
      <c r="IL194" s="697"/>
      <c r="IM194" s="697"/>
    </row>
    <row r="195" spans="1:247">
      <c r="A195" s="704"/>
      <c r="B195" s="704"/>
      <c r="C195" s="704"/>
      <c r="D195" s="720"/>
      <c r="E195" s="711"/>
      <c r="F195" s="708"/>
      <c r="G195" s="708"/>
      <c r="H195" s="717"/>
      <c r="I195" s="711"/>
      <c r="J195" s="711"/>
      <c r="K195" s="718"/>
      <c r="L195" s="712"/>
      <c r="M195" s="704"/>
      <c r="N195" s="704"/>
      <c r="O195" s="712"/>
      <c r="P195" s="704"/>
      <c r="Q195" s="704"/>
      <c r="R195" s="704"/>
      <c r="S195" s="713"/>
      <c r="T195" s="704"/>
      <c r="U195" s="704"/>
      <c r="V195" s="704"/>
      <c r="W195" s="704"/>
      <c r="X195" s="697"/>
      <c r="Y195" s="697"/>
      <c r="Z195" s="697"/>
      <c r="AA195" s="697"/>
      <c r="AB195" s="697"/>
      <c r="AC195" s="697"/>
      <c r="AD195" s="697"/>
      <c r="AE195" s="697"/>
      <c r="AF195" s="697"/>
      <c r="AG195" s="697"/>
      <c r="AH195" s="697"/>
      <c r="AI195" s="697"/>
      <c r="AJ195" s="697"/>
      <c r="AK195" s="697"/>
      <c r="AL195" s="697"/>
      <c r="AM195" s="697"/>
      <c r="AN195" s="697"/>
      <c r="AO195" s="697"/>
      <c r="AP195" s="697"/>
      <c r="AQ195" s="697"/>
      <c r="AR195" s="697"/>
      <c r="AS195" s="697"/>
      <c r="AT195" s="697"/>
      <c r="AU195" s="697"/>
      <c r="AV195" s="697"/>
      <c r="AW195" s="697"/>
      <c r="AX195" s="697"/>
      <c r="AY195" s="697"/>
      <c r="AZ195" s="697"/>
      <c r="BA195" s="697"/>
      <c r="BB195" s="697"/>
      <c r="BC195" s="697"/>
      <c r="BD195" s="697"/>
      <c r="BE195" s="697"/>
      <c r="BF195" s="697"/>
      <c r="BG195" s="697"/>
      <c r="BH195" s="697"/>
      <c r="BI195" s="697"/>
      <c r="BJ195" s="697"/>
      <c r="BK195" s="697"/>
      <c r="BL195" s="697"/>
      <c r="BM195" s="697"/>
      <c r="BN195" s="697"/>
      <c r="BO195" s="697"/>
      <c r="BP195" s="697"/>
      <c r="BQ195" s="697"/>
      <c r="BR195" s="697"/>
      <c r="BS195" s="697"/>
      <c r="BT195" s="697"/>
      <c r="BU195" s="697"/>
      <c r="BV195" s="697"/>
      <c r="BW195" s="697"/>
      <c r="BX195" s="697"/>
      <c r="BY195" s="697"/>
      <c r="BZ195" s="697"/>
      <c r="CA195" s="697"/>
      <c r="CB195" s="697"/>
      <c r="CC195" s="697"/>
      <c r="CD195" s="697"/>
      <c r="CE195" s="697"/>
      <c r="CF195" s="697"/>
      <c r="CG195" s="697"/>
      <c r="CH195" s="697"/>
      <c r="CI195" s="697"/>
      <c r="CJ195" s="697"/>
      <c r="CK195" s="697"/>
      <c r="CL195" s="697"/>
      <c r="CM195" s="697"/>
      <c r="CN195" s="697"/>
      <c r="CO195" s="697"/>
      <c r="CP195" s="697"/>
      <c r="CQ195" s="697"/>
      <c r="CR195" s="697"/>
      <c r="CS195" s="697"/>
      <c r="CT195" s="697"/>
      <c r="CU195" s="697"/>
      <c r="CV195" s="697"/>
      <c r="CW195" s="697"/>
      <c r="CX195" s="697"/>
      <c r="CY195" s="697"/>
      <c r="CZ195" s="697"/>
      <c r="DA195" s="697"/>
      <c r="DB195" s="697"/>
      <c r="DC195" s="697"/>
      <c r="DD195" s="697"/>
      <c r="DE195" s="697"/>
      <c r="DF195" s="697"/>
      <c r="DG195" s="697"/>
      <c r="DH195" s="697"/>
      <c r="DI195" s="697"/>
      <c r="DJ195" s="697"/>
      <c r="DK195" s="697"/>
      <c r="DL195" s="697"/>
      <c r="DM195" s="697"/>
      <c r="DN195" s="697"/>
      <c r="DO195" s="697"/>
      <c r="DP195" s="697"/>
      <c r="DQ195" s="697"/>
      <c r="DR195" s="697"/>
      <c r="DS195" s="697"/>
      <c r="DT195" s="697"/>
      <c r="DU195" s="697"/>
      <c r="DV195" s="697"/>
      <c r="DW195" s="697"/>
      <c r="DX195" s="697"/>
      <c r="DY195" s="697"/>
      <c r="DZ195" s="697"/>
      <c r="EA195" s="697"/>
      <c r="EB195" s="697"/>
      <c r="EC195" s="697"/>
      <c r="ED195" s="697"/>
      <c r="EE195" s="697"/>
      <c r="EF195" s="697"/>
      <c r="EG195" s="697"/>
      <c r="EH195" s="697"/>
      <c r="EI195" s="697"/>
      <c r="EJ195" s="697"/>
      <c r="EK195" s="697"/>
      <c r="EL195" s="697"/>
      <c r="EM195" s="697"/>
      <c r="EN195" s="697"/>
      <c r="EO195" s="697"/>
      <c r="EP195" s="697"/>
      <c r="EQ195" s="697"/>
      <c r="ER195" s="697"/>
      <c r="ES195" s="697"/>
      <c r="ET195" s="697"/>
      <c r="EU195" s="697"/>
      <c r="EV195" s="697"/>
      <c r="EW195" s="697"/>
      <c r="EX195" s="697"/>
      <c r="EY195" s="697"/>
      <c r="EZ195" s="697"/>
      <c r="FA195" s="697"/>
      <c r="FB195" s="697"/>
      <c r="FC195" s="697"/>
      <c r="FD195" s="697"/>
      <c r="FE195" s="697"/>
      <c r="FF195" s="697"/>
      <c r="FG195" s="697"/>
      <c r="FH195" s="697"/>
      <c r="FI195" s="697"/>
      <c r="FJ195" s="697"/>
      <c r="FK195" s="697"/>
      <c r="FL195" s="697"/>
      <c r="FM195" s="697"/>
      <c r="FN195" s="697"/>
      <c r="FO195" s="697"/>
      <c r="FP195" s="697"/>
      <c r="FQ195" s="697"/>
      <c r="FR195" s="697"/>
      <c r="FS195" s="697"/>
      <c r="FT195" s="697"/>
      <c r="FU195" s="697"/>
      <c r="FV195" s="697"/>
      <c r="FW195" s="697"/>
      <c r="FX195" s="697"/>
      <c r="FY195" s="697"/>
      <c r="FZ195" s="697"/>
      <c r="GA195" s="697"/>
      <c r="GB195" s="697"/>
      <c r="GC195" s="697"/>
      <c r="GD195" s="697"/>
      <c r="GE195" s="697"/>
      <c r="GF195" s="697"/>
      <c r="GG195" s="697"/>
      <c r="GH195" s="697"/>
      <c r="GI195" s="697"/>
      <c r="GJ195" s="697"/>
      <c r="GK195" s="697"/>
      <c r="GL195" s="697"/>
      <c r="GM195" s="697"/>
      <c r="GN195" s="697"/>
      <c r="GO195" s="697"/>
      <c r="GP195" s="697"/>
      <c r="GQ195" s="697"/>
      <c r="GR195" s="697"/>
      <c r="GS195" s="697"/>
      <c r="GT195" s="697"/>
      <c r="GU195" s="697"/>
      <c r="GV195" s="697"/>
      <c r="GW195" s="697"/>
      <c r="GX195" s="697"/>
      <c r="GY195" s="697"/>
      <c r="GZ195" s="697"/>
      <c r="HA195" s="697"/>
      <c r="HB195" s="697"/>
      <c r="HC195" s="697"/>
      <c r="HD195" s="697"/>
      <c r="HE195" s="697"/>
      <c r="HF195" s="697"/>
      <c r="HG195" s="697"/>
      <c r="HH195" s="697"/>
      <c r="HI195" s="697"/>
      <c r="HJ195" s="697"/>
      <c r="HK195" s="697"/>
      <c r="HL195" s="697"/>
      <c r="HM195" s="697"/>
      <c r="HN195" s="697"/>
      <c r="HO195" s="697"/>
      <c r="HP195" s="697"/>
      <c r="HQ195" s="697"/>
      <c r="HR195" s="697"/>
      <c r="HS195" s="697"/>
      <c r="HT195" s="697"/>
      <c r="HU195" s="697"/>
      <c r="HV195" s="697"/>
      <c r="HW195" s="697"/>
      <c r="HX195" s="697"/>
      <c r="HY195" s="697"/>
      <c r="HZ195" s="697"/>
      <c r="IA195" s="697"/>
      <c r="IB195" s="697"/>
      <c r="IC195" s="697"/>
      <c r="ID195" s="697"/>
      <c r="IE195" s="697"/>
      <c r="IF195" s="697"/>
      <c r="IG195" s="697"/>
      <c r="IH195" s="697"/>
      <c r="II195" s="697"/>
      <c r="IJ195" s="697"/>
      <c r="IK195" s="697"/>
      <c r="IL195" s="697"/>
      <c r="IM195" s="697"/>
    </row>
    <row r="196" spans="1:247">
      <c r="A196" s="704"/>
      <c r="B196" s="704"/>
      <c r="C196" s="704"/>
      <c r="D196" s="720"/>
      <c r="E196" s="711"/>
      <c r="F196" s="708"/>
      <c r="G196" s="708"/>
      <c r="H196" s="717"/>
      <c r="I196" s="711"/>
      <c r="J196" s="711"/>
      <c r="K196" s="718"/>
      <c r="L196" s="712"/>
      <c r="M196" s="704"/>
      <c r="N196" s="704"/>
      <c r="O196" s="712"/>
      <c r="P196" s="704"/>
      <c r="Q196" s="704"/>
      <c r="R196" s="704"/>
      <c r="S196" s="713"/>
      <c r="T196" s="704"/>
      <c r="U196" s="704"/>
      <c r="V196" s="704"/>
      <c r="W196" s="704"/>
      <c r="X196" s="697"/>
      <c r="Y196" s="697"/>
      <c r="Z196" s="697"/>
      <c r="AA196" s="697"/>
      <c r="AB196" s="697"/>
      <c r="AC196" s="697"/>
      <c r="AD196" s="697"/>
      <c r="AE196" s="697"/>
      <c r="AF196" s="697"/>
      <c r="AG196" s="697"/>
      <c r="AH196" s="697"/>
      <c r="AI196" s="697"/>
      <c r="AJ196" s="697"/>
      <c r="AK196" s="697"/>
      <c r="AL196" s="697"/>
      <c r="AM196" s="697"/>
      <c r="AN196" s="697"/>
      <c r="AO196" s="697"/>
      <c r="AP196" s="697"/>
      <c r="AQ196" s="697"/>
      <c r="AR196" s="697"/>
      <c r="AS196" s="697"/>
      <c r="AT196" s="697"/>
      <c r="AU196" s="697"/>
      <c r="AV196" s="697"/>
      <c r="AW196" s="697"/>
      <c r="AX196" s="697"/>
      <c r="AY196" s="697"/>
      <c r="AZ196" s="697"/>
      <c r="BA196" s="697"/>
      <c r="BB196" s="697"/>
      <c r="BC196" s="697"/>
      <c r="BD196" s="697"/>
      <c r="BE196" s="697"/>
      <c r="BF196" s="697"/>
      <c r="BG196" s="697"/>
      <c r="BH196" s="697"/>
      <c r="BI196" s="697"/>
      <c r="BJ196" s="697"/>
      <c r="BK196" s="697"/>
      <c r="BL196" s="697"/>
      <c r="BM196" s="697"/>
      <c r="BN196" s="697"/>
      <c r="BO196" s="697"/>
      <c r="BP196" s="697"/>
      <c r="BQ196" s="697"/>
      <c r="BR196" s="697"/>
      <c r="BS196" s="697"/>
      <c r="BT196" s="697"/>
      <c r="BU196" s="697"/>
      <c r="BV196" s="697"/>
      <c r="BW196" s="697"/>
      <c r="BX196" s="697"/>
      <c r="BY196" s="697"/>
      <c r="BZ196" s="697"/>
      <c r="CA196" s="697"/>
      <c r="CB196" s="697"/>
      <c r="CC196" s="697"/>
      <c r="CD196" s="697"/>
      <c r="CE196" s="697"/>
      <c r="CF196" s="697"/>
      <c r="CG196" s="697"/>
      <c r="CH196" s="697"/>
      <c r="CI196" s="697"/>
      <c r="CJ196" s="697"/>
      <c r="CK196" s="697"/>
      <c r="CL196" s="697"/>
      <c r="CM196" s="697"/>
      <c r="CN196" s="697"/>
      <c r="CO196" s="697"/>
      <c r="CP196" s="697"/>
      <c r="CQ196" s="697"/>
      <c r="CR196" s="697"/>
      <c r="CS196" s="697"/>
      <c r="CT196" s="697"/>
      <c r="CU196" s="697"/>
      <c r="CV196" s="697"/>
      <c r="CW196" s="697"/>
      <c r="CX196" s="697"/>
      <c r="CY196" s="697"/>
      <c r="CZ196" s="697"/>
      <c r="DA196" s="697"/>
      <c r="DB196" s="697"/>
      <c r="DC196" s="697"/>
      <c r="DD196" s="697"/>
      <c r="DE196" s="697"/>
      <c r="DF196" s="697"/>
      <c r="DG196" s="697"/>
      <c r="DH196" s="697"/>
      <c r="DI196" s="697"/>
      <c r="DJ196" s="697"/>
      <c r="DK196" s="697"/>
      <c r="DL196" s="697"/>
      <c r="DM196" s="697"/>
      <c r="DN196" s="697"/>
      <c r="DO196" s="697"/>
      <c r="DP196" s="697"/>
      <c r="DQ196" s="697"/>
      <c r="DR196" s="697"/>
      <c r="DS196" s="697"/>
      <c r="DT196" s="697"/>
      <c r="DU196" s="697"/>
      <c r="DV196" s="697"/>
      <c r="DW196" s="697"/>
      <c r="DX196" s="697"/>
      <c r="DY196" s="697"/>
      <c r="DZ196" s="697"/>
      <c r="EA196" s="697"/>
      <c r="EB196" s="697"/>
      <c r="EC196" s="697"/>
      <c r="ED196" s="697"/>
      <c r="EE196" s="697"/>
      <c r="EF196" s="697"/>
      <c r="EG196" s="697"/>
      <c r="EH196" s="697"/>
      <c r="EI196" s="697"/>
      <c r="EJ196" s="697"/>
      <c r="EK196" s="697"/>
      <c r="EL196" s="697"/>
      <c r="EM196" s="697"/>
      <c r="EN196" s="697"/>
      <c r="EO196" s="697"/>
      <c r="EP196" s="697"/>
      <c r="EQ196" s="697"/>
      <c r="ER196" s="697"/>
      <c r="ES196" s="697"/>
      <c r="ET196" s="697"/>
      <c r="EU196" s="697"/>
      <c r="EV196" s="697"/>
      <c r="EW196" s="697"/>
      <c r="EX196" s="697"/>
      <c r="EY196" s="697"/>
      <c r="EZ196" s="697"/>
      <c r="FA196" s="697"/>
      <c r="FB196" s="697"/>
      <c r="FC196" s="697"/>
      <c r="FD196" s="697"/>
      <c r="FE196" s="697"/>
      <c r="FF196" s="697"/>
      <c r="FG196" s="697"/>
      <c r="FH196" s="697"/>
      <c r="FI196" s="697"/>
      <c r="FJ196" s="697"/>
      <c r="FK196" s="697"/>
      <c r="FL196" s="697"/>
      <c r="FM196" s="697"/>
      <c r="FN196" s="697"/>
      <c r="FO196" s="697"/>
      <c r="FP196" s="697"/>
      <c r="FQ196" s="697"/>
      <c r="FR196" s="697"/>
      <c r="FS196" s="697"/>
      <c r="FT196" s="697"/>
      <c r="FU196" s="697"/>
      <c r="FV196" s="697"/>
      <c r="FW196" s="697"/>
      <c r="FX196" s="697"/>
      <c r="FY196" s="697"/>
      <c r="FZ196" s="697"/>
      <c r="GA196" s="697"/>
      <c r="GB196" s="697"/>
      <c r="GC196" s="697"/>
      <c r="GD196" s="697"/>
      <c r="GE196" s="697"/>
      <c r="GF196" s="697"/>
      <c r="GG196" s="697"/>
      <c r="GH196" s="697"/>
      <c r="GI196" s="697"/>
      <c r="GJ196" s="697"/>
      <c r="GK196" s="697"/>
      <c r="GL196" s="697"/>
      <c r="GM196" s="697"/>
      <c r="GN196" s="697"/>
      <c r="GO196" s="697"/>
      <c r="GP196" s="697"/>
      <c r="GQ196" s="697"/>
      <c r="GR196" s="697"/>
      <c r="GS196" s="697"/>
      <c r="GT196" s="697"/>
      <c r="GU196" s="697"/>
      <c r="GV196" s="697"/>
      <c r="GW196" s="697"/>
      <c r="GX196" s="697"/>
      <c r="GY196" s="697"/>
      <c r="GZ196" s="697"/>
      <c r="HA196" s="697"/>
      <c r="HB196" s="697"/>
      <c r="HC196" s="697"/>
      <c r="HD196" s="697"/>
      <c r="HE196" s="697"/>
      <c r="HF196" s="697"/>
      <c r="HG196" s="697"/>
      <c r="HH196" s="697"/>
      <c r="HI196" s="697"/>
      <c r="HJ196" s="697"/>
      <c r="HK196" s="697"/>
      <c r="HL196" s="697"/>
      <c r="HM196" s="697"/>
      <c r="HN196" s="697"/>
      <c r="HO196" s="697"/>
      <c r="HP196" s="697"/>
      <c r="HQ196" s="697"/>
      <c r="HR196" s="697"/>
      <c r="HS196" s="697"/>
      <c r="HT196" s="697"/>
      <c r="HU196" s="697"/>
      <c r="HV196" s="697"/>
      <c r="HW196" s="697"/>
      <c r="HX196" s="697"/>
      <c r="HY196" s="697"/>
      <c r="HZ196" s="697"/>
      <c r="IA196" s="697"/>
      <c r="IB196" s="697"/>
      <c r="IC196" s="697"/>
      <c r="ID196" s="697"/>
      <c r="IE196" s="697"/>
      <c r="IF196" s="697"/>
      <c r="IG196" s="697"/>
      <c r="IH196" s="697"/>
      <c r="II196" s="697"/>
      <c r="IJ196" s="697"/>
      <c r="IK196" s="697"/>
      <c r="IL196" s="697"/>
      <c r="IM196" s="697"/>
    </row>
    <row r="197" spans="1:247">
      <c r="A197" s="704"/>
      <c r="B197" s="704"/>
      <c r="C197" s="704"/>
      <c r="D197" s="720"/>
      <c r="E197" s="711"/>
      <c r="F197" s="708"/>
      <c r="G197" s="708"/>
      <c r="H197" s="717"/>
      <c r="I197" s="711"/>
      <c r="J197" s="711"/>
      <c r="K197" s="718"/>
      <c r="L197" s="712"/>
      <c r="M197" s="704"/>
      <c r="N197" s="704"/>
      <c r="O197" s="712"/>
      <c r="P197" s="704"/>
      <c r="Q197" s="704"/>
      <c r="R197" s="704"/>
      <c r="S197" s="713"/>
      <c r="T197" s="704"/>
      <c r="U197" s="704"/>
      <c r="V197" s="704"/>
      <c r="W197" s="704"/>
      <c r="X197" s="697"/>
      <c r="Y197" s="697"/>
      <c r="Z197" s="697"/>
      <c r="AA197" s="697"/>
      <c r="AB197" s="697"/>
      <c r="AC197" s="697"/>
      <c r="AD197" s="697"/>
      <c r="AE197" s="697"/>
      <c r="AF197" s="697"/>
      <c r="AG197" s="697"/>
      <c r="AH197" s="697"/>
      <c r="AI197" s="697"/>
      <c r="AJ197" s="697"/>
      <c r="AK197" s="697"/>
      <c r="AL197" s="697"/>
      <c r="AM197" s="697"/>
      <c r="AN197" s="697"/>
      <c r="AO197" s="697"/>
      <c r="AP197" s="697"/>
      <c r="AQ197" s="697"/>
      <c r="AR197" s="697"/>
      <c r="AS197" s="697"/>
      <c r="AT197" s="697"/>
      <c r="AU197" s="697"/>
      <c r="AV197" s="697"/>
      <c r="AW197" s="697"/>
      <c r="AX197" s="697"/>
      <c r="AY197" s="697"/>
      <c r="AZ197" s="697"/>
      <c r="BA197" s="697"/>
      <c r="BB197" s="697"/>
      <c r="BC197" s="697"/>
      <c r="BD197" s="697"/>
      <c r="BE197" s="697"/>
      <c r="BF197" s="697"/>
      <c r="BG197" s="697"/>
      <c r="BH197" s="697"/>
      <c r="BI197" s="697"/>
      <c r="BJ197" s="697"/>
      <c r="BK197" s="697"/>
      <c r="BL197" s="697"/>
      <c r="BM197" s="697"/>
      <c r="BN197" s="697"/>
      <c r="BO197" s="697"/>
      <c r="BP197" s="697"/>
      <c r="BQ197" s="697"/>
      <c r="BR197" s="697"/>
      <c r="BS197" s="697"/>
      <c r="BT197" s="697"/>
      <c r="BU197" s="697"/>
      <c r="BV197" s="697"/>
      <c r="BW197" s="697"/>
      <c r="BX197" s="697"/>
      <c r="BY197" s="697"/>
      <c r="BZ197" s="697"/>
      <c r="CA197" s="697"/>
      <c r="CB197" s="697"/>
      <c r="CC197" s="697"/>
      <c r="CD197" s="697"/>
      <c r="CE197" s="697"/>
      <c r="CF197" s="697"/>
      <c r="CG197" s="697"/>
      <c r="CH197" s="697"/>
      <c r="CI197" s="697"/>
      <c r="CJ197" s="697"/>
      <c r="CK197" s="697"/>
      <c r="CL197" s="697"/>
      <c r="CM197" s="697"/>
      <c r="CN197" s="697"/>
      <c r="CO197" s="697"/>
      <c r="CP197" s="697"/>
      <c r="CQ197" s="697"/>
      <c r="CR197" s="697"/>
      <c r="CS197" s="697"/>
      <c r="CT197" s="697"/>
      <c r="CU197" s="697"/>
      <c r="CV197" s="697"/>
      <c r="CW197" s="697"/>
      <c r="CX197" s="697"/>
      <c r="CY197" s="697"/>
      <c r="CZ197" s="697"/>
      <c r="DA197" s="697"/>
      <c r="DB197" s="697"/>
      <c r="DC197" s="697"/>
      <c r="DD197" s="697"/>
      <c r="DE197" s="697"/>
      <c r="DF197" s="697"/>
      <c r="DG197" s="697"/>
      <c r="DH197" s="697"/>
      <c r="DI197" s="697"/>
      <c r="DJ197" s="697"/>
      <c r="DK197" s="697"/>
      <c r="DL197" s="697"/>
      <c r="DM197" s="697"/>
      <c r="DN197" s="697"/>
      <c r="DO197" s="697"/>
      <c r="DP197" s="697"/>
      <c r="DQ197" s="697"/>
      <c r="DR197" s="697"/>
      <c r="DS197" s="697"/>
      <c r="DT197" s="697"/>
      <c r="DU197" s="697"/>
      <c r="DV197" s="697"/>
      <c r="DW197" s="697"/>
      <c r="DX197" s="697"/>
      <c r="DY197" s="697"/>
      <c r="DZ197" s="697"/>
      <c r="EA197" s="697"/>
      <c r="EB197" s="697"/>
      <c r="EC197" s="697"/>
      <c r="ED197" s="697"/>
      <c r="EE197" s="697"/>
      <c r="EF197" s="697"/>
      <c r="EG197" s="697"/>
      <c r="EH197" s="697"/>
      <c r="EI197" s="697"/>
      <c r="EJ197" s="697"/>
      <c r="EK197" s="697"/>
      <c r="EL197" s="697"/>
      <c r="EM197" s="697"/>
      <c r="EN197" s="697"/>
      <c r="EO197" s="697"/>
      <c r="EP197" s="697"/>
      <c r="EQ197" s="697"/>
      <c r="ER197" s="697"/>
      <c r="ES197" s="697"/>
      <c r="ET197" s="697"/>
      <c r="EU197" s="697"/>
      <c r="EV197" s="697"/>
      <c r="EW197" s="697"/>
      <c r="EX197" s="697"/>
      <c r="EY197" s="697"/>
      <c r="EZ197" s="697"/>
      <c r="FA197" s="697"/>
      <c r="FB197" s="697"/>
      <c r="FC197" s="697"/>
      <c r="FD197" s="697"/>
      <c r="FE197" s="697"/>
      <c r="FF197" s="697"/>
      <c r="FG197" s="697"/>
      <c r="FH197" s="697"/>
      <c r="FI197" s="697"/>
      <c r="FJ197" s="697"/>
      <c r="FK197" s="697"/>
      <c r="FL197" s="697"/>
      <c r="FM197" s="697"/>
      <c r="FN197" s="697"/>
      <c r="FO197" s="697"/>
      <c r="FP197" s="697"/>
      <c r="FQ197" s="697"/>
      <c r="FR197" s="697"/>
      <c r="FS197" s="697"/>
      <c r="FT197" s="697"/>
      <c r="FU197" s="697"/>
      <c r="FV197" s="697"/>
      <c r="FW197" s="697"/>
      <c r="FX197" s="697"/>
      <c r="FY197" s="697"/>
      <c r="FZ197" s="697"/>
      <c r="GA197" s="697"/>
      <c r="GB197" s="697"/>
      <c r="GC197" s="697"/>
      <c r="GD197" s="697"/>
      <c r="GE197" s="697"/>
      <c r="GF197" s="697"/>
      <c r="GG197" s="697"/>
      <c r="GH197" s="697"/>
      <c r="GI197" s="697"/>
      <c r="GJ197" s="697"/>
      <c r="GK197" s="697"/>
      <c r="GL197" s="697"/>
      <c r="GM197" s="697"/>
      <c r="GN197" s="697"/>
      <c r="GO197" s="697"/>
      <c r="GP197" s="697"/>
      <c r="GQ197" s="697"/>
      <c r="GR197" s="697"/>
      <c r="GS197" s="697"/>
      <c r="GT197" s="697"/>
      <c r="GU197" s="697"/>
      <c r="GV197" s="697"/>
      <c r="GW197" s="697"/>
      <c r="GX197" s="697"/>
      <c r="GY197" s="697"/>
      <c r="GZ197" s="697"/>
      <c r="HA197" s="697"/>
      <c r="HB197" s="697"/>
      <c r="HC197" s="697"/>
      <c r="HD197" s="697"/>
      <c r="HE197" s="697"/>
      <c r="HF197" s="697"/>
      <c r="HG197" s="697"/>
      <c r="HH197" s="697"/>
      <c r="HI197" s="697"/>
      <c r="HJ197" s="697"/>
      <c r="HK197" s="697"/>
      <c r="HL197" s="697"/>
      <c r="HM197" s="697"/>
      <c r="HN197" s="697"/>
      <c r="HO197" s="697"/>
      <c r="HP197" s="697"/>
      <c r="HQ197" s="697"/>
      <c r="HR197" s="697"/>
      <c r="HS197" s="697"/>
      <c r="HT197" s="697"/>
      <c r="HU197" s="697"/>
      <c r="HV197" s="697"/>
      <c r="HW197" s="697"/>
      <c r="HX197" s="697"/>
      <c r="HY197" s="697"/>
      <c r="HZ197" s="697"/>
      <c r="IA197" s="697"/>
      <c r="IB197" s="697"/>
      <c r="IC197" s="697"/>
      <c r="ID197" s="697"/>
      <c r="IE197" s="697"/>
      <c r="IF197" s="697"/>
      <c r="IG197" s="697"/>
      <c r="IH197" s="697"/>
      <c r="II197" s="697"/>
      <c r="IJ197" s="697"/>
      <c r="IK197" s="697"/>
      <c r="IL197" s="697"/>
      <c r="IM197" s="697"/>
    </row>
    <row r="198" spans="1:247">
      <c r="A198" s="704"/>
      <c r="B198" s="704"/>
      <c r="C198" s="704"/>
      <c r="D198" s="720"/>
      <c r="E198" s="711"/>
      <c r="F198" s="708"/>
      <c r="G198" s="708"/>
      <c r="H198" s="709"/>
      <c r="I198" s="711"/>
      <c r="J198" s="711"/>
      <c r="K198" s="718"/>
      <c r="L198" s="712"/>
      <c r="M198" s="704"/>
      <c r="N198" s="704"/>
      <c r="O198" s="712"/>
      <c r="P198" s="704"/>
      <c r="Q198" s="704"/>
      <c r="R198" s="704"/>
      <c r="S198" s="713"/>
      <c r="T198" s="704"/>
      <c r="U198" s="704"/>
      <c r="V198" s="704"/>
      <c r="W198" s="704"/>
      <c r="X198" s="697"/>
      <c r="Y198" s="697"/>
      <c r="Z198" s="697"/>
      <c r="AA198" s="697"/>
      <c r="AB198" s="697"/>
      <c r="AC198" s="697"/>
      <c r="AD198" s="697"/>
      <c r="AE198" s="697"/>
      <c r="AF198" s="697"/>
      <c r="AG198" s="697"/>
      <c r="AH198" s="697"/>
      <c r="AI198" s="697"/>
      <c r="AJ198" s="697"/>
      <c r="AK198" s="697"/>
      <c r="AL198" s="697"/>
      <c r="AM198" s="697"/>
      <c r="AN198" s="697"/>
      <c r="AO198" s="697"/>
      <c r="AP198" s="697"/>
      <c r="AQ198" s="697"/>
      <c r="AR198" s="697"/>
      <c r="AS198" s="697"/>
      <c r="AT198" s="697"/>
      <c r="AU198" s="697"/>
      <c r="AV198" s="697"/>
      <c r="AW198" s="697"/>
      <c r="AX198" s="697"/>
      <c r="AY198" s="697"/>
      <c r="AZ198" s="697"/>
      <c r="BA198" s="697"/>
      <c r="BB198" s="697"/>
      <c r="BC198" s="697"/>
      <c r="BD198" s="697"/>
      <c r="BE198" s="697"/>
      <c r="BF198" s="697"/>
      <c r="BG198" s="697"/>
      <c r="BH198" s="697"/>
      <c r="BI198" s="697"/>
      <c r="BJ198" s="697"/>
      <c r="BK198" s="697"/>
      <c r="BL198" s="697"/>
      <c r="BM198" s="697"/>
      <c r="BN198" s="697"/>
      <c r="BO198" s="697"/>
      <c r="BP198" s="697"/>
      <c r="BQ198" s="697"/>
      <c r="BR198" s="697"/>
      <c r="BS198" s="697"/>
      <c r="BT198" s="697"/>
      <c r="BU198" s="697"/>
      <c r="BV198" s="697"/>
      <c r="BW198" s="697"/>
      <c r="BX198" s="697"/>
      <c r="BY198" s="697"/>
      <c r="BZ198" s="697"/>
      <c r="CA198" s="697"/>
      <c r="CB198" s="697"/>
      <c r="CC198" s="697"/>
      <c r="CD198" s="697"/>
      <c r="CE198" s="697"/>
      <c r="CF198" s="697"/>
      <c r="CG198" s="697"/>
      <c r="CH198" s="697"/>
      <c r="CI198" s="697"/>
      <c r="CJ198" s="697"/>
      <c r="CK198" s="697"/>
      <c r="CL198" s="697"/>
      <c r="CM198" s="697"/>
      <c r="CN198" s="697"/>
      <c r="CO198" s="697"/>
      <c r="CP198" s="697"/>
      <c r="CQ198" s="697"/>
      <c r="CR198" s="697"/>
      <c r="CS198" s="697"/>
      <c r="CT198" s="697"/>
      <c r="CU198" s="697"/>
      <c r="CV198" s="697"/>
      <c r="CW198" s="697"/>
      <c r="CX198" s="697"/>
      <c r="CY198" s="697"/>
      <c r="CZ198" s="697"/>
      <c r="DA198" s="697"/>
      <c r="DB198" s="697"/>
      <c r="DC198" s="697"/>
      <c r="DD198" s="697"/>
      <c r="DE198" s="697"/>
      <c r="DF198" s="697"/>
      <c r="DG198" s="697"/>
      <c r="DH198" s="697"/>
      <c r="DI198" s="697"/>
      <c r="DJ198" s="697"/>
      <c r="DK198" s="697"/>
      <c r="DL198" s="697"/>
      <c r="DM198" s="697"/>
      <c r="DN198" s="697"/>
      <c r="DO198" s="697"/>
      <c r="DP198" s="697"/>
      <c r="DQ198" s="697"/>
      <c r="DR198" s="697"/>
      <c r="DS198" s="697"/>
      <c r="DT198" s="697"/>
      <c r="DU198" s="697"/>
      <c r="DV198" s="697"/>
      <c r="DW198" s="697"/>
      <c r="DX198" s="697"/>
      <c r="DY198" s="697"/>
      <c r="DZ198" s="697"/>
      <c r="EA198" s="697"/>
      <c r="EB198" s="697"/>
      <c r="EC198" s="697"/>
      <c r="ED198" s="697"/>
      <c r="EE198" s="697"/>
      <c r="EF198" s="697"/>
      <c r="EG198" s="697"/>
      <c r="EH198" s="697"/>
      <c r="EI198" s="697"/>
      <c r="EJ198" s="697"/>
      <c r="EK198" s="697"/>
      <c r="EL198" s="697"/>
      <c r="EM198" s="697"/>
      <c r="EN198" s="697"/>
      <c r="EO198" s="697"/>
      <c r="EP198" s="697"/>
      <c r="EQ198" s="697"/>
      <c r="ER198" s="697"/>
      <c r="ES198" s="697"/>
      <c r="ET198" s="697"/>
      <c r="EU198" s="697"/>
      <c r="EV198" s="697"/>
      <c r="EW198" s="697"/>
      <c r="EX198" s="697"/>
      <c r="EY198" s="697"/>
      <c r="EZ198" s="697"/>
      <c r="FA198" s="697"/>
      <c r="FB198" s="697"/>
      <c r="FC198" s="697"/>
      <c r="FD198" s="697"/>
      <c r="FE198" s="697"/>
      <c r="FF198" s="697"/>
      <c r="FG198" s="697"/>
      <c r="FH198" s="697"/>
      <c r="FI198" s="697"/>
      <c r="FJ198" s="697"/>
      <c r="FK198" s="697"/>
      <c r="FL198" s="697"/>
      <c r="FM198" s="697"/>
      <c r="FN198" s="697"/>
      <c r="FO198" s="697"/>
      <c r="FP198" s="697"/>
      <c r="FQ198" s="697"/>
      <c r="FR198" s="697"/>
      <c r="FS198" s="697"/>
      <c r="FT198" s="697"/>
      <c r="FU198" s="697"/>
      <c r="FV198" s="697"/>
      <c r="FW198" s="697"/>
      <c r="FX198" s="697"/>
      <c r="FY198" s="697"/>
      <c r="FZ198" s="697"/>
      <c r="GA198" s="697"/>
      <c r="GB198" s="697"/>
      <c r="GC198" s="697"/>
      <c r="GD198" s="697"/>
      <c r="GE198" s="697"/>
      <c r="GF198" s="697"/>
      <c r="GG198" s="697"/>
      <c r="GH198" s="697"/>
      <c r="GI198" s="697"/>
      <c r="GJ198" s="697"/>
      <c r="GK198" s="697"/>
      <c r="GL198" s="697"/>
      <c r="GM198" s="697"/>
      <c r="GN198" s="697"/>
      <c r="GO198" s="697"/>
      <c r="GP198" s="697"/>
      <c r="GQ198" s="697"/>
      <c r="GR198" s="697"/>
      <c r="GS198" s="697"/>
      <c r="GT198" s="697"/>
      <c r="GU198" s="697"/>
      <c r="GV198" s="697"/>
      <c r="GW198" s="697"/>
      <c r="GX198" s="697"/>
      <c r="GY198" s="697"/>
      <c r="GZ198" s="697"/>
      <c r="HA198" s="697"/>
      <c r="HB198" s="697"/>
      <c r="HC198" s="697"/>
      <c r="HD198" s="697"/>
      <c r="HE198" s="697"/>
      <c r="HF198" s="697"/>
      <c r="HG198" s="697"/>
      <c r="HH198" s="697"/>
      <c r="HI198" s="697"/>
      <c r="HJ198" s="697"/>
      <c r="HK198" s="697"/>
      <c r="HL198" s="697"/>
      <c r="HM198" s="697"/>
      <c r="HN198" s="697"/>
      <c r="HO198" s="697"/>
      <c r="HP198" s="697"/>
      <c r="HQ198" s="697"/>
      <c r="HR198" s="697"/>
      <c r="HS198" s="697"/>
      <c r="HT198" s="697"/>
      <c r="HU198" s="697"/>
      <c r="HV198" s="697"/>
      <c r="HW198" s="697"/>
      <c r="HX198" s="697"/>
      <c r="HY198" s="697"/>
      <c r="HZ198" s="697"/>
      <c r="IA198" s="697"/>
      <c r="IB198" s="697"/>
      <c r="IC198" s="697"/>
      <c r="ID198" s="697"/>
      <c r="IE198" s="697"/>
      <c r="IF198" s="697"/>
      <c r="IG198" s="697"/>
      <c r="IH198" s="697"/>
      <c r="II198" s="697"/>
      <c r="IJ198" s="697"/>
      <c r="IK198" s="697"/>
      <c r="IL198" s="697"/>
      <c r="IM198" s="697"/>
    </row>
    <row r="199" spans="1:247">
      <c r="A199" s="704"/>
      <c r="B199" s="704"/>
      <c r="C199" s="704"/>
      <c r="D199" s="720"/>
      <c r="E199" s="711"/>
      <c r="F199" s="708"/>
      <c r="G199" s="708"/>
      <c r="H199" s="717"/>
      <c r="I199" s="711"/>
      <c r="J199" s="711"/>
      <c r="K199" s="718"/>
      <c r="L199" s="712"/>
      <c r="M199" s="704"/>
      <c r="N199" s="704"/>
      <c r="O199" s="712"/>
      <c r="P199" s="704"/>
      <c r="Q199" s="704"/>
      <c r="R199" s="704"/>
      <c r="S199" s="713"/>
      <c r="T199" s="704"/>
      <c r="U199" s="704"/>
      <c r="V199" s="704"/>
      <c r="W199" s="704"/>
      <c r="X199" s="697"/>
      <c r="Y199" s="697"/>
      <c r="Z199" s="697"/>
      <c r="AA199" s="697"/>
      <c r="AB199" s="697"/>
      <c r="AC199" s="697"/>
      <c r="AD199" s="697"/>
      <c r="AE199" s="697"/>
      <c r="AF199" s="697"/>
      <c r="AG199" s="697"/>
      <c r="AH199" s="697"/>
      <c r="AI199" s="697"/>
      <c r="AJ199" s="697"/>
      <c r="AK199" s="697"/>
      <c r="AL199" s="697"/>
      <c r="AM199" s="697"/>
      <c r="AN199" s="697"/>
      <c r="AO199" s="697"/>
      <c r="AP199" s="697"/>
      <c r="AQ199" s="697"/>
      <c r="AR199" s="697"/>
      <c r="AS199" s="697"/>
      <c r="AT199" s="697"/>
      <c r="AU199" s="697"/>
      <c r="AV199" s="697"/>
      <c r="AW199" s="697"/>
      <c r="AX199" s="697"/>
      <c r="AY199" s="697"/>
      <c r="AZ199" s="697"/>
      <c r="BA199" s="697"/>
      <c r="BB199" s="697"/>
      <c r="BC199" s="697"/>
      <c r="BD199" s="697"/>
      <c r="BE199" s="697"/>
      <c r="BF199" s="697"/>
      <c r="BG199" s="697"/>
      <c r="BH199" s="697"/>
      <c r="BI199" s="697"/>
      <c r="BJ199" s="697"/>
      <c r="BK199" s="697"/>
      <c r="BL199" s="697"/>
      <c r="BM199" s="697"/>
      <c r="BN199" s="697"/>
      <c r="BO199" s="697"/>
      <c r="BP199" s="697"/>
      <c r="BQ199" s="697"/>
      <c r="BR199" s="697"/>
      <c r="BS199" s="697"/>
      <c r="BT199" s="697"/>
      <c r="BU199" s="697"/>
      <c r="BV199" s="697"/>
      <c r="BW199" s="697"/>
      <c r="BX199" s="697"/>
      <c r="BY199" s="697"/>
      <c r="BZ199" s="697"/>
      <c r="CA199" s="697"/>
      <c r="CB199" s="697"/>
      <c r="CC199" s="697"/>
      <c r="CD199" s="697"/>
      <c r="CE199" s="697"/>
      <c r="CF199" s="697"/>
      <c r="CG199" s="697"/>
      <c r="CH199" s="697"/>
      <c r="CI199" s="697"/>
      <c r="CJ199" s="697"/>
      <c r="CK199" s="697"/>
      <c r="CL199" s="697"/>
      <c r="CM199" s="697"/>
      <c r="CN199" s="697"/>
      <c r="CO199" s="697"/>
      <c r="CP199" s="697"/>
      <c r="CQ199" s="697"/>
      <c r="CR199" s="697"/>
      <c r="CS199" s="697"/>
      <c r="CT199" s="697"/>
      <c r="CU199" s="697"/>
      <c r="CV199" s="697"/>
      <c r="CW199" s="697"/>
      <c r="CX199" s="697"/>
      <c r="CY199" s="697"/>
      <c r="CZ199" s="697"/>
      <c r="DA199" s="697"/>
      <c r="DB199" s="697"/>
      <c r="DC199" s="697"/>
      <c r="DD199" s="697"/>
      <c r="DE199" s="697"/>
      <c r="DF199" s="697"/>
      <c r="DG199" s="697"/>
      <c r="DH199" s="697"/>
      <c r="DI199" s="697"/>
      <c r="DJ199" s="697"/>
      <c r="DK199" s="697"/>
      <c r="DL199" s="697"/>
      <c r="DM199" s="697"/>
      <c r="DN199" s="697"/>
      <c r="DO199" s="697"/>
      <c r="DP199" s="697"/>
      <c r="DQ199" s="697"/>
      <c r="DR199" s="697"/>
      <c r="DS199" s="697"/>
      <c r="DT199" s="697"/>
      <c r="DU199" s="697"/>
      <c r="DV199" s="697"/>
      <c r="DW199" s="697"/>
      <c r="DX199" s="697"/>
      <c r="DY199" s="697"/>
      <c r="DZ199" s="697"/>
      <c r="EA199" s="697"/>
      <c r="EB199" s="697"/>
      <c r="EC199" s="697"/>
      <c r="ED199" s="697"/>
      <c r="EE199" s="697"/>
      <c r="EF199" s="697"/>
      <c r="EG199" s="697"/>
      <c r="EH199" s="697"/>
      <c r="EI199" s="697"/>
      <c r="EJ199" s="697"/>
      <c r="EK199" s="697"/>
      <c r="EL199" s="697"/>
      <c r="EM199" s="697"/>
      <c r="EN199" s="697"/>
      <c r="EO199" s="697"/>
      <c r="EP199" s="697"/>
      <c r="EQ199" s="697"/>
      <c r="ER199" s="697"/>
      <c r="ES199" s="697"/>
      <c r="ET199" s="697"/>
      <c r="EU199" s="697"/>
      <c r="EV199" s="697"/>
      <c r="EW199" s="697"/>
      <c r="EX199" s="697"/>
      <c r="EY199" s="697"/>
      <c r="EZ199" s="697"/>
      <c r="FA199" s="697"/>
      <c r="FB199" s="697"/>
      <c r="FC199" s="697"/>
      <c r="FD199" s="697"/>
      <c r="FE199" s="697"/>
      <c r="FF199" s="697"/>
      <c r="FG199" s="697"/>
      <c r="FH199" s="697"/>
      <c r="FI199" s="697"/>
      <c r="FJ199" s="697"/>
      <c r="FK199" s="697"/>
      <c r="FL199" s="697"/>
      <c r="FM199" s="697"/>
      <c r="FN199" s="697"/>
      <c r="FO199" s="697"/>
      <c r="FP199" s="697"/>
      <c r="FQ199" s="697"/>
      <c r="FR199" s="697"/>
      <c r="FS199" s="697"/>
      <c r="FT199" s="697"/>
      <c r="FU199" s="697"/>
      <c r="FV199" s="697"/>
      <c r="FW199" s="697"/>
      <c r="FX199" s="697"/>
      <c r="FY199" s="697"/>
      <c r="FZ199" s="697"/>
      <c r="GA199" s="697"/>
      <c r="GB199" s="697"/>
      <c r="GC199" s="697"/>
      <c r="GD199" s="697"/>
      <c r="GE199" s="697"/>
      <c r="GF199" s="697"/>
      <c r="GG199" s="697"/>
      <c r="GH199" s="697"/>
      <c r="GI199" s="697"/>
      <c r="GJ199" s="697"/>
      <c r="GK199" s="697"/>
      <c r="GL199" s="697"/>
      <c r="GM199" s="697"/>
      <c r="GN199" s="697"/>
      <c r="GO199" s="697"/>
      <c r="GP199" s="697"/>
      <c r="GQ199" s="697"/>
      <c r="GR199" s="697"/>
      <c r="GS199" s="697"/>
      <c r="GT199" s="697"/>
      <c r="GU199" s="697"/>
      <c r="GV199" s="697"/>
      <c r="GW199" s="697"/>
      <c r="GX199" s="697"/>
      <c r="GY199" s="697"/>
      <c r="GZ199" s="697"/>
      <c r="HA199" s="697"/>
      <c r="HB199" s="697"/>
      <c r="HC199" s="697"/>
      <c r="HD199" s="697"/>
      <c r="HE199" s="697"/>
      <c r="HF199" s="697"/>
      <c r="HG199" s="697"/>
      <c r="HH199" s="697"/>
      <c r="HI199" s="697"/>
      <c r="HJ199" s="697"/>
      <c r="HK199" s="697"/>
      <c r="HL199" s="697"/>
      <c r="HM199" s="697"/>
      <c r="HN199" s="697"/>
      <c r="HO199" s="697"/>
      <c r="HP199" s="697"/>
      <c r="HQ199" s="697"/>
      <c r="HR199" s="697"/>
      <c r="HS199" s="697"/>
      <c r="HT199" s="697"/>
      <c r="HU199" s="697"/>
      <c r="HV199" s="697"/>
      <c r="HW199" s="697"/>
      <c r="HX199" s="697"/>
      <c r="HY199" s="697"/>
      <c r="HZ199" s="697"/>
      <c r="IA199" s="697"/>
      <c r="IB199" s="697"/>
      <c r="IC199" s="697"/>
      <c r="ID199" s="697"/>
      <c r="IE199" s="697"/>
      <c r="IF199" s="697"/>
      <c r="IG199" s="697"/>
      <c r="IH199" s="697"/>
      <c r="II199" s="697"/>
      <c r="IJ199" s="697"/>
      <c r="IK199" s="697"/>
      <c r="IL199" s="697"/>
      <c r="IM199" s="697"/>
    </row>
    <row r="200" spans="1:247">
      <c r="A200" s="704"/>
      <c r="B200" s="704"/>
      <c r="C200" s="704"/>
      <c r="D200" s="720"/>
      <c r="E200" s="711"/>
      <c r="F200" s="708"/>
      <c r="G200" s="708"/>
      <c r="H200" s="717"/>
      <c r="I200" s="711"/>
      <c r="J200" s="711"/>
      <c r="K200" s="718"/>
      <c r="L200" s="712"/>
      <c r="M200" s="704"/>
      <c r="N200" s="704"/>
      <c r="O200" s="712"/>
      <c r="P200" s="704"/>
      <c r="Q200" s="704"/>
      <c r="R200" s="704"/>
      <c r="S200" s="713"/>
      <c r="T200" s="704"/>
      <c r="U200" s="704"/>
      <c r="V200" s="704"/>
      <c r="W200" s="704"/>
      <c r="X200" s="697"/>
      <c r="Y200" s="697"/>
      <c r="Z200" s="697"/>
      <c r="AA200" s="697"/>
      <c r="AB200" s="697"/>
      <c r="AC200" s="697"/>
      <c r="AD200" s="697"/>
      <c r="AE200" s="697"/>
      <c r="AF200" s="697"/>
      <c r="AG200" s="697"/>
      <c r="AH200" s="697"/>
      <c r="AI200" s="697"/>
      <c r="AJ200" s="697"/>
      <c r="AK200" s="697"/>
      <c r="AL200" s="697"/>
      <c r="AM200" s="697"/>
      <c r="AN200" s="697"/>
      <c r="AO200" s="697"/>
      <c r="AP200" s="697"/>
      <c r="AQ200" s="697"/>
      <c r="AR200" s="697"/>
      <c r="AS200" s="697"/>
      <c r="AT200" s="697"/>
      <c r="AU200" s="697"/>
      <c r="AV200" s="697"/>
      <c r="AW200" s="697"/>
      <c r="AX200" s="697"/>
      <c r="AY200" s="697"/>
      <c r="AZ200" s="697"/>
      <c r="BA200" s="697"/>
      <c r="BB200" s="697"/>
      <c r="BC200" s="697"/>
      <c r="BD200" s="697"/>
      <c r="BE200" s="697"/>
      <c r="BF200" s="697"/>
      <c r="BG200" s="697"/>
      <c r="BH200" s="697"/>
      <c r="BI200" s="697"/>
      <c r="BJ200" s="697"/>
      <c r="BK200" s="697"/>
      <c r="BL200" s="697"/>
      <c r="BM200" s="697"/>
      <c r="BN200" s="697"/>
      <c r="BO200" s="697"/>
      <c r="BP200" s="697"/>
      <c r="BQ200" s="697"/>
      <c r="BR200" s="697"/>
      <c r="BS200" s="697"/>
      <c r="BT200" s="697"/>
      <c r="BU200" s="697"/>
      <c r="BV200" s="697"/>
      <c r="BW200" s="697"/>
      <c r="BX200" s="697"/>
      <c r="BY200" s="697"/>
      <c r="BZ200" s="697"/>
      <c r="CA200" s="697"/>
      <c r="CB200" s="697"/>
      <c r="CC200" s="697"/>
      <c r="CD200" s="697"/>
      <c r="CE200" s="697"/>
      <c r="CF200" s="697"/>
      <c r="CG200" s="697"/>
      <c r="CH200" s="697"/>
      <c r="CI200" s="697"/>
      <c r="CJ200" s="697"/>
      <c r="CK200" s="697"/>
      <c r="CL200" s="697"/>
      <c r="CM200" s="697"/>
      <c r="CN200" s="697"/>
      <c r="CO200" s="697"/>
      <c r="CP200" s="697"/>
      <c r="CQ200" s="697"/>
      <c r="CR200" s="697"/>
      <c r="CS200" s="697"/>
      <c r="CT200" s="697"/>
      <c r="CU200" s="697"/>
      <c r="CV200" s="697"/>
      <c r="CW200" s="697"/>
      <c r="CX200" s="697"/>
      <c r="CY200" s="697"/>
      <c r="CZ200" s="697"/>
      <c r="DA200" s="697"/>
      <c r="DB200" s="697"/>
      <c r="DC200" s="697"/>
      <c r="DD200" s="697"/>
      <c r="DE200" s="697"/>
      <c r="DF200" s="697"/>
      <c r="DG200" s="697"/>
      <c r="DH200" s="697"/>
      <c r="DI200" s="697"/>
      <c r="DJ200" s="697"/>
      <c r="DK200" s="697"/>
      <c r="DL200" s="697"/>
      <c r="DM200" s="697"/>
      <c r="DN200" s="697"/>
      <c r="DO200" s="697"/>
      <c r="DP200" s="697"/>
      <c r="DQ200" s="697"/>
      <c r="DR200" s="697"/>
      <c r="DS200" s="697"/>
      <c r="DT200" s="697"/>
      <c r="DU200" s="697"/>
      <c r="DV200" s="697"/>
      <c r="DW200" s="697"/>
      <c r="DX200" s="697"/>
      <c r="DY200" s="697"/>
      <c r="DZ200" s="697"/>
      <c r="EA200" s="697"/>
      <c r="EB200" s="697"/>
      <c r="EC200" s="697"/>
      <c r="ED200" s="697"/>
      <c r="EE200" s="697"/>
      <c r="EF200" s="697"/>
      <c r="EG200" s="697"/>
      <c r="EH200" s="697"/>
      <c r="EI200" s="697"/>
      <c r="EJ200" s="697"/>
      <c r="EK200" s="697"/>
      <c r="EL200" s="697"/>
      <c r="EM200" s="697"/>
      <c r="EN200" s="697"/>
      <c r="EO200" s="697"/>
      <c r="EP200" s="697"/>
      <c r="EQ200" s="697"/>
      <c r="ER200" s="697"/>
      <c r="ES200" s="697"/>
      <c r="ET200" s="697"/>
      <c r="EU200" s="697"/>
      <c r="EV200" s="697"/>
      <c r="EW200" s="697"/>
      <c r="EX200" s="697"/>
      <c r="EY200" s="697"/>
      <c r="EZ200" s="697"/>
      <c r="FA200" s="697"/>
      <c r="FB200" s="697"/>
      <c r="FC200" s="697"/>
      <c r="FD200" s="697"/>
      <c r="FE200" s="697"/>
      <c r="FF200" s="697"/>
      <c r="FG200" s="697"/>
      <c r="FH200" s="697"/>
      <c r="FI200" s="697"/>
      <c r="FJ200" s="697"/>
      <c r="FK200" s="697"/>
      <c r="FL200" s="697"/>
      <c r="FM200" s="697"/>
      <c r="FN200" s="697"/>
      <c r="FO200" s="697"/>
      <c r="FP200" s="697"/>
      <c r="FQ200" s="697"/>
      <c r="FR200" s="697"/>
      <c r="FS200" s="697"/>
      <c r="FT200" s="697"/>
      <c r="FU200" s="697"/>
      <c r="FV200" s="697"/>
      <c r="FW200" s="697"/>
      <c r="FX200" s="697"/>
      <c r="FY200" s="697"/>
      <c r="FZ200" s="697"/>
      <c r="GA200" s="697"/>
      <c r="GB200" s="697"/>
      <c r="GC200" s="697"/>
      <c r="GD200" s="697"/>
      <c r="GE200" s="697"/>
      <c r="GF200" s="697"/>
      <c r="GG200" s="697"/>
      <c r="GH200" s="697"/>
      <c r="GI200" s="697"/>
      <c r="GJ200" s="697"/>
      <c r="GK200" s="697"/>
      <c r="GL200" s="697"/>
      <c r="GM200" s="697"/>
      <c r="GN200" s="697"/>
      <c r="GO200" s="697"/>
      <c r="GP200" s="697"/>
      <c r="GQ200" s="697"/>
      <c r="GR200" s="697"/>
      <c r="GS200" s="697"/>
      <c r="GT200" s="697"/>
      <c r="GU200" s="697"/>
      <c r="GV200" s="697"/>
      <c r="GW200" s="697"/>
      <c r="GX200" s="697"/>
      <c r="GY200" s="697"/>
      <c r="GZ200" s="697"/>
      <c r="HA200" s="697"/>
      <c r="HB200" s="697"/>
      <c r="HC200" s="697"/>
      <c r="HD200" s="697"/>
      <c r="HE200" s="697"/>
      <c r="HF200" s="697"/>
      <c r="HG200" s="697"/>
      <c r="HH200" s="697"/>
      <c r="HI200" s="697"/>
      <c r="HJ200" s="697"/>
      <c r="HK200" s="697"/>
      <c r="HL200" s="697"/>
      <c r="HM200" s="697"/>
      <c r="HN200" s="697"/>
      <c r="HO200" s="697"/>
      <c r="HP200" s="697"/>
      <c r="HQ200" s="697"/>
      <c r="HR200" s="697"/>
      <c r="HS200" s="697"/>
      <c r="HT200" s="697"/>
      <c r="HU200" s="697"/>
      <c r="HV200" s="697"/>
      <c r="HW200" s="697"/>
      <c r="HX200" s="697"/>
      <c r="HY200" s="697"/>
      <c r="HZ200" s="697"/>
      <c r="IA200" s="697"/>
      <c r="IB200" s="697"/>
      <c r="IC200" s="697"/>
      <c r="ID200" s="697"/>
      <c r="IE200" s="697"/>
      <c r="IF200" s="697"/>
      <c r="IG200" s="697"/>
      <c r="IH200" s="697"/>
      <c r="II200" s="697"/>
      <c r="IJ200" s="697"/>
      <c r="IK200" s="697"/>
      <c r="IL200" s="697"/>
      <c r="IM200" s="697"/>
    </row>
    <row r="201" spans="1:247">
      <c r="A201" s="704"/>
      <c r="B201" s="704"/>
      <c r="C201" s="704"/>
      <c r="D201" s="720"/>
      <c r="E201" s="711"/>
      <c r="F201" s="708"/>
      <c r="G201" s="708"/>
      <c r="H201" s="709"/>
      <c r="I201" s="711"/>
      <c r="J201" s="711"/>
      <c r="K201" s="718"/>
      <c r="L201" s="712"/>
      <c r="M201" s="704"/>
      <c r="N201" s="704"/>
      <c r="O201" s="712"/>
      <c r="P201" s="704"/>
      <c r="Q201" s="704"/>
      <c r="R201" s="704"/>
      <c r="S201" s="713"/>
      <c r="T201" s="704"/>
      <c r="U201" s="704"/>
      <c r="V201" s="704"/>
      <c r="W201" s="704"/>
      <c r="X201" s="697"/>
      <c r="Y201" s="697"/>
      <c r="Z201" s="697"/>
      <c r="AA201" s="697"/>
      <c r="AB201" s="697"/>
      <c r="AC201" s="697"/>
      <c r="AD201" s="697"/>
      <c r="AE201" s="697"/>
      <c r="AF201" s="697"/>
      <c r="AG201" s="697"/>
      <c r="AH201" s="697"/>
      <c r="AI201" s="697"/>
      <c r="AJ201" s="697"/>
      <c r="AK201" s="697"/>
      <c r="AL201" s="697"/>
      <c r="AM201" s="697"/>
      <c r="AN201" s="697"/>
      <c r="AO201" s="697"/>
      <c r="AP201" s="697"/>
      <c r="AQ201" s="697"/>
      <c r="AR201" s="697"/>
      <c r="AS201" s="697"/>
      <c r="AT201" s="697"/>
      <c r="AU201" s="697"/>
      <c r="AV201" s="697"/>
      <c r="AW201" s="697"/>
      <c r="AX201" s="697"/>
      <c r="AY201" s="697"/>
      <c r="AZ201" s="697"/>
      <c r="BA201" s="697"/>
      <c r="BB201" s="697"/>
      <c r="BC201" s="697"/>
      <c r="BD201" s="697"/>
      <c r="BE201" s="697"/>
      <c r="BF201" s="697"/>
      <c r="BG201" s="697"/>
      <c r="BH201" s="697"/>
      <c r="BI201" s="697"/>
      <c r="BJ201" s="697"/>
      <c r="BK201" s="697"/>
      <c r="BL201" s="697"/>
      <c r="BM201" s="697"/>
      <c r="BN201" s="697"/>
      <c r="BO201" s="697"/>
      <c r="BP201" s="697"/>
      <c r="BQ201" s="697"/>
      <c r="BR201" s="697"/>
      <c r="BS201" s="697"/>
      <c r="BT201" s="697"/>
      <c r="BU201" s="697"/>
      <c r="BV201" s="697"/>
      <c r="BW201" s="697"/>
      <c r="BX201" s="697"/>
      <c r="BY201" s="697"/>
      <c r="BZ201" s="697"/>
      <c r="CA201" s="697"/>
      <c r="CB201" s="697"/>
      <c r="CC201" s="697"/>
      <c r="CD201" s="697"/>
      <c r="CE201" s="697"/>
      <c r="CF201" s="697"/>
      <c r="CG201" s="697"/>
      <c r="CH201" s="697"/>
      <c r="CI201" s="697"/>
      <c r="CJ201" s="697"/>
      <c r="CK201" s="697"/>
      <c r="CL201" s="697"/>
      <c r="CM201" s="697"/>
      <c r="CN201" s="697"/>
      <c r="CO201" s="697"/>
      <c r="CP201" s="697"/>
      <c r="CQ201" s="697"/>
      <c r="CR201" s="697"/>
      <c r="CS201" s="697"/>
      <c r="CT201" s="697"/>
      <c r="CU201" s="697"/>
      <c r="CV201" s="697"/>
      <c r="CW201" s="697"/>
      <c r="CX201" s="697"/>
      <c r="CY201" s="697"/>
      <c r="CZ201" s="697"/>
      <c r="DA201" s="697"/>
      <c r="DB201" s="697"/>
      <c r="DC201" s="697"/>
      <c r="DD201" s="697"/>
      <c r="DE201" s="697"/>
      <c r="DF201" s="697"/>
      <c r="DG201" s="697"/>
      <c r="DH201" s="697"/>
      <c r="DI201" s="697"/>
      <c r="DJ201" s="697"/>
      <c r="DK201" s="697"/>
      <c r="DL201" s="697"/>
      <c r="DM201" s="697"/>
      <c r="DN201" s="697"/>
      <c r="DO201" s="697"/>
      <c r="DP201" s="697"/>
      <c r="DQ201" s="697"/>
      <c r="DR201" s="697"/>
      <c r="DS201" s="697"/>
      <c r="DT201" s="697"/>
      <c r="DU201" s="697"/>
      <c r="DV201" s="697"/>
      <c r="DW201" s="697"/>
      <c r="DX201" s="697"/>
      <c r="DY201" s="697"/>
      <c r="DZ201" s="697"/>
      <c r="EA201" s="697"/>
      <c r="EB201" s="697"/>
      <c r="EC201" s="697"/>
      <c r="ED201" s="697"/>
      <c r="EE201" s="697"/>
      <c r="EF201" s="697"/>
      <c r="EG201" s="697"/>
      <c r="EH201" s="697"/>
      <c r="EI201" s="697"/>
      <c r="EJ201" s="697"/>
      <c r="EK201" s="697"/>
      <c r="EL201" s="697"/>
      <c r="EM201" s="697"/>
      <c r="EN201" s="697"/>
      <c r="EO201" s="697"/>
      <c r="EP201" s="697"/>
      <c r="EQ201" s="697"/>
      <c r="ER201" s="697"/>
      <c r="ES201" s="697"/>
      <c r="ET201" s="697"/>
      <c r="EU201" s="697"/>
      <c r="EV201" s="697"/>
      <c r="EW201" s="697"/>
      <c r="EX201" s="697"/>
      <c r="EY201" s="697"/>
      <c r="EZ201" s="697"/>
      <c r="FA201" s="697"/>
      <c r="FB201" s="697"/>
      <c r="FC201" s="697"/>
      <c r="FD201" s="697"/>
      <c r="FE201" s="697"/>
      <c r="FF201" s="697"/>
      <c r="FG201" s="697"/>
      <c r="FH201" s="697"/>
      <c r="FI201" s="697"/>
      <c r="FJ201" s="697"/>
      <c r="FK201" s="697"/>
      <c r="FL201" s="697"/>
      <c r="FM201" s="697"/>
      <c r="FN201" s="697"/>
      <c r="FO201" s="697"/>
      <c r="FP201" s="697"/>
      <c r="FQ201" s="697"/>
      <c r="FR201" s="697"/>
      <c r="FS201" s="697"/>
      <c r="FT201" s="697"/>
      <c r="FU201" s="697"/>
      <c r="FV201" s="697"/>
      <c r="FW201" s="697"/>
      <c r="FX201" s="697"/>
      <c r="FY201" s="697"/>
      <c r="FZ201" s="697"/>
      <c r="GA201" s="697"/>
      <c r="GB201" s="697"/>
      <c r="GC201" s="697"/>
      <c r="GD201" s="697"/>
      <c r="GE201" s="697"/>
      <c r="GF201" s="697"/>
      <c r="GG201" s="697"/>
      <c r="GH201" s="697"/>
      <c r="GI201" s="697"/>
      <c r="GJ201" s="697"/>
      <c r="GK201" s="697"/>
      <c r="GL201" s="697"/>
      <c r="GM201" s="697"/>
      <c r="GN201" s="697"/>
      <c r="GO201" s="697"/>
      <c r="GP201" s="697"/>
      <c r="GQ201" s="697"/>
      <c r="GR201" s="697"/>
      <c r="GS201" s="697"/>
      <c r="GT201" s="697"/>
      <c r="GU201" s="697"/>
      <c r="GV201" s="697"/>
      <c r="GW201" s="697"/>
      <c r="GX201" s="697"/>
      <c r="GY201" s="697"/>
      <c r="GZ201" s="697"/>
      <c r="HA201" s="697"/>
      <c r="HB201" s="697"/>
      <c r="HC201" s="697"/>
      <c r="HD201" s="697"/>
      <c r="HE201" s="697"/>
      <c r="HF201" s="697"/>
      <c r="HG201" s="697"/>
      <c r="HH201" s="697"/>
      <c r="HI201" s="697"/>
      <c r="HJ201" s="697"/>
      <c r="HK201" s="697"/>
      <c r="HL201" s="697"/>
      <c r="HM201" s="697"/>
      <c r="HN201" s="697"/>
      <c r="HO201" s="697"/>
      <c r="HP201" s="697"/>
      <c r="HQ201" s="697"/>
      <c r="HR201" s="697"/>
      <c r="HS201" s="697"/>
      <c r="HT201" s="697"/>
      <c r="HU201" s="697"/>
      <c r="HV201" s="697"/>
      <c r="HW201" s="697"/>
      <c r="HX201" s="697"/>
      <c r="HY201" s="697"/>
      <c r="HZ201" s="697"/>
      <c r="IA201" s="697"/>
      <c r="IB201" s="697"/>
      <c r="IC201" s="697"/>
      <c r="ID201" s="697"/>
      <c r="IE201" s="697"/>
      <c r="IF201" s="697"/>
      <c r="IG201" s="697"/>
      <c r="IH201" s="697"/>
      <c r="II201" s="697"/>
      <c r="IJ201" s="697"/>
      <c r="IK201" s="697"/>
      <c r="IL201" s="697"/>
      <c r="IM201" s="697"/>
    </row>
    <row r="202" spans="1:247">
      <c r="A202" s="704"/>
      <c r="B202" s="704"/>
      <c r="C202" s="704"/>
      <c r="D202" s="720"/>
      <c r="E202" s="711"/>
      <c r="F202" s="708"/>
      <c r="G202" s="708"/>
      <c r="H202" s="717"/>
      <c r="I202" s="711"/>
      <c r="J202" s="711"/>
      <c r="K202" s="718"/>
      <c r="L202" s="712"/>
      <c r="M202" s="704"/>
      <c r="N202" s="704"/>
      <c r="O202" s="712"/>
      <c r="P202" s="704"/>
      <c r="Q202" s="704"/>
      <c r="R202" s="704"/>
      <c r="S202" s="713"/>
      <c r="T202" s="704"/>
      <c r="U202" s="704"/>
      <c r="V202" s="704"/>
      <c r="W202" s="704"/>
      <c r="X202" s="697"/>
      <c r="Y202" s="697"/>
      <c r="Z202" s="697"/>
      <c r="AA202" s="697"/>
      <c r="AB202" s="697"/>
      <c r="AC202" s="697"/>
      <c r="AD202" s="697"/>
      <c r="AE202" s="697"/>
      <c r="AF202" s="697"/>
      <c r="AG202" s="697"/>
      <c r="AH202" s="697"/>
      <c r="AI202" s="697"/>
      <c r="AJ202" s="697"/>
      <c r="AK202" s="697"/>
      <c r="AL202" s="697"/>
      <c r="AM202" s="697"/>
      <c r="AN202" s="697"/>
      <c r="AO202" s="697"/>
      <c r="AP202" s="697"/>
      <c r="AQ202" s="697"/>
      <c r="AR202" s="697"/>
      <c r="AS202" s="697"/>
      <c r="AT202" s="697"/>
      <c r="AU202" s="697"/>
      <c r="AV202" s="697"/>
      <c r="AW202" s="697"/>
      <c r="AX202" s="697"/>
      <c r="AY202" s="697"/>
      <c r="AZ202" s="697"/>
      <c r="BA202" s="697"/>
      <c r="BB202" s="697"/>
      <c r="BC202" s="697"/>
      <c r="BD202" s="697"/>
      <c r="BE202" s="697"/>
      <c r="BF202" s="697"/>
      <c r="BG202" s="697"/>
      <c r="BH202" s="697"/>
      <c r="BI202" s="697"/>
      <c r="BJ202" s="697"/>
      <c r="BK202" s="697"/>
      <c r="BL202" s="697"/>
      <c r="BM202" s="697"/>
      <c r="BN202" s="697"/>
      <c r="BO202" s="697"/>
      <c r="BP202" s="697"/>
      <c r="BQ202" s="697"/>
      <c r="BR202" s="697"/>
      <c r="BS202" s="697"/>
      <c r="BT202" s="697"/>
      <c r="BU202" s="697"/>
      <c r="BV202" s="697"/>
      <c r="BW202" s="697"/>
      <c r="BX202" s="697"/>
      <c r="BY202" s="697"/>
      <c r="BZ202" s="697"/>
      <c r="CA202" s="697"/>
      <c r="CB202" s="697"/>
      <c r="CC202" s="697"/>
      <c r="CD202" s="697"/>
      <c r="CE202" s="697"/>
      <c r="CF202" s="697"/>
      <c r="CG202" s="697"/>
      <c r="CH202" s="697"/>
      <c r="CI202" s="697"/>
      <c r="CJ202" s="697"/>
      <c r="CK202" s="697"/>
      <c r="CL202" s="697"/>
      <c r="CM202" s="697"/>
      <c r="CN202" s="697"/>
      <c r="CO202" s="697"/>
      <c r="CP202" s="697"/>
      <c r="CQ202" s="697"/>
      <c r="CR202" s="697"/>
      <c r="CS202" s="697"/>
      <c r="CT202" s="697"/>
      <c r="CU202" s="697"/>
      <c r="CV202" s="697"/>
      <c r="CW202" s="697"/>
      <c r="CX202" s="697"/>
      <c r="CY202" s="697"/>
      <c r="CZ202" s="697"/>
      <c r="DA202" s="697"/>
      <c r="DB202" s="697"/>
      <c r="DC202" s="697"/>
      <c r="DD202" s="697"/>
      <c r="DE202" s="697"/>
      <c r="DF202" s="697"/>
      <c r="DG202" s="697"/>
      <c r="DH202" s="697"/>
      <c r="DI202" s="697"/>
      <c r="DJ202" s="697"/>
      <c r="DK202" s="697"/>
      <c r="DL202" s="697"/>
      <c r="DM202" s="697"/>
      <c r="DN202" s="697"/>
      <c r="DO202" s="697"/>
      <c r="DP202" s="697"/>
      <c r="DQ202" s="697"/>
      <c r="DR202" s="697"/>
      <c r="DS202" s="697"/>
      <c r="DT202" s="697"/>
      <c r="DU202" s="697"/>
      <c r="DV202" s="697"/>
      <c r="DW202" s="697"/>
      <c r="DX202" s="697"/>
      <c r="DY202" s="697"/>
      <c r="DZ202" s="697"/>
      <c r="EA202" s="697"/>
      <c r="EB202" s="697"/>
      <c r="EC202" s="697"/>
      <c r="ED202" s="697"/>
      <c r="EE202" s="697"/>
      <c r="EF202" s="697"/>
      <c r="EG202" s="697"/>
      <c r="EH202" s="697"/>
      <c r="EI202" s="697"/>
      <c r="EJ202" s="697"/>
      <c r="EK202" s="697"/>
      <c r="EL202" s="697"/>
      <c r="EM202" s="697"/>
      <c r="EN202" s="697"/>
      <c r="EO202" s="697"/>
      <c r="EP202" s="697"/>
      <c r="EQ202" s="697"/>
      <c r="ER202" s="697"/>
      <c r="ES202" s="697"/>
      <c r="ET202" s="697"/>
      <c r="EU202" s="697"/>
      <c r="EV202" s="697"/>
      <c r="EW202" s="697"/>
      <c r="EX202" s="697"/>
      <c r="EY202" s="697"/>
      <c r="EZ202" s="697"/>
      <c r="FA202" s="697"/>
      <c r="FB202" s="697"/>
      <c r="FC202" s="697"/>
      <c r="FD202" s="697"/>
      <c r="FE202" s="697"/>
      <c r="FF202" s="697"/>
      <c r="FG202" s="697"/>
      <c r="FH202" s="697"/>
      <c r="FI202" s="697"/>
      <c r="FJ202" s="697"/>
      <c r="FK202" s="697"/>
      <c r="FL202" s="697"/>
      <c r="FM202" s="697"/>
      <c r="FN202" s="697"/>
      <c r="FO202" s="697"/>
      <c r="FP202" s="697"/>
      <c r="FQ202" s="697"/>
      <c r="FR202" s="697"/>
      <c r="FS202" s="697"/>
      <c r="FT202" s="697"/>
      <c r="FU202" s="697"/>
      <c r="FV202" s="697"/>
      <c r="FW202" s="697"/>
      <c r="FX202" s="697"/>
      <c r="FY202" s="697"/>
      <c r="FZ202" s="697"/>
      <c r="GA202" s="697"/>
      <c r="GB202" s="697"/>
      <c r="GC202" s="697"/>
      <c r="GD202" s="697"/>
      <c r="GE202" s="697"/>
      <c r="GF202" s="697"/>
      <c r="GG202" s="697"/>
      <c r="GH202" s="697"/>
      <c r="GI202" s="697"/>
      <c r="GJ202" s="697"/>
      <c r="GK202" s="697"/>
      <c r="GL202" s="697"/>
      <c r="GM202" s="697"/>
      <c r="GN202" s="697"/>
      <c r="GO202" s="697"/>
      <c r="GP202" s="697"/>
      <c r="GQ202" s="697"/>
      <c r="GR202" s="697"/>
      <c r="GS202" s="697"/>
      <c r="GT202" s="697"/>
      <c r="GU202" s="697"/>
      <c r="GV202" s="697"/>
      <c r="GW202" s="697"/>
      <c r="GX202" s="697"/>
      <c r="GY202" s="697"/>
      <c r="GZ202" s="697"/>
      <c r="HA202" s="697"/>
      <c r="HB202" s="697"/>
      <c r="HC202" s="697"/>
      <c r="HD202" s="697"/>
      <c r="HE202" s="697"/>
      <c r="HF202" s="697"/>
      <c r="HG202" s="697"/>
      <c r="HH202" s="697"/>
      <c r="HI202" s="697"/>
      <c r="HJ202" s="697"/>
      <c r="HK202" s="697"/>
      <c r="HL202" s="697"/>
      <c r="HM202" s="697"/>
      <c r="HN202" s="697"/>
      <c r="HO202" s="697"/>
      <c r="HP202" s="697"/>
      <c r="HQ202" s="697"/>
      <c r="HR202" s="697"/>
      <c r="HS202" s="697"/>
      <c r="HT202" s="697"/>
      <c r="HU202" s="697"/>
      <c r="HV202" s="697"/>
      <c r="HW202" s="697"/>
      <c r="HX202" s="697"/>
      <c r="HY202" s="697"/>
      <c r="HZ202" s="697"/>
      <c r="IA202" s="697"/>
      <c r="IB202" s="697"/>
      <c r="IC202" s="697"/>
      <c r="ID202" s="697"/>
      <c r="IE202" s="697"/>
      <c r="IF202" s="697"/>
      <c r="IG202" s="697"/>
      <c r="IH202" s="697"/>
      <c r="II202" s="697"/>
      <c r="IJ202" s="697"/>
      <c r="IK202" s="697"/>
      <c r="IL202" s="697"/>
      <c r="IM202" s="697"/>
    </row>
    <row r="203" spans="1:247">
      <c r="A203" s="704"/>
      <c r="B203" s="704"/>
      <c r="C203" s="704"/>
      <c r="D203" s="720"/>
      <c r="E203" s="711"/>
      <c r="F203" s="708"/>
      <c r="G203" s="708"/>
      <c r="H203" s="717"/>
      <c r="I203" s="711"/>
      <c r="J203" s="711"/>
      <c r="K203" s="883"/>
      <c r="L203" s="712"/>
      <c r="M203" s="879"/>
      <c r="N203" s="879"/>
      <c r="O203" s="882"/>
      <c r="P203" s="879"/>
      <c r="Q203" s="879"/>
      <c r="R203" s="879"/>
      <c r="S203" s="881"/>
      <c r="T203" s="879"/>
      <c r="U203" s="704"/>
      <c r="V203" s="704"/>
      <c r="W203" s="704"/>
      <c r="X203" s="697"/>
      <c r="Y203" s="697"/>
      <c r="Z203" s="697"/>
      <c r="AA203" s="697"/>
      <c r="AB203" s="697"/>
      <c r="AC203" s="697"/>
      <c r="AD203" s="697"/>
      <c r="AE203" s="697"/>
      <c r="AF203" s="697"/>
      <c r="AG203" s="697"/>
      <c r="AH203" s="697"/>
      <c r="AI203" s="697"/>
      <c r="AJ203" s="697"/>
      <c r="AK203" s="697"/>
      <c r="AL203" s="697"/>
      <c r="AM203" s="697"/>
      <c r="AN203" s="697"/>
      <c r="AO203" s="697"/>
      <c r="AP203" s="697"/>
      <c r="AQ203" s="697"/>
      <c r="AR203" s="697"/>
      <c r="AS203" s="697"/>
      <c r="AT203" s="697"/>
      <c r="AU203" s="697"/>
      <c r="AV203" s="697"/>
      <c r="AW203" s="697"/>
      <c r="AX203" s="697"/>
      <c r="AY203" s="697"/>
      <c r="AZ203" s="697"/>
      <c r="BA203" s="697"/>
      <c r="BB203" s="697"/>
      <c r="BC203" s="697"/>
      <c r="BD203" s="697"/>
      <c r="BE203" s="697"/>
      <c r="BF203" s="697"/>
      <c r="BG203" s="697"/>
      <c r="BH203" s="697"/>
      <c r="BI203" s="697"/>
      <c r="BJ203" s="697"/>
      <c r="BK203" s="697"/>
      <c r="BL203" s="697"/>
      <c r="BM203" s="697"/>
      <c r="BN203" s="697"/>
      <c r="BO203" s="697"/>
      <c r="BP203" s="697"/>
      <c r="BQ203" s="697"/>
      <c r="BR203" s="697"/>
      <c r="BS203" s="697"/>
      <c r="BT203" s="697"/>
      <c r="BU203" s="697"/>
      <c r="BV203" s="697"/>
      <c r="BW203" s="697"/>
      <c r="BX203" s="697"/>
      <c r="BY203" s="697"/>
      <c r="BZ203" s="697"/>
      <c r="CA203" s="697"/>
      <c r="CB203" s="697"/>
      <c r="CC203" s="697"/>
      <c r="CD203" s="697"/>
      <c r="CE203" s="697"/>
      <c r="CF203" s="697"/>
      <c r="CG203" s="697"/>
      <c r="CH203" s="697"/>
      <c r="CI203" s="697"/>
      <c r="CJ203" s="697"/>
      <c r="CK203" s="697"/>
      <c r="CL203" s="697"/>
      <c r="CM203" s="697"/>
      <c r="CN203" s="697"/>
      <c r="CO203" s="697"/>
      <c r="CP203" s="697"/>
      <c r="CQ203" s="697"/>
      <c r="CR203" s="697"/>
      <c r="CS203" s="697"/>
      <c r="CT203" s="697"/>
      <c r="CU203" s="697"/>
      <c r="CV203" s="697"/>
      <c r="CW203" s="697"/>
      <c r="CX203" s="697"/>
      <c r="CY203" s="697"/>
      <c r="CZ203" s="697"/>
      <c r="DA203" s="697"/>
      <c r="DB203" s="697"/>
      <c r="DC203" s="697"/>
      <c r="DD203" s="697"/>
      <c r="DE203" s="697"/>
      <c r="DF203" s="697"/>
      <c r="DG203" s="697"/>
      <c r="DH203" s="697"/>
      <c r="DI203" s="697"/>
      <c r="DJ203" s="697"/>
      <c r="DK203" s="697"/>
      <c r="DL203" s="697"/>
      <c r="DM203" s="697"/>
      <c r="DN203" s="697"/>
      <c r="DO203" s="697"/>
      <c r="DP203" s="697"/>
      <c r="DQ203" s="697"/>
      <c r="DR203" s="697"/>
      <c r="DS203" s="697"/>
      <c r="DT203" s="697"/>
      <c r="DU203" s="697"/>
      <c r="DV203" s="697"/>
      <c r="DW203" s="697"/>
      <c r="DX203" s="697"/>
      <c r="DY203" s="697"/>
      <c r="DZ203" s="697"/>
      <c r="EA203" s="697"/>
      <c r="EB203" s="697"/>
      <c r="EC203" s="697"/>
      <c r="ED203" s="697"/>
      <c r="EE203" s="697"/>
      <c r="EF203" s="697"/>
      <c r="EG203" s="697"/>
      <c r="EH203" s="697"/>
      <c r="EI203" s="697"/>
      <c r="EJ203" s="697"/>
      <c r="EK203" s="697"/>
      <c r="EL203" s="697"/>
      <c r="EM203" s="697"/>
      <c r="EN203" s="697"/>
      <c r="EO203" s="697"/>
      <c r="EP203" s="697"/>
      <c r="EQ203" s="697"/>
      <c r="ER203" s="697"/>
      <c r="ES203" s="697"/>
      <c r="ET203" s="697"/>
      <c r="EU203" s="697"/>
      <c r="EV203" s="697"/>
      <c r="EW203" s="697"/>
      <c r="EX203" s="697"/>
      <c r="EY203" s="697"/>
      <c r="EZ203" s="697"/>
      <c r="FA203" s="697"/>
      <c r="FB203" s="697"/>
      <c r="FC203" s="697"/>
      <c r="FD203" s="697"/>
      <c r="FE203" s="697"/>
      <c r="FF203" s="697"/>
      <c r="FG203" s="697"/>
      <c r="FH203" s="697"/>
      <c r="FI203" s="697"/>
      <c r="FJ203" s="697"/>
      <c r="FK203" s="697"/>
      <c r="FL203" s="697"/>
      <c r="FM203" s="697"/>
      <c r="FN203" s="697"/>
      <c r="FO203" s="697"/>
      <c r="FP203" s="697"/>
      <c r="FQ203" s="697"/>
      <c r="FR203" s="697"/>
      <c r="FS203" s="697"/>
      <c r="FT203" s="697"/>
      <c r="FU203" s="697"/>
      <c r="FV203" s="697"/>
      <c r="FW203" s="697"/>
      <c r="FX203" s="697"/>
      <c r="FY203" s="697"/>
      <c r="FZ203" s="697"/>
      <c r="GA203" s="697"/>
      <c r="GB203" s="697"/>
      <c r="GC203" s="697"/>
      <c r="GD203" s="697"/>
      <c r="GE203" s="697"/>
      <c r="GF203" s="697"/>
      <c r="GG203" s="697"/>
      <c r="GH203" s="697"/>
      <c r="GI203" s="697"/>
      <c r="GJ203" s="697"/>
      <c r="GK203" s="697"/>
      <c r="GL203" s="697"/>
      <c r="GM203" s="697"/>
      <c r="GN203" s="697"/>
      <c r="GO203" s="697"/>
      <c r="GP203" s="697"/>
      <c r="GQ203" s="697"/>
      <c r="GR203" s="697"/>
      <c r="GS203" s="697"/>
      <c r="GT203" s="697"/>
      <c r="GU203" s="697"/>
      <c r="GV203" s="697"/>
      <c r="GW203" s="697"/>
      <c r="GX203" s="697"/>
      <c r="GY203" s="697"/>
      <c r="GZ203" s="697"/>
      <c r="HA203" s="697"/>
      <c r="HB203" s="697"/>
      <c r="HC203" s="697"/>
      <c r="HD203" s="697"/>
      <c r="HE203" s="697"/>
      <c r="HF203" s="697"/>
      <c r="HG203" s="697"/>
      <c r="HH203" s="697"/>
      <c r="HI203" s="697"/>
      <c r="HJ203" s="697"/>
      <c r="HK203" s="697"/>
      <c r="HL203" s="697"/>
      <c r="HM203" s="697"/>
      <c r="HN203" s="697"/>
      <c r="HO203" s="697"/>
      <c r="HP203" s="697"/>
      <c r="HQ203" s="697"/>
      <c r="HR203" s="697"/>
      <c r="HS203" s="697"/>
      <c r="HT203" s="697"/>
      <c r="HU203" s="697"/>
      <c r="HV203" s="697"/>
      <c r="HW203" s="697"/>
      <c r="HX203" s="697"/>
      <c r="HY203" s="697"/>
      <c r="HZ203" s="697"/>
      <c r="IA203" s="697"/>
      <c r="IB203" s="697"/>
      <c r="IC203" s="697"/>
      <c r="ID203" s="697"/>
      <c r="IE203" s="697"/>
      <c r="IF203" s="697"/>
      <c r="IG203" s="697"/>
      <c r="IH203" s="697"/>
      <c r="II203" s="697"/>
      <c r="IJ203" s="697"/>
      <c r="IK203" s="697"/>
      <c r="IL203" s="697"/>
      <c r="IM203" s="697"/>
    </row>
    <row r="204" spans="1:247">
      <c r="A204" s="704"/>
      <c r="B204" s="704"/>
      <c r="C204" s="704"/>
      <c r="D204" s="720"/>
      <c r="E204" s="711"/>
      <c r="F204" s="708"/>
      <c r="G204" s="708"/>
      <c r="H204" s="717"/>
      <c r="I204" s="711"/>
      <c r="J204" s="711"/>
      <c r="K204" s="883"/>
      <c r="L204" s="712"/>
      <c r="M204" s="879"/>
      <c r="N204" s="879"/>
      <c r="O204" s="882"/>
      <c r="P204" s="879"/>
      <c r="Q204" s="879"/>
      <c r="R204" s="879"/>
      <c r="S204" s="881"/>
      <c r="T204" s="879"/>
      <c r="U204" s="704"/>
      <c r="V204" s="704"/>
      <c r="W204" s="704"/>
      <c r="X204" s="697"/>
      <c r="Y204" s="697"/>
      <c r="Z204" s="697"/>
      <c r="AA204" s="697"/>
      <c r="AB204" s="697"/>
      <c r="AC204" s="697"/>
      <c r="AD204" s="697"/>
      <c r="AE204" s="697"/>
      <c r="AF204" s="697"/>
      <c r="AG204" s="697"/>
      <c r="AH204" s="697"/>
      <c r="AI204" s="697"/>
      <c r="AJ204" s="697"/>
      <c r="AK204" s="697"/>
      <c r="AL204" s="697"/>
      <c r="AM204" s="697"/>
      <c r="AN204" s="697"/>
      <c r="AO204" s="697"/>
      <c r="AP204" s="697"/>
      <c r="AQ204" s="697"/>
      <c r="AR204" s="697"/>
      <c r="AS204" s="697"/>
      <c r="AT204" s="697"/>
      <c r="AU204" s="697"/>
      <c r="AV204" s="697"/>
      <c r="AW204" s="697"/>
      <c r="AX204" s="697"/>
      <c r="AY204" s="697"/>
      <c r="AZ204" s="697"/>
      <c r="BA204" s="697"/>
      <c r="BB204" s="697"/>
      <c r="BC204" s="697"/>
      <c r="BD204" s="697"/>
      <c r="BE204" s="697"/>
      <c r="BF204" s="697"/>
      <c r="BG204" s="697"/>
      <c r="BH204" s="697"/>
      <c r="BI204" s="697"/>
      <c r="BJ204" s="697"/>
      <c r="BK204" s="697"/>
      <c r="BL204" s="697"/>
      <c r="BM204" s="697"/>
      <c r="BN204" s="697"/>
      <c r="BO204" s="697"/>
      <c r="BP204" s="697"/>
      <c r="BQ204" s="697"/>
      <c r="BR204" s="697"/>
      <c r="BS204" s="697"/>
      <c r="BT204" s="697"/>
      <c r="BU204" s="697"/>
      <c r="BV204" s="697"/>
      <c r="BW204" s="697"/>
      <c r="BX204" s="697"/>
      <c r="BY204" s="697"/>
      <c r="BZ204" s="697"/>
      <c r="CA204" s="697"/>
      <c r="CB204" s="697"/>
      <c r="CC204" s="697"/>
      <c r="CD204" s="697"/>
      <c r="CE204" s="697"/>
      <c r="CF204" s="697"/>
      <c r="CG204" s="697"/>
      <c r="CH204" s="697"/>
      <c r="CI204" s="697"/>
      <c r="CJ204" s="697"/>
      <c r="CK204" s="697"/>
      <c r="CL204" s="697"/>
      <c r="CM204" s="697"/>
      <c r="CN204" s="697"/>
      <c r="CO204" s="697"/>
      <c r="CP204" s="697"/>
      <c r="CQ204" s="697"/>
      <c r="CR204" s="697"/>
      <c r="CS204" s="697"/>
      <c r="CT204" s="697"/>
      <c r="CU204" s="697"/>
      <c r="CV204" s="697"/>
      <c r="CW204" s="697"/>
      <c r="CX204" s="697"/>
      <c r="CY204" s="697"/>
      <c r="CZ204" s="697"/>
      <c r="DA204" s="697"/>
      <c r="DB204" s="697"/>
      <c r="DC204" s="697"/>
      <c r="DD204" s="697"/>
      <c r="DE204" s="697"/>
      <c r="DF204" s="697"/>
      <c r="DG204" s="697"/>
      <c r="DH204" s="697"/>
      <c r="DI204" s="697"/>
      <c r="DJ204" s="697"/>
      <c r="DK204" s="697"/>
      <c r="DL204" s="697"/>
      <c r="DM204" s="697"/>
      <c r="DN204" s="697"/>
      <c r="DO204" s="697"/>
      <c r="DP204" s="697"/>
      <c r="DQ204" s="697"/>
      <c r="DR204" s="697"/>
      <c r="DS204" s="697"/>
      <c r="DT204" s="697"/>
      <c r="DU204" s="697"/>
      <c r="DV204" s="697"/>
      <c r="DW204" s="697"/>
      <c r="DX204" s="697"/>
      <c r="DY204" s="697"/>
      <c r="DZ204" s="697"/>
      <c r="EA204" s="697"/>
      <c r="EB204" s="697"/>
      <c r="EC204" s="697"/>
      <c r="ED204" s="697"/>
      <c r="EE204" s="697"/>
      <c r="EF204" s="697"/>
      <c r="EG204" s="697"/>
      <c r="EH204" s="697"/>
      <c r="EI204" s="697"/>
      <c r="EJ204" s="697"/>
      <c r="EK204" s="697"/>
      <c r="EL204" s="697"/>
      <c r="EM204" s="697"/>
      <c r="EN204" s="697"/>
      <c r="EO204" s="697"/>
      <c r="EP204" s="697"/>
      <c r="EQ204" s="697"/>
      <c r="ER204" s="697"/>
      <c r="ES204" s="697"/>
      <c r="ET204" s="697"/>
      <c r="EU204" s="697"/>
      <c r="EV204" s="697"/>
      <c r="EW204" s="697"/>
      <c r="EX204" s="697"/>
      <c r="EY204" s="697"/>
      <c r="EZ204" s="697"/>
      <c r="FA204" s="697"/>
      <c r="FB204" s="697"/>
      <c r="FC204" s="697"/>
      <c r="FD204" s="697"/>
      <c r="FE204" s="697"/>
      <c r="FF204" s="697"/>
      <c r="FG204" s="697"/>
      <c r="FH204" s="697"/>
      <c r="FI204" s="697"/>
      <c r="FJ204" s="697"/>
      <c r="FK204" s="697"/>
      <c r="FL204" s="697"/>
      <c r="FM204" s="697"/>
      <c r="FN204" s="697"/>
      <c r="FO204" s="697"/>
      <c r="FP204" s="697"/>
      <c r="FQ204" s="697"/>
      <c r="FR204" s="697"/>
      <c r="FS204" s="697"/>
      <c r="FT204" s="697"/>
      <c r="FU204" s="697"/>
      <c r="FV204" s="697"/>
      <c r="FW204" s="697"/>
      <c r="FX204" s="697"/>
      <c r="FY204" s="697"/>
      <c r="FZ204" s="697"/>
      <c r="GA204" s="697"/>
      <c r="GB204" s="697"/>
      <c r="GC204" s="697"/>
      <c r="GD204" s="697"/>
      <c r="GE204" s="697"/>
      <c r="GF204" s="697"/>
      <c r="GG204" s="697"/>
      <c r="GH204" s="697"/>
      <c r="GI204" s="697"/>
      <c r="GJ204" s="697"/>
      <c r="GK204" s="697"/>
      <c r="GL204" s="697"/>
      <c r="GM204" s="697"/>
      <c r="GN204" s="697"/>
      <c r="GO204" s="697"/>
      <c r="GP204" s="697"/>
      <c r="GQ204" s="697"/>
      <c r="GR204" s="697"/>
      <c r="GS204" s="697"/>
      <c r="GT204" s="697"/>
      <c r="GU204" s="697"/>
      <c r="GV204" s="697"/>
      <c r="GW204" s="697"/>
      <c r="GX204" s="697"/>
      <c r="GY204" s="697"/>
      <c r="GZ204" s="697"/>
      <c r="HA204" s="697"/>
      <c r="HB204" s="697"/>
      <c r="HC204" s="697"/>
      <c r="HD204" s="697"/>
      <c r="HE204" s="697"/>
      <c r="HF204" s="697"/>
      <c r="HG204" s="697"/>
      <c r="HH204" s="697"/>
      <c r="HI204" s="697"/>
      <c r="HJ204" s="697"/>
      <c r="HK204" s="697"/>
      <c r="HL204" s="697"/>
      <c r="HM204" s="697"/>
      <c r="HN204" s="697"/>
      <c r="HO204" s="697"/>
      <c r="HP204" s="697"/>
      <c r="HQ204" s="697"/>
      <c r="HR204" s="697"/>
      <c r="HS204" s="697"/>
      <c r="HT204" s="697"/>
      <c r="HU204" s="697"/>
      <c r="HV204" s="697"/>
      <c r="HW204" s="697"/>
      <c r="HX204" s="697"/>
      <c r="HY204" s="697"/>
      <c r="HZ204" s="697"/>
      <c r="IA204" s="697"/>
      <c r="IB204" s="697"/>
      <c r="IC204" s="697"/>
      <c r="ID204" s="697"/>
      <c r="IE204" s="697"/>
      <c r="IF204" s="697"/>
      <c r="IG204" s="697"/>
      <c r="IH204" s="697"/>
      <c r="II204" s="697"/>
      <c r="IJ204" s="697"/>
      <c r="IK204" s="697"/>
      <c r="IL204" s="697"/>
      <c r="IM204" s="697"/>
    </row>
    <row r="205" spans="1:247">
      <c r="A205" s="704"/>
      <c r="B205" s="704"/>
      <c r="C205" s="704"/>
      <c r="D205" s="720"/>
      <c r="E205" s="711"/>
      <c r="F205" s="708"/>
      <c r="G205" s="708"/>
      <c r="H205" s="709"/>
      <c r="I205" s="711"/>
      <c r="J205" s="711"/>
      <c r="K205" s="718"/>
      <c r="L205" s="712"/>
      <c r="M205" s="704"/>
      <c r="N205" s="704"/>
      <c r="O205" s="712"/>
      <c r="P205" s="704"/>
      <c r="Q205" s="704"/>
      <c r="R205" s="704"/>
      <c r="S205" s="713"/>
      <c r="T205" s="704"/>
      <c r="U205" s="704"/>
      <c r="V205" s="704"/>
      <c r="W205" s="704"/>
      <c r="X205" s="697"/>
      <c r="Y205" s="697"/>
      <c r="Z205" s="697"/>
      <c r="AA205" s="697"/>
      <c r="AB205" s="697"/>
      <c r="AC205" s="697"/>
      <c r="AD205" s="697"/>
      <c r="AE205" s="697"/>
      <c r="AF205" s="697"/>
      <c r="AG205" s="697"/>
      <c r="AH205" s="697"/>
      <c r="AI205" s="697"/>
      <c r="AJ205" s="697"/>
      <c r="AK205" s="697"/>
      <c r="AL205" s="697"/>
      <c r="AM205" s="697"/>
      <c r="AN205" s="697"/>
      <c r="AO205" s="697"/>
      <c r="AP205" s="697"/>
      <c r="AQ205" s="697"/>
      <c r="AR205" s="697"/>
      <c r="AS205" s="697"/>
      <c r="AT205" s="697"/>
      <c r="AU205" s="697"/>
      <c r="AV205" s="697"/>
      <c r="AW205" s="697"/>
      <c r="AX205" s="697"/>
      <c r="AY205" s="697"/>
      <c r="AZ205" s="697"/>
      <c r="BA205" s="697"/>
      <c r="BB205" s="697"/>
      <c r="BC205" s="697"/>
      <c r="BD205" s="697"/>
      <c r="BE205" s="697"/>
      <c r="BF205" s="697"/>
      <c r="BG205" s="697"/>
      <c r="BH205" s="697"/>
      <c r="BI205" s="697"/>
      <c r="BJ205" s="697"/>
      <c r="BK205" s="697"/>
      <c r="BL205" s="697"/>
      <c r="BM205" s="697"/>
      <c r="BN205" s="697"/>
      <c r="BO205" s="697"/>
      <c r="BP205" s="697"/>
      <c r="BQ205" s="697"/>
      <c r="BR205" s="697"/>
      <c r="BS205" s="697"/>
      <c r="BT205" s="697"/>
      <c r="BU205" s="697"/>
      <c r="BV205" s="697"/>
      <c r="BW205" s="697"/>
      <c r="BX205" s="697"/>
      <c r="BY205" s="697"/>
      <c r="BZ205" s="697"/>
      <c r="CA205" s="697"/>
      <c r="CB205" s="697"/>
      <c r="CC205" s="697"/>
      <c r="CD205" s="697"/>
      <c r="CE205" s="697"/>
      <c r="CF205" s="697"/>
      <c r="CG205" s="697"/>
      <c r="CH205" s="697"/>
      <c r="CI205" s="697"/>
      <c r="CJ205" s="697"/>
      <c r="CK205" s="697"/>
      <c r="CL205" s="697"/>
      <c r="CM205" s="697"/>
      <c r="CN205" s="697"/>
      <c r="CO205" s="697"/>
      <c r="CP205" s="697"/>
      <c r="CQ205" s="697"/>
      <c r="CR205" s="697"/>
      <c r="CS205" s="697"/>
      <c r="CT205" s="697"/>
      <c r="CU205" s="697"/>
      <c r="CV205" s="697"/>
      <c r="CW205" s="697"/>
      <c r="CX205" s="697"/>
      <c r="CY205" s="697"/>
      <c r="CZ205" s="697"/>
      <c r="DA205" s="697"/>
      <c r="DB205" s="697"/>
      <c r="DC205" s="697"/>
      <c r="DD205" s="697"/>
      <c r="DE205" s="697"/>
      <c r="DF205" s="697"/>
      <c r="DG205" s="697"/>
      <c r="DH205" s="697"/>
      <c r="DI205" s="697"/>
      <c r="DJ205" s="697"/>
      <c r="DK205" s="697"/>
      <c r="DL205" s="697"/>
      <c r="DM205" s="697"/>
      <c r="DN205" s="697"/>
      <c r="DO205" s="697"/>
      <c r="DP205" s="697"/>
      <c r="DQ205" s="697"/>
      <c r="DR205" s="697"/>
      <c r="DS205" s="697"/>
      <c r="DT205" s="697"/>
      <c r="DU205" s="697"/>
      <c r="DV205" s="697"/>
      <c r="DW205" s="697"/>
      <c r="DX205" s="697"/>
      <c r="DY205" s="697"/>
      <c r="DZ205" s="697"/>
      <c r="EA205" s="697"/>
      <c r="EB205" s="697"/>
      <c r="EC205" s="697"/>
      <c r="ED205" s="697"/>
      <c r="EE205" s="697"/>
      <c r="EF205" s="697"/>
      <c r="EG205" s="697"/>
      <c r="EH205" s="697"/>
      <c r="EI205" s="697"/>
      <c r="EJ205" s="697"/>
      <c r="EK205" s="697"/>
      <c r="EL205" s="697"/>
      <c r="EM205" s="697"/>
      <c r="EN205" s="697"/>
      <c r="EO205" s="697"/>
      <c r="EP205" s="697"/>
      <c r="EQ205" s="697"/>
      <c r="ER205" s="697"/>
      <c r="ES205" s="697"/>
      <c r="ET205" s="697"/>
      <c r="EU205" s="697"/>
      <c r="EV205" s="697"/>
      <c r="EW205" s="697"/>
      <c r="EX205" s="697"/>
      <c r="EY205" s="697"/>
      <c r="EZ205" s="697"/>
      <c r="FA205" s="697"/>
      <c r="FB205" s="697"/>
      <c r="FC205" s="697"/>
      <c r="FD205" s="697"/>
      <c r="FE205" s="697"/>
      <c r="FF205" s="697"/>
      <c r="FG205" s="697"/>
      <c r="FH205" s="697"/>
      <c r="FI205" s="697"/>
      <c r="FJ205" s="697"/>
      <c r="FK205" s="697"/>
      <c r="FL205" s="697"/>
      <c r="FM205" s="697"/>
      <c r="FN205" s="697"/>
      <c r="FO205" s="697"/>
      <c r="FP205" s="697"/>
      <c r="FQ205" s="697"/>
      <c r="FR205" s="697"/>
      <c r="FS205" s="697"/>
      <c r="FT205" s="697"/>
      <c r="FU205" s="697"/>
      <c r="FV205" s="697"/>
      <c r="FW205" s="697"/>
      <c r="FX205" s="697"/>
      <c r="FY205" s="697"/>
      <c r="FZ205" s="697"/>
      <c r="GA205" s="697"/>
      <c r="GB205" s="697"/>
      <c r="GC205" s="697"/>
      <c r="GD205" s="697"/>
      <c r="GE205" s="697"/>
      <c r="GF205" s="697"/>
      <c r="GG205" s="697"/>
      <c r="GH205" s="697"/>
      <c r="GI205" s="697"/>
      <c r="GJ205" s="697"/>
      <c r="GK205" s="697"/>
      <c r="GL205" s="697"/>
      <c r="GM205" s="697"/>
      <c r="GN205" s="697"/>
      <c r="GO205" s="697"/>
      <c r="GP205" s="697"/>
      <c r="GQ205" s="697"/>
      <c r="GR205" s="697"/>
      <c r="GS205" s="697"/>
      <c r="GT205" s="697"/>
      <c r="GU205" s="697"/>
      <c r="GV205" s="697"/>
      <c r="GW205" s="697"/>
      <c r="GX205" s="697"/>
      <c r="GY205" s="697"/>
      <c r="GZ205" s="697"/>
      <c r="HA205" s="697"/>
      <c r="HB205" s="697"/>
      <c r="HC205" s="697"/>
      <c r="HD205" s="697"/>
      <c r="HE205" s="697"/>
      <c r="HF205" s="697"/>
      <c r="HG205" s="697"/>
      <c r="HH205" s="697"/>
      <c r="HI205" s="697"/>
      <c r="HJ205" s="697"/>
      <c r="HK205" s="697"/>
      <c r="HL205" s="697"/>
      <c r="HM205" s="697"/>
      <c r="HN205" s="697"/>
      <c r="HO205" s="697"/>
      <c r="HP205" s="697"/>
      <c r="HQ205" s="697"/>
      <c r="HR205" s="697"/>
      <c r="HS205" s="697"/>
      <c r="HT205" s="697"/>
      <c r="HU205" s="697"/>
      <c r="HV205" s="697"/>
      <c r="HW205" s="697"/>
      <c r="HX205" s="697"/>
      <c r="HY205" s="697"/>
      <c r="HZ205" s="697"/>
      <c r="IA205" s="697"/>
      <c r="IB205" s="697"/>
      <c r="IC205" s="697"/>
      <c r="ID205" s="697"/>
      <c r="IE205" s="697"/>
      <c r="IF205" s="697"/>
      <c r="IG205" s="697"/>
      <c r="IH205" s="697"/>
      <c r="II205" s="697"/>
      <c r="IJ205" s="697"/>
      <c r="IK205" s="697"/>
      <c r="IL205" s="697"/>
      <c r="IM205" s="697"/>
    </row>
    <row r="206" spans="1:247">
      <c r="A206" s="704"/>
      <c r="B206" s="704"/>
      <c r="C206" s="704"/>
      <c r="D206" s="720"/>
      <c r="E206" s="711"/>
      <c r="F206" s="708"/>
      <c r="G206" s="708"/>
      <c r="H206" s="717"/>
      <c r="I206" s="711"/>
      <c r="J206" s="711"/>
      <c r="K206" s="718"/>
      <c r="L206" s="712"/>
      <c r="M206" s="704"/>
      <c r="N206" s="704"/>
      <c r="O206" s="712"/>
      <c r="P206" s="704"/>
      <c r="Q206" s="704"/>
      <c r="R206" s="704"/>
      <c r="S206" s="713"/>
      <c r="T206" s="704"/>
      <c r="U206" s="704"/>
      <c r="V206" s="704"/>
      <c r="W206" s="704"/>
      <c r="X206" s="697"/>
      <c r="Y206" s="697"/>
      <c r="Z206" s="697"/>
      <c r="AA206" s="697"/>
      <c r="AB206" s="697"/>
      <c r="AC206" s="697"/>
      <c r="AD206" s="697"/>
      <c r="AE206" s="697"/>
      <c r="AF206" s="697"/>
      <c r="AG206" s="697"/>
      <c r="AH206" s="697"/>
      <c r="AI206" s="697"/>
      <c r="AJ206" s="697"/>
      <c r="AK206" s="697"/>
      <c r="AL206" s="697"/>
      <c r="AM206" s="697"/>
      <c r="AN206" s="697"/>
      <c r="AO206" s="697"/>
      <c r="AP206" s="697"/>
      <c r="AQ206" s="697"/>
      <c r="AR206" s="697"/>
      <c r="AS206" s="697"/>
      <c r="AT206" s="697"/>
      <c r="AU206" s="697"/>
      <c r="AV206" s="697"/>
      <c r="AW206" s="697"/>
      <c r="AX206" s="697"/>
      <c r="AY206" s="697"/>
      <c r="AZ206" s="697"/>
      <c r="BA206" s="697"/>
      <c r="BB206" s="697"/>
      <c r="BC206" s="697"/>
      <c r="BD206" s="697"/>
      <c r="BE206" s="697"/>
      <c r="BF206" s="697"/>
      <c r="BG206" s="697"/>
      <c r="BH206" s="697"/>
      <c r="BI206" s="697"/>
      <c r="BJ206" s="697"/>
      <c r="BK206" s="697"/>
      <c r="BL206" s="697"/>
      <c r="BM206" s="697"/>
      <c r="BN206" s="697"/>
      <c r="BO206" s="697"/>
      <c r="BP206" s="697"/>
      <c r="BQ206" s="697"/>
      <c r="BR206" s="697"/>
      <c r="BS206" s="697"/>
      <c r="BT206" s="697"/>
      <c r="BU206" s="697"/>
      <c r="BV206" s="697"/>
      <c r="BW206" s="697"/>
      <c r="BX206" s="697"/>
      <c r="BY206" s="697"/>
      <c r="BZ206" s="697"/>
      <c r="CA206" s="697"/>
      <c r="CB206" s="697"/>
      <c r="CC206" s="697"/>
      <c r="CD206" s="697"/>
      <c r="CE206" s="697"/>
      <c r="CF206" s="697"/>
      <c r="CG206" s="697"/>
      <c r="CH206" s="697"/>
      <c r="CI206" s="697"/>
      <c r="CJ206" s="697"/>
      <c r="CK206" s="697"/>
      <c r="CL206" s="697"/>
      <c r="CM206" s="697"/>
      <c r="CN206" s="697"/>
      <c r="CO206" s="697"/>
      <c r="CP206" s="697"/>
      <c r="CQ206" s="697"/>
      <c r="CR206" s="697"/>
      <c r="CS206" s="697"/>
      <c r="CT206" s="697"/>
      <c r="CU206" s="697"/>
      <c r="CV206" s="697"/>
      <c r="CW206" s="697"/>
      <c r="CX206" s="697"/>
      <c r="CY206" s="697"/>
      <c r="CZ206" s="697"/>
      <c r="DA206" s="697"/>
      <c r="DB206" s="697"/>
      <c r="DC206" s="697"/>
      <c r="DD206" s="697"/>
      <c r="DE206" s="697"/>
      <c r="DF206" s="697"/>
      <c r="DG206" s="697"/>
      <c r="DH206" s="697"/>
      <c r="DI206" s="697"/>
      <c r="DJ206" s="697"/>
      <c r="DK206" s="697"/>
      <c r="DL206" s="697"/>
      <c r="DM206" s="697"/>
      <c r="DN206" s="697"/>
      <c r="DO206" s="697"/>
      <c r="DP206" s="697"/>
      <c r="DQ206" s="697"/>
      <c r="DR206" s="697"/>
      <c r="DS206" s="697"/>
      <c r="DT206" s="697"/>
      <c r="DU206" s="697"/>
      <c r="DV206" s="697"/>
      <c r="DW206" s="697"/>
      <c r="DX206" s="697"/>
      <c r="DY206" s="697"/>
      <c r="DZ206" s="697"/>
      <c r="EA206" s="697"/>
      <c r="EB206" s="697"/>
      <c r="EC206" s="697"/>
      <c r="ED206" s="697"/>
      <c r="EE206" s="697"/>
      <c r="EF206" s="697"/>
      <c r="EG206" s="697"/>
      <c r="EH206" s="697"/>
      <c r="EI206" s="697"/>
      <c r="EJ206" s="697"/>
      <c r="EK206" s="697"/>
      <c r="EL206" s="697"/>
      <c r="EM206" s="697"/>
      <c r="EN206" s="697"/>
      <c r="EO206" s="697"/>
      <c r="EP206" s="697"/>
      <c r="EQ206" s="697"/>
      <c r="ER206" s="697"/>
      <c r="ES206" s="697"/>
      <c r="ET206" s="697"/>
      <c r="EU206" s="697"/>
      <c r="EV206" s="697"/>
      <c r="EW206" s="697"/>
      <c r="EX206" s="697"/>
      <c r="EY206" s="697"/>
      <c r="EZ206" s="697"/>
      <c r="FA206" s="697"/>
      <c r="FB206" s="697"/>
      <c r="FC206" s="697"/>
      <c r="FD206" s="697"/>
      <c r="FE206" s="697"/>
      <c r="FF206" s="697"/>
      <c r="FG206" s="697"/>
      <c r="FH206" s="697"/>
      <c r="FI206" s="697"/>
      <c r="FJ206" s="697"/>
      <c r="FK206" s="697"/>
      <c r="FL206" s="697"/>
      <c r="FM206" s="697"/>
      <c r="FN206" s="697"/>
      <c r="FO206" s="697"/>
      <c r="FP206" s="697"/>
      <c r="FQ206" s="697"/>
      <c r="FR206" s="697"/>
      <c r="FS206" s="697"/>
      <c r="FT206" s="697"/>
      <c r="FU206" s="697"/>
      <c r="FV206" s="697"/>
      <c r="FW206" s="697"/>
      <c r="FX206" s="697"/>
      <c r="FY206" s="697"/>
      <c r="FZ206" s="697"/>
      <c r="GA206" s="697"/>
      <c r="GB206" s="697"/>
      <c r="GC206" s="697"/>
      <c r="GD206" s="697"/>
      <c r="GE206" s="697"/>
      <c r="GF206" s="697"/>
      <c r="GG206" s="697"/>
      <c r="GH206" s="697"/>
      <c r="GI206" s="697"/>
      <c r="GJ206" s="697"/>
      <c r="GK206" s="697"/>
      <c r="GL206" s="697"/>
      <c r="GM206" s="697"/>
      <c r="GN206" s="697"/>
      <c r="GO206" s="697"/>
      <c r="GP206" s="697"/>
      <c r="GQ206" s="697"/>
      <c r="GR206" s="697"/>
      <c r="GS206" s="697"/>
      <c r="GT206" s="697"/>
      <c r="GU206" s="697"/>
      <c r="GV206" s="697"/>
      <c r="GW206" s="697"/>
      <c r="GX206" s="697"/>
      <c r="GY206" s="697"/>
      <c r="GZ206" s="697"/>
      <c r="HA206" s="697"/>
      <c r="HB206" s="697"/>
      <c r="HC206" s="697"/>
      <c r="HD206" s="697"/>
      <c r="HE206" s="697"/>
      <c r="HF206" s="697"/>
      <c r="HG206" s="697"/>
      <c r="HH206" s="697"/>
      <c r="HI206" s="697"/>
      <c r="HJ206" s="697"/>
      <c r="HK206" s="697"/>
      <c r="HL206" s="697"/>
      <c r="HM206" s="697"/>
      <c r="HN206" s="697"/>
      <c r="HO206" s="697"/>
      <c r="HP206" s="697"/>
      <c r="HQ206" s="697"/>
      <c r="HR206" s="697"/>
      <c r="HS206" s="697"/>
      <c r="HT206" s="697"/>
      <c r="HU206" s="697"/>
      <c r="HV206" s="697"/>
      <c r="HW206" s="697"/>
      <c r="HX206" s="697"/>
      <c r="HY206" s="697"/>
      <c r="HZ206" s="697"/>
      <c r="IA206" s="697"/>
      <c r="IB206" s="697"/>
      <c r="IC206" s="697"/>
      <c r="ID206" s="697"/>
      <c r="IE206" s="697"/>
      <c r="IF206" s="697"/>
      <c r="IG206" s="697"/>
      <c r="IH206" s="697"/>
      <c r="II206" s="697"/>
      <c r="IJ206" s="697"/>
      <c r="IK206" s="697"/>
      <c r="IL206" s="697"/>
      <c r="IM206" s="697"/>
    </row>
    <row r="207" spans="1:247">
      <c r="A207" s="704"/>
      <c r="B207" s="704"/>
      <c r="C207" s="704"/>
      <c r="D207" s="720"/>
      <c r="E207" s="711"/>
      <c r="F207" s="708"/>
      <c r="G207" s="708"/>
      <c r="H207" s="709"/>
      <c r="I207" s="711"/>
      <c r="J207" s="711"/>
      <c r="K207" s="718"/>
      <c r="L207" s="712"/>
      <c r="M207" s="704"/>
      <c r="N207" s="704"/>
      <c r="O207" s="712"/>
      <c r="P207" s="704"/>
      <c r="Q207" s="704"/>
      <c r="R207" s="704"/>
      <c r="S207" s="713"/>
      <c r="T207" s="704"/>
      <c r="U207" s="704"/>
      <c r="V207" s="704"/>
      <c r="W207" s="704"/>
      <c r="X207" s="697"/>
      <c r="Y207" s="697"/>
      <c r="Z207" s="697"/>
      <c r="AA207" s="697"/>
      <c r="AB207" s="697"/>
      <c r="AC207" s="697"/>
      <c r="AD207" s="697"/>
      <c r="AE207" s="697"/>
      <c r="AF207" s="697"/>
      <c r="AG207" s="697"/>
      <c r="AH207" s="697"/>
      <c r="AI207" s="697"/>
      <c r="AJ207" s="697"/>
      <c r="AK207" s="697"/>
      <c r="AL207" s="697"/>
      <c r="AM207" s="697"/>
      <c r="AN207" s="697"/>
      <c r="AO207" s="697"/>
      <c r="AP207" s="697"/>
      <c r="AQ207" s="697"/>
      <c r="AR207" s="697"/>
      <c r="AS207" s="697"/>
      <c r="AT207" s="697"/>
      <c r="AU207" s="697"/>
      <c r="AV207" s="697"/>
      <c r="AW207" s="697"/>
      <c r="AX207" s="697"/>
      <c r="AY207" s="697"/>
      <c r="AZ207" s="697"/>
      <c r="BA207" s="697"/>
      <c r="BB207" s="697"/>
      <c r="BC207" s="697"/>
      <c r="BD207" s="697"/>
      <c r="BE207" s="697"/>
      <c r="BF207" s="697"/>
      <c r="BG207" s="697"/>
      <c r="BH207" s="697"/>
      <c r="BI207" s="697"/>
      <c r="BJ207" s="697"/>
      <c r="BK207" s="697"/>
      <c r="BL207" s="697"/>
      <c r="BM207" s="697"/>
      <c r="BN207" s="697"/>
      <c r="BO207" s="697"/>
      <c r="BP207" s="697"/>
      <c r="BQ207" s="697"/>
      <c r="BR207" s="697"/>
      <c r="BS207" s="697"/>
      <c r="BT207" s="697"/>
      <c r="BU207" s="697"/>
      <c r="BV207" s="697"/>
      <c r="BW207" s="697"/>
      <c r="BX207" s="697"/>
      <c r="BY207" s="697"/>
      <c r="BZ207" s="697"/>
      <c r="CA207" s="697"/>
      <c r="CB207" s="697"/>
      <c r="CC207" s="697"/>
      <c r="CD207" s="697"/>
      <c r="CE207" s="697"/>
      <c r="CF207" s="697"/>
      <c r="CG207" s="697"/>
      <c r="CH207" s="697"/>
      <c r="CI207" s="697"/>
      <c r="CJ207" s="697"/>
      <c r="CK207" s="697"/>
      <c r="CL207" s="697"/>
      <c r="CM207" s="697"/>
      <c r="CN207" s="697"/>
      <c r="CO207" s="697"/>
      <c r="CP207" s="697"/>
      <c r="CQ207" s="697"/>
      <c r="CR207" s="697"/>
      <c r="CS207" s="697"/>
      <c r="CT207" s="697"/>
      <c r="CU207" s="697"/>
      <c r="CV207" s="697"/>
      <c r="CW207" s="697"/>
      <c r="CX207" s="697"/>
      <c r="CY207" s="697"/>
      <c r="CZ207" s="697"/>
      <c r="DA207" s="697"/>
      <c r="DB207" s="697"/>
      <c r="DC207" s="697"/>
      <c r="DD207" s="697"/>
      <c r="DE207" s="697"/>
      <c r="DF207" s="697"/>
      <c r="DG207" s="697"/>
      <c r="DH207" s="697"/>
      <c r="DI207" s="697"/>
      <c r="DJ207" s="697"/>
      <c r="DK207" s="697"/>
      <c r="DL207" s="697"/>
      <c r="DM207" s="697"/>
      <c r="DN207" s="697"/>
      <c r="DO207" s="697"/>
      <c r="DP207" s="697"/>
      <c r="DQ207" s="697"/>
      <c r="DR207" s="697"/>
      <c r="DS207" s="697"/>
      <c r="DT207" s="697"/>
      <c r="DU207" s="697"/>
      <c r="DV207" s="697"/>
      <c r="DW207" s="697"/>
      <c r="DX207" s="697"/>
      <c r="DY207" s="697"/>
      <c r="DZ207" s="697"/>
      <c r="EA207" s="697"/>
      <c r="EB207" s="697"/>
      <c r="EC207" s="697"/>
      <c r="ED207" s="697"/>
      <c r="EE207" s="697"/>
      <c r="EF207" s="697"/>
      <c r="EG207" s="697"/>
      <c r="EH207" s="697"/>
      <c r="EI207" s="697"/>
      <c r="EJ207" s="697"/>
      <c r="EK207" s="697"/>
      <c r="EL207" s="697"/>
      <c r="EM207" s="697"/>
      <c r="EN207" s="697"/>
      <c r="EO207" s="697"/>
      <c r="EP207" s="697"/>
      <c r="EQ207" s="697"/>
      <c r="ER207" s="697"/>
      <c r="ES207" s="697"/>
      <c r="ET207" s="697"/>
      <c r="EU207" s="697"/>
      <c r="EV207" s="697"/>
      <c r="EW207" s="697"/>
      <c r="EX207" s="697"/>
      <c r="EY207" s="697"/>
      <c r="EZ207" s="697"/>
      <c r="FA207" s="697"/>
      <c r="FB207" s="697"/>
      <c r="FC207" s="697"/>
      <c r="FD207" s="697"/>
      <c r="FE207" s="697"/>
      <c r="FF207" s="697"/>
      <c r="FG207" s="697"/>
      <c r="FH207" s="697"/>
      <c r="FI207" s="697"/>
      <c r="FJ207" s="697"/>
      <c r="FK207" s="697"/>
      <c r="FL207" s="697"/>
      <c r="FM207" s="697"/>
      <c r="FN207" s="697"/>
      <c r="FO207" s="697"/>
      <c r="FP207" s="697"/>
      <c r="FQ207" s="697"/>
      <c r="FR207" s="697"/>
      <c r="FS207" s="697"/>
      <c r="FT207" s="697"/>
      <c r="FU207" s="697"/>
      <c r="FV207" s="697"/>
      <c r="FW207" s="697"/>
      <c r="FX207" s="697"/>
      <c r="FY207" s="697"/>
      <c r="FZ207" s="697"/>
      <c r="GA207" s="697"/>
      <c r="GB207" s="697"/>
      <c r="GC207" s="697"/>
      <c r="GD207" s="697"/>
      <c r="GE207" s="697"/>
      <c r="GF207" s="697"/>
      <c r="GG207" s="697"/>
      <c r="GH207" s="697"/>
      <c r="GI207" s="697"/>
      <c r="GJ207" s="697"/>
      <c r="GK207" s="697"/>
      <c r="GL207" s="697"/>
      <c r="GM207" s="697"/>
      <c r="GN207" s="697"/>
      <c r="GO207" s="697"/>
      <c r="GP207" s="697"/>
      <c r="GQ207" s="697"/>
      <c r="GR207" s="697"/>
      <c r="GS207" s="697"/>
      <c r="GT207" s="697"/>
      <c r="GU207" s="697"/>
      <c r="GV207" s="697"/>
      <c r="GW207" s="697"/>
      <c r="GX207" s="697"/>
      <c r="GY207" s="697"/>
      <c r="GZ207" s="697"/>
      <c r="HA207" s="697"/>
      <c r="HB207" s="697"/>
      <c r="HC207" s="697"/>
      <c r="HD207" s="697"/>
      <c r="HE207" s="697"/>
      <c r="HF207" s="697"/>
      <c r="HG207" s="697"/>
      <c r="HH207" s="697"/>
      <c r="HI207" s="697"/>
      <c r="HJ207" s="697"/>
      <c r="HK207" s="697"/>
      <c r="HL207" s="697"/>
      <c r="HM207" s="697"/>
      <c r="HN207" s="697"/>
      <c r="HO207" s="697"/>
      <c r="HP207" s="697"/>
      <c r="HQ207" s="697"/>
      <c r="HR207" s="697"/>
      <c r="HS207" s="697"/>
      <c r="HT207" s="697"/>
      <c r="HU207" s="697"/>
      <c r="HV207" s="697"/>
      <c r="HW207" s="697"/>
      <c r="HX207" s="697"/>
      <c r="HY207" s="697"/>
      <c r="HZ207" s="697"/>
      <c r="IA207" s="697"/>
      <c r="IB207" s="697"/>
      <c r="IC207" s="697"/>
      <c r="ID207" s="697"/>
      <c r="IE207" s="697"/>
      <c r="IF207" s="697"/>
      <c r="IG207" s="697"/>
      <c r="IH207" s="697"/>
      <c r="II207" s="697"/>
      <c r="IJ207" s="697"/>
      <c r="IK207" s="697"/>
      <c r="IL207" s="697"/>
      <c r="IM207" s="697"/>
    </row>
    <row r="208" spans="1:247">
      <c r="A208" s="704"/>
      <c r="B208" s="704"/>
      <c r="C208" s="704"/>
      <c r="D208" s="720"/>
      <c r="E208" s="711"/>
      <c r="F208" s="708"/>
      <c r="G208" s="708"/>
      <c r="H208" s="717"/>
      <c r="I208" s="711"/>
      <c r="J208" s="711"/>
      <c r="K208" s="718"/>
      <c r="L208" s="712"/>
      <c r="M208" s="704"/>
      <c r="N208" s="704"/>
      <c r="O208" s="712"/>
      <c r="P208" s="704"/>
      <c r="Q208" s="704"/>
      <c r="R208" s="704"/>
      <c r="S208" s="713"/>
      <c r="T208" s="704"/>
      <c r="U208" s="704"/>
      <c r="V208" s="704"/>
      <c r="W208" s="704"/>
      <c r="X208" s="697"/>
      <c r="Y208" s="697"/>
      <c r="Z208" s="697"/>
      <c r="AA208" s="697"/>
      <c r="AB208" s="697"/>
      <c r="AC208" s="697"/>
      <c r="AD208" s="697"/>
      <c r="AE208" s="697"/>
      <c r="AF208" s="697"/>
      <c r="AG208" s="697"/>
      <c r="AH208" s="697"/>
      <c r="AI208" s="697"/>
      <c r="AJ208" s="697"/>
      <c r="AK208" s="697"/>
      <c r="AL208" s="697"/>
      <c r="AM208" s="697"/>
      <c r="AN208" s="697"/>
      <c r="AO208" s="697"/>
      <c r="AP208" s="697"/>
      <c r="AQ208" s="697"/>
      <c r="AR208" s="697"/>
      <c r="AS208" s="697"/>
      <c r="AT208" s="697"/>
      <c r="AU208" s="697"/>
      <c r="AV208" s="697"/>
      <c r="AW208" s="697"/>
      <c r="AX208" s="697"/>
      <c r="AY208" s="697"/>
      <c r="AZ208" s="697"/>
      <c r="BA208" s="697"/>
      <c r="BB208" s="697"/>
      <c r="BC208" s="697"/>
      <c r="BD208" s="697"/>
      <c r="BE208" s="697"/>
      <c r="BF208" s="697"/>
      <c r="BG208" s="697"/>
      <c r="BH208" s="697"/>
      <c r="BI208" s="697"/>
      <c r="BJ208" s="697"/>
      <c r="BK208" s="697"/>
      <c r="BL208" s="697"/>
      <c r="BM208" s="697"/>
      <c r="BN208" s="697"/>
      <c r="BO208" s="697"/>
      <c r="BP208" s="697"/>
      <c r="BQ208" s="697"/>
      <c r="BR208" s="697"/>
      <c r="BS208" s="697"/>
      <c r="BT208" s="697"/>
      <c r="BU208" s="697"/>
      <c r="BV208" s="697"/>
      <c r="BW208" s="697"/>
      <c r="BX208" s="697"/>
      <c r="BY208" s="697"/>
      <c r="BZ208" s="697"/>
      <c r="CA208" s="697"/>
      <c r="CB208" s="697"/>
      <c r="CC208" s="697"/>
      <c r="CD208" s="697"/>
      <c r="CE208" s="697"/>
      <c r="CF208" s="697"/>
      <c r="CG208" s="697"/>
      <c r="CH208" s="697"/>
      <c r="CI208" s="697"/>
      <c r="CJ208" s="697"/>
      <c r="CK208" s="697"/>
      <c r="CL208" s="697"/>
      <c r="CM208" s="697"/>
      <c r="CN208" s="697"/>
      <c r="CO208" s="697"/>
      <c r="CP208" s="697"/>
      <c r="CQ208" s="697"/>
      <c r="CR208" s="697"/>
      <c r="CS208" s="697"/>
      <c r="CT208" s="697"/>
      <c r="CU208" s="697"/>
      <c r="CV208" s="697"/>
      <c r="CW208" s="697"/>
      <c r="CX208" s="697"/>
      <c r="CY208" s="697"/>
      <c r="CZ208" s="697"/>
      <c r="DA208" s="697"/>
      <c r="DB208" s="697"/>
      <c r="DC208" s="697"/>
      <c r="DD208" s="697"/>
      <c r="DE208" s="697"/>
      <c r="DF208" s="697"/>
      <c r="DG208" s="697"/>
      <c r="DH208" s="697"/>
      <c r="DI208" s="697"/>
      <c r="DJ208" s="697"/>
      <c r="DK208" s="697"/>
      <c r="DL208" s="697"/>
      <c r="DM208" s="697"/>
      <c r="DN208" s="697"/>
      <c r="DO208" s="697"/>
      <c r="DP208" s="697"/>
      <c r="DQ208" s="697"/>
      <c r="DR208" s="697"/>
      <c r="DS208" s="697"/>
      <c r="DT208" s="697"/>
      <c r="DU208" s="697"/>
      <c r="DV208" s="697"/>
      <c r="DW208" s="697"/>
      <c r="DX208" s="697"/>
      <c r="DY208" s="697"/>
      <c r="DZ208" s="697"/>
      <c r="EA208" s="697"/>
      <c r="EB208" s="697"/>
      <c r="EC208" s="697"/>
      <c r="ED208" s="697"/>
      <c r="EE208" s="697"/>
      <c r="EF208" s="697"/>
      <c r="EG208" s="697"/>
      <c r="EH208" s="697"/>
      <c r="EI208" s="697"/>
      <c r="EJ208" s="697"/>
      <c r="EK208" s="697"/>
      <c r="EL208" s="697"/>
      <c r="EM208" s="697"/>
      <c r="EN208" s="697"/>
      <c r="EO208" s="697"/>
      <c r="EP208" s="697"/>
      <c r="EQ208" s="697"/>
      <c r="ER208" s="697"/>
      <c r="ES208" s="697"/>
      <c r="ET208" s="697"/>
      <c r="EU208" s="697"/>
      <c r="EV208" s="697"/>
      <c r="EW208" s="697"/>
      <c r="EX208" s="697"/>
      <c r="EY208" s="697"/>
      <c r="EZ208" s="697"/>
      <c r="FA208" s="697"/>
      <c r="FB208" s="697"/>
      <c r="FC208" s="697"/>
      <c r="FD208" s="697"/>
      <c r="FE208" s="697"/>
      <c r="FF208" s="697"/>
      <c r="FG208" s="697"/>
      <c r="FH208" s="697"/>
      <c r="FI208" s="697"/>
      <c r="FJ208" s="697"/>
      <c r="FK208" s="697"/>
      <c r="FL208" s="697"/>
      <c r="FM208" s="697"/>
      <c r="FN208" s="697"/>
      <c r="FO208" s="697"/>
      <c r="FP208" s="697"/>
      <c r="FQ208" s="697"/>
      <c r="FR208" s="697"/>
      <c r="FS208" s="697"/>
      <c r="FT208" s="697"/>
      <c r="FU208" s="697"/>
      <c r="FV208" s="697"/>
      <c r="FW208" s="697"/>
      <c r="FX208" s="697"/>
      <c r="FY208" s="697"/>
      <c r="FZ208" s="697"/>
      <c r="GA208" s="697"/>
      <c r="GB208" s="697"/>
      <c r="GC208" s="697"/>
      <c r="GD208" s="697"/>
      <c r="GE208" s="697"/>
      <c r="GF208" s="697"/>
      <c r="GG208" s="697"/>
      <c r="GH208" s="697"/>
      <c r="GI208" s="697"/>
      <c r="GJ208" s="697"/>
      <c r="GK208" s="697"/>
      <c r="GL208" s="697"/>
      <c r="GM208" s="697"/>
      <c r="GN208" s="697"/>
      <c r="GO208" s="697"/>
      <c r="GP208" s="697"/>
      <c r="GQ208" s="697"/>
      <c r="GR208" s="697"/>
      <c r="GS208" s="697"/>
      <c r="GT208" s="697"/>
      <c r="GU208" s="697"/>
      <c r="GV208" s="697"/>
      <c r="GW208" s="697"/>
      <c r="GX208" s="697"/>
      <c r="GY208" s="697"/>
      <c r="GZ208" s="697"/>
      <c r="HA208" s="697"/>
      <c r="HB208" s="697"/>
      <c r="HC208" s="697"/>
      <c r="HD208" s="697"/>
      <c r="HE208" s="697"/>
      <c r="HF208" s="697"/>
      <c r="HG208" s="697"/>
      <c r="HH208" s="697"/>
      <c r="HI208" s="697"/>
      <c r="HJ208" s="697"/>
      <c r="HK208" s="697"/>
      <c r="HL208" s="697"/>
      <c r="HM208" s="697"/>
      <c r="HN208" s="697"/>
      <c r="HO208" s="697"/>
      <c r="HP208" s="697"/>
      <c r="HQ208" s="697"/>
      <c r="HR208" s="697"/>
      <c r="HS208" s="697"/>
      <c r="HT208" s="697"/>
      <c r="HU208" s="697"/>
      <c r="HV208" s="697"/>
      <c r="HW208" s="697"/>
      <c r="HX208" s="697"/>
      <c r="HY208" s="697"/>
      <c r="HZ208" s="697"/>
      <c r="IA208" s="697"/>
      <c r="IB208" s="697"/>
      <c r="IC208" s="697"/>
      <c r="ID208" s="697"/>
      <c r="IE208" s="697"/>
      <c r="IF208" s="697"/>
      <c r="IG208" s="697"/>
      <c r="IH208" s="697"/>
      <c r="II208" s="697"/>
      <c r="IJ208" s="697"/>
      <c r="IK208" s="697"/>
      <c r="IL208" s="697"/>
      <c r="IM208" s="697"/>
    </row>
    <row r="209" spans="1:247">
      <c r="A209" s="704"/>
      <c r="B209" s="704"/>
      <c r="C209" s="704"/>
      <c r="D209" s="720"/>
      <c r="E209" s="711"/>
      <c r="F209" s="708"/>
      <c r="G209" s="708"/>
      <c r="H209" s="717"/>
      <c r="I209" s="711"/>
      <c r="J209" s="711"/>
      <c r="K209" s="718"/>
      <c r="L209" s="712"/>
      <c r="M209" s="704"/>
      <c r="N209" s="704"/>
      <c r="O209" s="712"/>
      <c r="P209" s="704"/>
      <c r="Q209" s="704"/>
      <c r="R209" s="704"/>
      <c r="S209" s="713"/>
      <c r="T209" s="704"/>
      <c r="U209" s="704"/>
      <c r="V209" s="704"/>
      <c r="W209" s="704"/>
      <c r="X209" s="697"/>
      <c r="Y209" s="697"/>
      <c r="Z209" s="697"/>
      <c r="AA209" s="697"/>
      <c r="AB209" s="697"/>
      <c r="AC209" s="697"/>
      <c r="AD209" s="697"/>
      <c r="AE209" s="697"/>
      <c r="AF209" s="697"/>
      <c r="AG209" s="697"/>
      <c r="AH209" s="697"/>
      <c r="AI209" s="697"/>
      <c r="AJ209" s="697"/>
      <c r="AK209" s="697"/>
      <c r="AL209" s="697"/>
      <c r="AM209" s="697"/>
      <c r="AN209" s="697"/>
      <c r="AO209" s="697"/>
      <c r="AP209" s="697"/>
      <c r="AQ209" s="697"/>
      <c r="AR209" s="697"/>
      <c r="AS209" s="697"/>
      <c r="AT209" s="697"/>
      <c r="AU209" s="697"/>
      <c r="AV209" s="697"/>
      <c r="AW209" s="697"/>
      <c r="AX209" s="697"/>
      <c r="AY209" s="697"/>
      <c r="AZ209" s="697"/>
      <c r="BA209" s="697"/>
      <c r="BB209" s="697"/>
      <c r="BC209" s="697"/>
      <c r="BD209" s="697"/>
      <c r="BE209" s="697"/>
      <c r="BF209" s="697"/>
      <c r="BG209" s="697"/>
      <c r="BH209" s="697"/>
      <c r="BI209" s="697"/>
      <c r="BJ209" s="697"/>
      <c r="BK209" s="697"/>
      <c r="BL209" s="697"/>
      <c r="BM209" s="697"/>
      <c r="BN209" s="697"/>
      <c r="BO209" s="697"/>
      <c r="BP209" s="697"/>
      <c r="BQ209" s="697"/>
      <c r="BR209" s="697"/>
      <c r="BS209" s="697"/>
      <c r="BT209" s="697"/>
      <c r="BU209" s="697"/>
      <c r="BV209" s="697"/>
      <c r="BW209" s="697"/>
      <c r="BX209" s="697"/>
      <c r="BY209" s="697"/>
      <c r="BZ209" s="697"/>
      <c r="CA209" s="697"/>
      <c r="CB209" s="697"/>
      <c r="CC209" s="697"/>
      <c r="CD209" s="697"/>
      <c r="CE209" s="697"/>
      <c r="CF209" s="697"/>
      <c r="CG209" s="697"/>
      <c r="CH209" s="697"/>
      <c r="CI209" s="697"/>
      <c r="CJ209" s="697"/>
      <c r="CK209" s="697"/>
      <c r="CL209" s="697"/>
      <c r="CM209" s="697"/>
      <c r="CN209" s="697"/>
      <c r="CO209" s="697"/>
      <c r="CP209" s="697"/>
      <c r="CQ209" s="697"/>
      <c r="CR209" s="697"/>
      <c r="CS209" s="697"/>
      <c r="CT209" s="697"/>
      <c r="CU209" s="697"/>
      <c r="CV209" s="697"/>
      <c r="CW209" s="697"/>
      <c r="CX209" s="697"/>
      <c r="CY209" s="697"/>
      <c r="CZ209" s="697"/>
      <c r="DA209" s="697"/>
      <c r="DB209" s="697"/>
      <c r="DC209" s="697"/>
      <c r="DD209" s="697"/>
      <c r="DE209" s="697"/>
      <c r="DF209" s="697"/>
      <c r="DG209" s="697"/>
      <c r="DH209" s="697"/>
      <c r="DI209" s="697"/>
      <c r="DJ209" s="697"/>
      <c r="DK209" s="697"/>
      <c r="DL209" s="697"/>
      <c r="DM209" s="697"/>
      <c r="DN209" s="697"/>
      <c r="DO209" s="697"/>
      <c r="DP209" s="697"/>
      <c r="DQ209" s="697"/>
      <c r="DR209" s="697"/>
      <c r="DS209" s="697"/>
      <c r="DT209" s="697"/>
      <c r="DU209" s="697"/>
      <c r="DV209" s="697"/>
      <c r="DW209" s="697"/>
      <c r="DX209" s="697"/>
      <c r="DY209" s="697"/>
      <c r="DZ209" s="697"/>
      <c r="EA209" s="697"/>
      <c r="EB209" s="697"/>
      <c r="EC209" s="697"/>
      <c r="ED209" s="697"/>
      <c r="EE209" s="697"/>
      <c r="EF209" s="697"/>
      <c r="EG209" s="697"/>
      <c r="EH209" s="697"/>
      <c r="EI209" s="697"/>
      <c r="EJ209" s="697"/>
      <c r="EK209" s="697"/>
      <c r="EL209" s="697"/>
      <c r="EM209" s="697"/>
      <c r="EN209" s="697"/>
      <c r="EO209" s="697"/>
      <c r="EP209" s="697"/>
      <c r="EQ209" s="697"/>
      <c r="ER209" s="697"/>
      <c r="ES209" s="697"/>
      <c r="ET209" s="697"/>
      <c r="EU209" s="697"/>
      <c r="EV209" s="697"/>
      <c r="EW209" s="697"/>
      <c r="EX209" s="697"/>
      <c r="EY209" s="697"/>
      <c r="EZ209" s="697"/>
      <c r="FA209" s="697"/>
      <c r="FB209" s="697"/>
      <c r="FC209" s="697"/>
      <c r="FD209" s="697"/>
      <c r="FE209" s="697"/>
      <c r="FF209" s="697"/>
      <c r="FG209" s="697"/>
      <c r="FH209" s="697"/>
      <c r="FI209" s="697"/>
      <c r="FJ209" s="697"/>
      <c r="FK209" s="697"/>
      <c r="FL209" s="697"/>
      <c r="FM209" s="697"/>
      <c r="FN209" s="697"/>
      <c r="FO209" s="697"/>
      <c r="FP209" s="697"/>
      <c r="FQ209" s="697"/>
      <c r="FR209" s="697"/>
      <c r="FS209" s="697"/>
      <c r="FT209" s="697"/>
      <c r="FU209" s="697"/>
      <c r="FV209" s="697"/>
      <c r="FW209" s="697"/>
      <c r="FX209" s="697"/>
      <c r="FY209" s="697"/>
      <c r="FZ209" s="697"/>
      <c r="GA209" s="697"/>
      <c r="GB209" s="697"/>
      <c r="GC209" s="697"/>
      <c r="GD209" s="697"/>
      <c r="GE209" s="697"/>
      <c r="GF209" s="697"/>
      <c r="GG209" s="697"/>
      <c r="GH209" s="697"/>
      <c r="GI209" s="697"/>
      <c r="GJ209" s="697"/>
      <c r="GK209" s="697"/>
      <c r="GL209" s="697"/>
      <c r="GM209" s="697"/>
      <c r="GN209" s="697"/>
      <c r="GO209" s="697"/>
      <c r="GP209" s="697"/>
      <c r="GQ209" s="697"/>
      <c r="GR209" s="697"/>
      <c r="GS209" s="697"/>
      <c r="GT209" s="697"/>
      <c r="GU209" s="697"/>
      <c r="GV209" s="697"/>
      <c r="GW209" s="697"/>
      <c r="GX209" s="697"/>
      <c r="GY209" s="697"/>
      <c r="GZ209" s="697"/>
      <c r="HA209" s="697"/>
      <c r="HB209" s="697"/>
      <c r="HC209" s="697"/>
      <c r="HD209" s="697"/>
      <c r="HE209" s="697"/>
      <c r="HF209" s="697"/>
      <c r="HG209" s="697"/>
      <c r="HH209" s="697"/>
      <c r="HI209" s="697"/>
      <c r="HJ209" s="697"/>
      <c r="HK209" s="697"/>
      <c r="HL209" s="697"/>
      <c r="HM209" s="697"/>
      <c r="HN209" s="697"/>
      <c r="HO209" s="697"/>
      <c r="HP209" s="697"/>
      <c r="HQ209" s="697"/>
      <c r="HR209" s="697"/>
      <c r="HS209" s="697"/>
      <c r="HT209" s="697"/>
      <c r="HU209" s="697"/>
      <c r="HV209" s="697"/>
      <c r="HW209" s="697"/>
      <c r="HX209" s="697"/>
      <c r="HY209" s="697"/>
      <c r="HZ209" s="697"/>
      <c r="IA209" s="697"/>
      <c r="IB209" s="697"/>
      <c r="IC209" s="697"/>
      <c r="ID209" s="697"/>
      <c r="IE209" s="697"/>
      <c r="IF209" s="697"/>
      <c r="IG209" s="697"/>
      <c r="IH209" s="697"/>
      <c r="II209" s="697"/>
      <c r="IJ209" s="697"/>
      <c r="IK209" s="697"/>
      <c r="IL209" s="697"/>
      <c r="IM209" s="697"/>
    </row>
    <row r="210" spans="1:247">
      <c r="A210" s="704"/>
      <c r="B210" s="704"/>
      <c r="C210" s="704"/>
      <c r="D210" s="720"/>
      <c r="E210" s="711"/>
      <c r="F210" s="708"/>
      <c r="G210" s="708"/>
      <c r="H210" s="709"/>
      <c r="I210" s="711"/>
      <c r="J210" s="711"/>
      <c r="K210" s="718"/>
      <c r="L210" s="712"/>
      <c r="M210" s="704"/>
      <c r="N210" s="704"/>
      <c r="O210" s="712"/>
      <c r="P210" s="704"/>
      <c r="Q210" s="704"/>
      <c r="R210" s="704"/>
      <c r="S210" s="713"/>
      <c r="T210" s="704"/>
      <c r="U210" s="704"/>
      <c r="V210" s="704"/>
      <c r="W210" s="704"/>
      <c r="X210" s="697"/>
      <c r="Y210" s="697"/>
      <c r="Z210" s="697"/>
      <c r="AA210" s="697"/>
      <c r="AB210" s="697"/>
      <c r="AC210" s="697"/>
      <c r="AD210" s="697"/>
      <c r="AE210" s="697"/>
      <c r="AF210" s="697"/>
      <c r="AG210" s="697"/>
      <c r="AH210" s="697"/>
      <c r="AI210" s="697"/>
      <c r="AJ210" s="697"/>
      <c r="AK210" s="697"/>
      <c r="AL210" s="697"/>
      <c r="AM210" s="697"/>
      <c r="AN210" s="697"/>
      <c r="AO210" s="697"/>
      <c r="AP210" s="697"/>
      <c r="AQ210" s="697"/>
      <c r="AR210" s="697"/>
      <c r="AS210" s="697"/>
      <c r="AT210" s="697"/>
      <c r="AU210" s="697"/>
      <c r="AV210" s="697"/>
      <c r="AW210" s="697"/>
      <c r="AX210" s="697"/>
      <c r="AY210" s="697"/>
      <c r="AZ210" s="697"/>
      <c r="BA210" s="697"/>
      <c r="BB210" s="697"/>
      <c r="BC210" s="697"/>
      <c r="BD210" s="697"/>
      <c r="BE210" s="697"/>
      <c r="BF210" s="697"/>
      <c r="BG210" s="697"/>
      <c r="BH210" s="697"/>
      <c r="BI210" s="697"/>
      <c r="BJ210" s="697"/>
      <c r="BK210" s="697"/>
      <c r="BL210" s="697"/>
      <c r="BM210" s="697"/>
      <c r="BN210" s="697"/>
      <c r="BO210" s="697"/>
      <c r="BP210" s="697"/>
      <c r="BQ210" s="697"/>
      <c r="BR210" s="697"/>
      <c r="BS210" s="697"/>
      <c r="BT210" s="697"/>
      <c r="BU210" s="697"/>
      <c r="BV210" s="697"/>
      <c r="BW210" s="697"/>
      <c r="BX210" s="697"/>
      <c r="BY210" s="697"/>
      <c r="BZ210" s="697"/>
      <c r="CA210" s="697"/>
      <c r="CB210" s="697"/>
      <c r="CC210" s="697"/>
      <c r="CD210" s="697"/>
      <c r="CE210" s="697"/>
      <c r="CF210" s="697"/>
      <c r="CG210" s="697"/>
      <c r="CH210" s="697"/>
      <c r="CI210" s="697"/>
      <c r="CJ210" s="697"/>
      <c r="CK210" s="697"/>
      <c r="CL210" s="697"/>
      <c r="CM210" s="697"/>
      <c r="CN210" s="697"/>
      <c r="CO210" s="697"/>
      <c r="CP210" s="697"/>
      <c r="CQ210" s="697"/>
      <c r="CR210" s="697"/>
      <c r="CS210" s="697"/>
      <c r="CT210" s="697"/>
      <c r="CU210" s="697"/>
      <c r="CV210" s="697"/>
      <c r="CW210" s="697"/>
      <c r="CX210" s="697"/>
      <c r="CY210" s="697"/>
      <c r="CZ210" s="697"/>
      <c r="DA210" s="697"/>
      <c r="DB210" s="697"/>
      <c r="DC210" s="697"/>
      <c r="DD210" s="697"/>
      <c r="DE210" s="697"/>
      <c r="DF210" s="697"/>
      <c r="DG210" s="697"/>
      <c r="DH210" s="697"/>
      <c r="DI210" s="697"/>
      <c r="DJ210" s="697"/>
      <c r="DK210" s="697"/>
      <c r="DL210" s="697"/>
      <c r="DM210" s="697"/>
      <c r="DN210" s="697"/>
      <c r="DO210" s="697"/>
      <c r="DP210" s="697"/>
      <c r="DQ210" s="697"/>
      <c r="DR210" s="697"/>
      <c r="DS210" s="697"/>
      <c r="DT210" s="697"/>
      <c r="DU210" s="697"/>
      <c r="DV210" s="697"/>
      <c r="DW210" s="697"/>
      <c r="DX210" s="697"/>
      <c r="DY210" s="697"/>
      <c r="DZ210" s="697"/>
      <c r="EA210" s="697"/>
      <c r="EB210" s="697"/>
      <c r="EC210" s="697"/>
      <c r="ED210" s="697"/>
      <c r="EE210" s="697"/>
      <c r="EF210" s="697"/>
      <c r="EG210" s="697"/>
      <c r="EH210" s="697"/>
      <c r="EI210" s="697"/>
      <c r="EJ210" s="697"/>
      <c r="EK210" s="697"/>
      <c r="EL210" s="697"/>
      <c r="EM210" s="697"/>
      <c r="EN210" s="697"/>
      <c r="EO210" s="697"/>
      <c r="EP210" s="697"/>
      <c r="EQ210" s="697"/>
      <c r="ER210" s="697"/>
      <c r="ES210" s="697"/>
      <c r="ET210" s="697"/>
      <c r="EU210" s="697"/>
      <c r="EV210" s="697"/>
      <c r="EW210" s="697"/>
      <c r="EX210" s="697"/>
      <c r="EY210" s="697"/>
      <c r="EZ210" s="697"/>
      <c r="FA210" s="697"/>
      <c r="FB210" s="697"/>
      <c r="FC210" s="697"/>
      <c r="FD210" s="697"/>
      <c r="FE210" s="697"/>
      <c r="FF210" s="697"/>
      <c r="FG210" s="697"/>
      <c r="FH210" s="697"/>
      <c r="FI210" s="697"/>
      <c r="FJ210" s="697"/>
      <c r="FK210" s="697"/>
      <c r="FL210" s="697"/>
      <c r="FM210" s="697"/>
      <c r="FN210" s="697"/>
      <c r="FO210" s="697"/>
      <c r="FP210" s="697"/>
      <c r="FQ210" s="697"/>
      <c r="FR210" s="697"/>
      <c r="FS210" s="697"/>
      <c r="FT210" s="697"/>
      <c r="FU210" s="697"/>
      <c r="FV210" s="697"/>
      <c r="FW210" s="697"/>
      <c r="FX210" s="697"/>
      <c r="FY210" s="697"/>
      <c r="FZ210" s="697"/>
      <c r="GA210" s="697"/>
      <c r="GB210" s="697"/>
      <c r="GC210" s="697"/>
      <c r="GD210" s="697"/>
      <c r="GE210" s="697"/>
      <c r="GF210" s="697"/>
      <c r="GG210" s="697"/>
      <c r="GH210" s="697"/>
      <c r="GI210" s="697"/>
      <c r="GJ210" s="697"/>
      <c r="GK210" s="697"/>
      <c r="GL210" s="697"/>
      <c r="GM210" s="697"/>
      <c r="GN210" s="697"/>
      <c r="GO210" s="697"/>
      <c r="GP210" s="697"/>
      <c r="GQ210" s="697"/>
      <c r="GR210" s="697"/>
      <c r="GS210" s="697"/>
      <c r="GT210" s="697"/>
      <c r="GU210" s="697"/>
      <c r="GV210" s="697"/>
      <c r="GW210" s="697"/>
      <c r="GX210" s="697"/>
      <c r="GY210" s="697"/>
      <c r="GZ210" s="697"/>
      <c r="HA210" s="697"/>
      <c r="HB210" s="697"/>
      <c r="HC210" s="697"/>
      <c r="HD210" s="697"/>
      <c r="HE210" s="697"/>
      <c r="HF210" s="697"/>
      <c r="HG210" s="697"/>
      <c r="HH210" s="697"/>
      <c r="HI210" s="697"/>
      <c r="HJ210" s="697"/>
      <c r="HK210" s="697"/>
      <c r="HL210" s="697"/>
      <c r="HM210" s="697"/>
      <c r="HN210" s="697"/>
      <c r="HO210" s="697"/>
      <c r="HP210" s="697"/>
      <c r="HQ210" s="697"/>
      <c r="HR210" s="697"/>
      <c r="HS210" s="697"/>
      <c r="HT210" s="697"/>
      <c r="HU210" s="697"/>
      <c r="HV210" s="697"/>
      <c r="HW210" s="697"/>
      <c r="HX210" s="697"/>
      <c r="HY210" s="697"/>
      <c r="HZ210" s="697"/>
      <c r="IA210" s="697"/>
      <c r="IB210" s="697"/>
      <c r="IC210" s="697"/>
      <c r="ID210" s="697"/>
      <c r="IE210" s="697"/>
      <c r="IF210" s="697"/>
      <c r="IG210" s="697"/>
      <c r="IH210" s="697"/>
      <c r="II210" s="697"/>
      <c r="IJ210" s="697"/>
      <c r="IK210" s="697"/>
      <c r="IL210" s="697"/>
      <c r="IM210" s="697"/>
    </row>
    <row r="211" spans="1:247">
      <c r="A211" s="704"/>
      <c r="B211" s="704"/>
      <c r="C211" s="704"/>
      <c r="D211" s="720"/>
      <c r="E211" s="711"/>
      <c r="F211" s="708"/>
      <c r="G211" s="708"/>
      <c r="H211" s="717"/>
      <c r="I211" s="711"/>
      <c r="J211" s="711"/>
      <c r="K211" s="883"/>
      <c r="L211" s="712"/>
      <c r="M211" s="879"/>
      <c r="N211" s="879"/>
      <c r="O211" s="882"/>
      <c r="P211" s="879"/>
      <c r="Q211" s="879"/>
      <c r="R211" s="879"/>
      <c r="S211" s="881"/>
      <c r="T211" s="879"/>
      <c r="V211" s="697"/>
      <c r="W211" s="697"/>
      <c r="X211" s="697"/>
      <c r="Y211" s="697"/>
      <c r="Z211" s="697"/>
      <c r="AA211" s="697"/>
      <c r="AB211" s="697"/>
      <c r="AC211" s="697"/>
      <c r="AD211" s="697"/>
      <c r="AE211" s="697"/>
      <c r="AF211" s="697"/>
      <c r="AG211" s="697"/>
      <c r="AH211" s="697"/>
      <c r="AI211" s="697"/>
      <c r="AJ211" s="697"/>
      <c r="AK211" s="697"/>
      <c r="AL211" s="697"/>
      <c r="AM211" s="697"/>
      <c r="AN211" s="697"/>
      <c r="AO211" s="697"/>
      <c r="AP211" s="697"/>
      <c r="AQ211" s="697"/>
      <c r="AR211" s="697"/>
      <c r="AS211" s="697"/>
      <c r="AT211" s="697"/>
      <c r="AU211" s="697"/>
      <c r="AV211" s="697"/>
      <c r="AW211" s="697"/>
      <c r="AX211" s="697"/>
      <c r="AY211" s="697"/>
      <c r="AZ211" s="697"/>
      <c r="BA211" s="697"/>
      <c r="BB211" s="697"/>
      <c r="BC211" s="697"/>
      <c r="BD211" s="697"/>
      <c r="BE211" s="697"/>
      <c r="BF211" s="697"/>
      <c r="BG211" s="697"/>
      <c r="BH211" s="697"/>
      <c r="BI211" s="697"/>
      <c r="BJ211" s="697"/>
      <c r="BK211" s="697"/>
      <c r="BL211" s="697"/>
      <c r="BM211" s="697"/>
      <c r="BN211" s="697"/>
      <c r="BO211" s="697"/>
      <c r="BP211" s="697"/>
      <c r="BQ211" s="697"/>
      <c r="BR211" s="697"/>
      <c r="BS211" s="697"/>
      <c r="BT211" s="697"/>
      <c r="BU211" s="697"/>
      <c r="BV211" s="697"/>
      <c r="BW211" s="697"/>
      <c r="BX211" s="697"/>
      <c r="BY211" s="697"/>
      <c r="BZ211" s="697"/>
      <c r="CA211" s="697"/>
      <c r="CB211" s="697"/>
      <c r="CC211" s="697"/>
      <c r="CD211" s="697"/>
      <c r="CE211" s="697"/>
      <c r="CF211" s="697"/>
      <c r="CG211" s="697"/>
      <c r="CH211" s="697"/>
      <c r="CI211" s="697"/>
      <c r="CJ211" s="697"/>
      <c r="CK211" s="697"/>
      <c r="CL211" s="697"/>
      <c r="CM211" s="697"/>
      <c r="CN211" s="697"/>
      <c r="CO211" s="697"/>
      <c r="CP211" s="697"/>
      <c r="CQ211" s="697"/>
      <c r="CR211" s="697"/>
      <c r="CS211" s="697"/>
      <c r="CT211" s="697"/>
      <c r="CU211" s="697"/>
      <c r="CV211" s="697"/>
      <c r="CW211" s="697"/>
      <c r="CX211" s="697"/>
      <c r="CY211" s="697"/>
      <c r="CZ211" s="697"/>
      <c r="DA211" s="697"/>
      <c r="DB211" s="697"/>
      <c r="DC211" s="697"/>
      <c r="DD211" s="697"/>
      <c r="DE211" s="697"/>
      <c r="DF211" s="697"/>
      <c r="DG211" s="697"/>
      <c r="DH211" s="697"/>
      <c r="DI211" s="697"/>
      <c r="DJ211" s="697"/>
      <c r="DK211" s="697"/>
      <c r="DL211" s="697"/>
      <c r="DM211" s="697"/>
      <c r="DN211" s="697"/>
      <c r="DO211" s="697"/>
      <c r="DP211" s="697"/>
      <c r="DQ211" s="697"/>
      <c r="DR211" s="697"/>
      <c r="DS211" s="697"/>
      <c r="DT211" s="697"/>
      <c r="DU211" s="697"/>
      <c r="DV211" s="697"/>
      <c r="DW211" s="697"/>
      <c r="DX211" s="697"/>
      <c r="DY211" s="697"/>
      <c r="DZ211" s="697"/>
      <c r="EA211" s="697"/>
      <c r="EB211" s="697"/>
      <c r="EC211" s="697"/>
      <c r="ED211" s="697"/>
      <c r="EE211" s="697"/>
      <c r="EF211" s="697"/>
      <c r="EG211" s="697"/>
      <c r="EH211" s="697"/>
      <c r="EI211" s="697"/>
      <c r="EJ211" s="697"/>
      <c r="EK211" s="697"/>
      <c r="EL211" s="697"/>
      <c r="EM211" s="697"/>
      <c r="EN211" s="697"/>
      <c r="EO211" s="697"/>
      <c r="EP211" s="697"/>
      <c r="EQ211" s="697"/>
      <c r="ER211" s="697"/>
      <c r="ES211" s="697"/>
      <c r="ET211" s="697"/>
      <c r="EU211" s="697"/>
      <c r="EV211" s="697"/>
      <c r="EW211" s="697"/>
      <c r="EX211" s="697"/>
      <c r="EY211" s="697"/>
      <c r="EZ211" s="697"/>
      <c r="FA211" s="697"/>
      <c r="FB211" s="697"/>
      <c r="FC211" s="697"/>
      <c r="FD211" s="697"/>
      <c r="FE211" s="697"/>
      <c r="FF211" s="697"/>
      <c r="FG211" s="697"/>
      <c r="FH211" s="697"/>
      <c r="FI211" s="697"/>
      <c r="FJ211" s="697"/>
      <c r="FK211" s="697"/>
      <c r="FL211" s="697"/>
      <c r="FM211" s="697"/>
      <c r="FN211" s="697"/>
      <c r="FO211" s="697"/>
      <c r="FP211" s="697"/>
      <c r="FQ211" s="697"/>
      <c r="FR211" s="697"/>
      <c r="FS211" s="697"/>
      <c r="FT211" s="697"/>
      <c r="FU211" s="697"/>
      <c r="FV211" s="697"/>
      <c r="FW211" s="697"/>
      <c r="FX211" s="697"/>
      <c r="FY211" s="697"/>
      <c r="FZ211" s="697"/>
      <c r="GA211" s="697"/>
      <c r="GB211" s="697"/>
      <c r="GC211" s="697"/>
      <c r="GD211" s="697"/>
      <c r="GE211" s="697"/>
      <c r="GF211" s="697"/>
      <c r="GG211" s="697"/>
      <c r="GH211" s="697"/>
      <c r="GI211" s="697"/>
      <c r="GJ211" s="697"/>
      <c r="GK211" s="697"/>
      <c r="GL211" s="697"/>
      <c r="GM211" s="697"/>
      <c r="GN211" s="697"/>
      <c r="GO211" s="697"/>
      <c r="GP211" s="697"/>
      <c r="GQ211" s="697"/>
      <c r="GR211" s="697"/>
      <c r="GS211" s="697"/>
      <c r="GT211" s="697"/>
      <c r="GU211" s="697"/>
      <c r="GV211" s="697"/>
      <c r="GW211" s="697"/>
      <c r="GX211" s="697"/>
      <c r="GY211" s="697"/>
      <c r="GZ211" s="697"/>
      <c r="HA211" s="697"/>
      <c r="HB211" s="697"/>
      <c r="HC211" s="697"/>
      <c r="HD211" s="697"/>
      <c r="HE211" s="697"/>
      <c r="HF211" s="697"/>
      <c r="HG211" s="697"/>
      <c r="HH211" s="697"/>
      <c r="HI211" s="697"/>
      <c r="HJ211" s="697"/>
      <c r="HK211" s="697"/>
      <c r="HL211" s="697"/>
      <c r="HM211" s="697"/>
      <c r="HN211" s="697"/>
      <c r="HO211" s="697"/>
      <c r="HP211" s="697"/>
      <c r="HQ211" s="697"/>
      <c r="HR211" s="697"/>
      <c r="HS211" s="697"/>
      <c r="HT211" s="697"/>
      <c r="HU211" s="697"/>
      <c r="HV211" s="697"/>
      <c r="HW211" s="697"/>
      <c r="HX211" s="697"/>
      <c r="HY211" s="697"/>
      <c r="HZ211" s="697"/>
      <c r="IA211" s="697"/>
      <c r="IB211" s="697"/>
      <c r="IC211" s="697"/>
      <c r="ID211" s="697"/>
      <c r="IE211" s="697"/>
      <c r="IF211" s="697"/>
      <c r="IG211" s="697"/>
      <c r="IH211" s="697"/>
      <c r="II211" s="697"/>
      <c r="IJ211" s="697"/>
      <c r="IK211" s="697"/>
      <c r="IL211" s="697"/>
      <c r="IM211" s="697"/>
    </row>
    <row r="212" spans="1:247">
      <c r="A212" s="704"/>
      <c r="B212" s="704"/>
      <c r="C212" s="704"/>
      <c r="D212" s="720"/>
      <c r="E212" s="711"/>
      <c r="F212" s="708"/>
      <c r="G212" s="708"/>
      <c r="H212" s="709"/>
      <c r="I212" s="711"/>
      <c r="J212" s="711"/>
      <c r="K212" s="883"/>
      <c r="L212" s="712"/>
      <c r="M212" s="879"/>
      <c r="N212" s="879"/>
      <c r="O212" s="882"/>
      <c r="P212" s="879"/>
      <c r="Q212" s="879"/>
      <c r="R212" s="879"/>
      <c r="S212" s="881"/>
      <c r="T212" s="879"/>
      <c r="V212" s="697"/>
      <c r="W212" s="697"/>
      <c r="X212" s="697"/>
      <c r="Y212" s="697"/>
      <c r="Z212" s="697"/>
      <c r="AA212" s="697"/>
      <c r="AB212" s="697"/>
      <c r="AC212" s="697"/>
      <c r="AD212" s="697"/>
      <c r="AE212" s="697"/>
      <c r="AF212" s="697"/>
      <c r="AG212" s="697"/>
      <c r="AH212" s="697"/>
      <c r="AI212" s="697"/>
      <c r="AJ212" s="697"/>
      <c r="AK212" s="697"/>
      <c r="AL212" s="697"/>
      <c r="AM212" s="697"/>
      <c r="AN212" s="697"/>
      <c r="AO212" s="697"/>
      <c r="AP212" s="697"/>
      <c r="AQ212" s="697"/>
      <c r="AR212" s="697"/>
      <c r="AS212" s="697"/>
      <c r="AT212" s="697"/>
      <c r="AU212" s="697"/>
      <c r="AV212" s="697"/>
      <c r="AW212" s="697"/>
      <c r="AX212" s="697"/>
      <c r="AY212" s="697"/>
      <c r="AZ212" s="697"/>
      <c r="BA212" s="697"/>
      <c r="BB212" s="697"/>
      <c r="BC212" s="697"/>
      <c r="BD212" s="697"/>
      <c r="BE212" s="697"/>
      <c r="BF212" s="697"/>
      <c r="BG212" s="697"/>
      <c r="BH212" s="697"/>
      <c r="BI212" s="697"/>
      <c r="BJ212" s="697"/>
      <c r="BK212" s="697"/>
      <c r="BL212" s="697"/>
      <c r="BM212" s="697"/>
      <c r="BN212" s="697"/>
      <c r="BO212" s="697"/>
      <c r="BP212" s="697"/>
      <c r="BQ212" s="697"/>
      <c r="BR212" s="697"/>
      <c r="BS212" s="697"/>
      <c r="BT212" s="697"/>
      <c r="BU212" s="697"/>
      <c r="BV212" s="697"/>
      <c r="BW212" s="697"/>
      <c r="BX212" s="697"/>
      <c r="BY212" s="697"/>
      <c r="BZ212" s="697"/>
      <c r="CA212" s="697"/>
      <c r="CB212" s="697"/>
      <c r="CC212" s="697"/>
      <c r="CD212" s="697"/>
      <c r="CE212" s="697"/>
      <c r="CF212" s="697"/>
      <c r="CG212" s="697"/>
      <c r="CH212" s="697"/>
      <c r="CI212" s="697"/>
      <c r="CJ212" s="697"/>
      <c r="CK212" s="697"/>
      <c r="CL212" s="697"/>
      <c r="CM212" s="697"/>
      <c r="CN212" s="697"/>
      <c r="CO212" s="697"/>
      <c r="CP212" s="697"/>
      <c r="CQ212" s="697"/>
      <c r="CR212" s="697"/>
      <c r="CS212" s="697"/>
      <c r="CT212" s="697"/>
      <c r="CU212" s="697"/>
      <c r="CV212" s="697"/>
      <c r="CW212" s="697"/>
      <c r="CX212" s="697"/>
      <c r="CY212" s="697"/>
      <c r="CZ212" s="697"/>
      <c r="DA212" s="697"/>
      <c r="DB212" s="697"/>
      <c r="DC212" s="697"/>
      <c r="DD212" s="697"/>
      <c r="DE212" s="697"/>
      <c r="DF212" s="697"/>
      <c r="DG212" s="697"/>
      <c r="DH212" s="697"/>
      <c r="DI212" s="697"/>
      <c r="DJ212" s="697"/>
      <c r="DK212" s="697"/>
      <c r="DL212" s="697"/>
      <c r="DM212" s="697"/>
      <c r="DN212" s="697"/>
      <c r="DO212" s="697"/>
      <c r="DP212" s="697"/>
      <c r="DQ212" s="697"/>
      <c r="DR212" s="697"/>
      <c r="DS212" s="697"/>
      <c r="DT212" s="697"/>
      <c r="DU212" s="697"/>
      <c r="DV212" s="697"/>
      <c r="DW212" s="697"/>
      <c r="DX212" s="697"/>
      <c r="DY212" s="697"/>
      <c r="DZ212" s="697"/>
      <c r="EA212" s="697"/>
      <c r="EB212" s="697"/>
      <c r="EC212" s="697"/>
      <c r="ED212" s="697"/>
      <c r="EE212" s="697"/>
      <c r="EF212" s="697"/>
      <c r="EG212" s="697"/>
      <c r="EH212" s="697"/>
      <c r="EI212" s="697"/>
      <c r="EJ212" s="697"/>
      <c r="EK212" s="697"/>
      <c r="EL212" s="697"/>
      <c r="EM212" s="697"/>
      <c r="EN212" s="697"/>
      <c r="EO212" s="697"/>
      <c r="EP212" s="697"/>
      <c r="EQ212" s="697"/>
      <c r="ER212" s="697"/>
      <c r="ES212" s="697"/>
      <c r="ET212" s="697"/>
      <c r="EU212" s="697"/>
      <c r="EV212" s="697"/>
      <c r="EW212" s="697"/>
      <c r="EX212" s="697"/>
      <c r="EY212" s="697"/>
      <c r="EZ212" s="697"/>
      <c r="FA212" s="697"/>
      <c r="FB212" s="697"/>
      <c r="FC212" s="697"/>
      <c r="FD212" s="697"/>
      <c r="FE212" s="697"/>
      <c r="FF212" s="697"/>
      <c r="FG212" s="697"/>
      <c r="FH212" s="697"/>
      <c r="FI212" s="697"/>
      <c r="FJ212" s="697"/>
      <c r="FK212" s="697"/>
      <c r="FL212" s="697"/>
      <c r="FM212" s="697"/>
      <c r="FN212" s="697"/>
      <c r="FO212" s="697"/>
      <c r="FP212" s="697"/>
      <c r="FQ212" s="697"/>
      <c r="FR212" s="697"/>
      <c r="FS212" s="697"/>
      <c r="FT212" s="697"/>
      <c r="FU212" s="697"/>
      <c r="FV212" s="697"/>
      <c r="FW212" s="697"/>
      <c r="FX212" s="697"/>
      <c r="FY212" s="697"/>
      <c r="FZ212" s="697"/>
      <c r="GA212" s="697"/>
      <c r="GB212" s="697"/>
      <c r="GC212" s="697"/>
      <c r="GD212" s="697"/>
      <c r="GE212" s="697"/>
      <c r="GF212" s="697"/>
      <c r="GG212" s="697"/>
      <c r="GH212" s="697"/>
      <c r="GI212" s="697"/>
      <c r="GJ212" s="697"/>
      <c r="GK212" s="697"/>
      <c r="GL212" s="697"/>
      <c r="GM212" s="697"/>
      <c r="GN212" s="697"/>
      <c r="GO212" s="697"/>
      <c r="GP212" s="697"/>
      <c r="GQ212" s="697"/>
      <c r="GR212" s="697"/>
      <c r="GS212" s="697"/>
      <c r="GT212" s="697"/>
      <c r="GU212" s="697"/>
      <c r="GV212" s="697"/>
      <c r="GW212" s="697"/>
      <c r="GX212" s="697"/>
      <c r="GY212" s="697"/>
      <c r="GZ212" s="697"/>
      <c r="HA212" s="697"/>
      <c r="HB212" s="697"/>
      <c r="HC212" s="697"/>
      <c r="HD212" s="697"/>
      <c r="HE212" s="697"/>
      <c r="HF212" s="697"/>
      <c r="HG212" s="697"/>
      <c r="HH212" s="697"/>
      <c r="HI212" s="697"/>
      <c r="HJ212" s="697"/>
      <c r="HK212" s="697"/>
      <c r="HL212" s="697"/>
      <c r="HM212" s="697"/>
      <c r="HN212" s="697"/>
      <c r="HO212" s="697"/>
      <c r="HP212" s="697"/>
      <c r="HQ212" s="697"/>
      <c r="HR212" s="697"/>
      <c r="HS212" s="697"/>
      <c r="HT212" s="697"/>
      <c r="HU212" s="697"/>
      <c r="HV212" s="697"/>
      <c r="HW212" s="697"/>
      <c r="HX212" s="697"/>
      <c r="HY212" s="697"/>
      <c r="HZ212" s="697"/>
      <c r="IA212" s="697"/>
      <c r="IB212" s="697"/>
      <c r="IC212" s="697"/>
      <c r="ID212" s="697"/>
      <c r="IE212" s="697"/>
      <c r="IF212" s="697"/>
      <c r="IG212" s="697"/>
      <c r="IH212" s="697"/>
      <c r="II212" s="697"/>
      <c r="IJ212" s="697"/>
      <c r="IK212" s="697"/>
      <c r="IL212" s="697"/>
      <c r="IM212" s="697"/>
    </row>
    <row r="213" spans="1:247">
      <c r="A213" s="704"/>
      <c r="B213" s="704"/>
      <c r="C213" s="704"/>
      <c r="D213" s="720"/>
      <c r="E213" s="711"/>
      <c r="F213" s="708"/>
      <c r="G213" s="708"/>
      <c r="H213" s="717"/>
      <c r="I213" s="711"/>
      <c r="J213" s="711"/>
      <c r="K213" s="718"/>
      <c r="L213" s="712"/>
      <c r="M213" s="704"/>
      <c r="N213" s="704"/>
      <c r="O213" s="712"/>
      <c r="P213" s="704"/>
      <c r="Q213" s="704"/>
      <c r="R213" s="704"/>
      <c r="S213" s="713"/>
      <c r="T213" s="704"/>
      <c r="V213" s="697"/>
      <c r="W213" s="697"/>
      <c r="X213" s="697"/>
      <c r="Y213" s="697"/>
      <c r="Z213" s="697"/>
      <c r="AA213" s="697"/>
      <c r="AB213" s="697"/>
      <c r="AC213" s="697"/>
      <c r="AD213" s="697"/>
      <c r="AE213" s="697"/>
      <c r="AF213" s="697"/>
      <c r="AG213" s="697"/>
      <c r="AH213" s="697"/>
      <c r="AI213" s="697"/>
      <c r="AJ213" s="697"/>
      <c r="AK213" s="697"/>
      <c r="AL213" s="697"/>
      <c r="AM213" s="697"/>
      <c r="AN213" s="697"/>
      <c r="AO213" s="697"/>
      <c r="AP213" s="697"/>
      <c r="AQ213" s="697"/>
      <c r="AR213" s="697"/>
      <c r="AS213" s="697"/>
      <c r="AT213" s="697"/>
      <c r="AU213" s="697"/>
      <c r="AV213" s="697"/>
      <c r="AW213" s="697"/>
      <c r="AX213" s="697"/>
      <c r="AY213" s="697"/>
      <c r="AZ213" s="697"/>
      <c r="BA213" s="697"/>
      <c r="BB213" s="697"/>
      <c r="BC213" s="697"/>
      <c r="BD213" s="697"/>
      <c r="BE213" s="697"/>
      <c r="BF213" s="697"/>
      <c r="BG213" s="697"/>
      <c r="BH213" s="697"/>
      <c r="BI213" s="697"/>
      <c r="BJ213" s="697"/>
      <c r="BK213" s="697"/>
      <c r="BL213" s="697"/>
      <c r="BM213" s="697"/>
      <c r="BN213" s="697"/>
      <c r="BO213" s="697"/>
      <c r="BP213" s="697"/>
      <c r="BQ213" s="697"/>
      <c r="BR213" s="697"/>
      <c r="BS213" s="697"/>
      <c r="BT213" s="697"/>
      <c r="BU213" s="697"/>
      <c r="BV213" s="697"/>
      <c r="BW213" s="697"/>
      <c r="BX213" s="697"/>
      <c r="BY213" s="697"/>
      <c r="BZ213" s="697"/>
      <c r="CA213" s="697"/>
      <c r="CB213" s="697"/>
      <c r="CC213" s="697"/>
      <c r="CD213" s="697"/>
      <c r="CE213" s="697"/>
      <c r="CF213" s="697"/>
      <c r="CG213" s="697"/>
      <c r="CH213" s="697"/>
      <c r="CI213" s="697"/>
      <c r="CJ213" s="697"/>
      <c r="CK213" s="697"/>
      <c r="CL213" s="697"/>
      <c r="CM213" s="697"/>
      <c r="CN213" s="697"/>
      <c r="CO213" s="697"/>
      <c r="CP213" s="697"/>
      <c r="CQ213" s="697"/>
      <c r="CR213" s="697"/>
      <c r="CS213" s="697"/>
      <c r="CT213" s="697"/>
      <c r="CU213" s="697"/>
      <c r="CV213" s="697"/>
      <c r="CW213" s="697"/>
      <c r="CX213" s="697"/>
      <c r="CY213" s="697"/>
      <c r="CZ213" s="697"/>
      <c r="DA213" s="697"/>
      <c r="DB213" s="697"/>
      <c r="DC213" s="697"/>
      <c r="DD213" s="697"/>
      <c r="DE213" s="697"/>
      <c r="DF213" s="697"/>
      <c r="DG213" s="697"/>
      <c r="DH213" s="697"/>
      <c r="DI213" s="697"/>
      <c r="DJ213" s="697"/>
      <c r="DK213" s="697"/>
      <c r="DL213" s="697"/>
      <c r="DM213" s="697"/>
      <c r="DN213" s="697"/>
      <c r="DO213" s="697"/>
      <c r="DP213" s="697"/>
      <c r="DQ213" s="697"/>
      <c r="DR213" s="697"/>
      <c r="DS213" s="697"/>
      <c r="DT213" s="697"/>
      <c r="DU213" s="697"/>
      <c r="DV213" s="697"/>
      <c r="DW213" s="697"/>
      <c r="DX213" s="697"/>
      <c r="DY213" s="697"/>
      <c r="DZ213" s="697"/>
      <c r="EA213" s="697"/>
      <c r="EB213" s="697"/>
      <c r="EC213" s="697"/>
      <c r="ED213" s="697"/>
      <c r="EE213" s="697"/>
      <c r="EF213" s="697"/>
      <c r="EG213" s="697"/>
      <c r="EH213" s="697"/>
      <c r="EI213" s="697"/>
      <c r="EJ213" s="697"/>
      <c r="EK213" s="697"/>
      <c r="EL213" s="697"/>
      <c r="EM213" s="697"/>
      <c r="EN213" s="697"/>
      <c r="EO213" s="697"/>
      <c r="EP213" s="697"/>
      <c r="EQ213" s="697"/>
      <c r="ER213" s="697"/>
      <c r="ES213" s="697"/>
      <c r="ET213" s="697"/>
      <c r="EU213" s="697"/>
      <c r="EV213" s="697"/>
      <c r="EW213" s="697"/>
      <c r="EX213" s="697"/>
      <c r="EY213" s="697"/>
      <c r="EZ213" s="697"/>
      <c r="FA213" s="697"/>
      <c r="FB213" s="697"/>
      <c r="FC213" s="697"/>
      <c r="FD213" s="697"/>
      <c r="FE213" s="697"/>
      <c r="FF213" s="697"/>
      <c r="FG213" s="697"/>
      <c r="FH213" s="697"/>
      <c r="FI213" s="697"/>
      <c r="FJ213" s="697"/>
      <c r="FK213" s="697"/>
      <c r="FL213" s="697"/>
      <c r="FM213" s="697"/>
      <c r="FN213" s="697"/>
      <c r="FO213" s="697"/>
      <c r="FP213" s="697"/>
      <c r="FQ213" s="697"/>
      <c r="FR213" s="697"/>
      <c r="FS213" s="697"/>
      <c r="FT213" s="697"/>
      <c r="FU213" s="697"/>
      <c r="FV213" s="697"/>
      <c r="FW213" s="697"/>
      <c r="FX213" s="697"/>
      <c r="FY213" s="697"/>
      <c r="FZ213" s="697"/>
      <c r="GA213" s="697"/>
      <c r="GB213" s="697"/>
      <c r="GC213" s="697"/>
      <c r="GD213" s="697"/>
      <c r="GE213" s="697"/>
      <c r="GF213" s="697"/>
      <c r="GG213" s="697"/>
      <c r="GH213" s="697"/>
      <c r="GI213" s="697"/>
      <c r="GJ213" s="697"/>
      <c r="GK213" s="697"/>
      <c r="GL213" s="697"/>
      <c r="GM213" s="697"/>
      <c r="GN213" s="697"/>
      <c r="GO213" s="697"/>
      <c r="GP213" s="697"/>
      <c r="GQ213" s="697"/>
      <c r="GR213" s="697"/>
      <c r="GS213" s="697"/>
      <c r="GT213" s="697"/>
      <c r="GU213" s="697"/>
      <c r="GV213" s="697"/>
      <c r="GW213" s="697"/>
      <c r="GX213" s="697"/>
      <c r="GY213" s="697"/>
      <c r="GZ213" s="697"/>
      <c r="HA213" s="697"/>
      <c r="HB213" s="697"/>
      <c r="HC213" s="697"/>
      <c r="HD213" s="697"/>
      <c r="HE213" s="697"/>
      <c r="HF213" s="697"/>
      <c r="HG213" s="697"/>
      <c r="HH213" s="697"/>
      <c r="HI213" s="697"/>
      <c r="HJ213" s="697"/>
      <c r="HK213" s="697"/>
      <c r="HL213" s="697"/>
      <c r="HM213" s="697"/>
      <c r="HN213" s="697"/>
      <c r="HO213" s="697"/>
      <c r="HP213" s="697"/>
      <c r="HQ213" s="697"/>
      <c r="HR213" s="697"/>
      <c r="HS213" s="697"/>
      <c r="HT213" s="697"/>
      <c r="HU213" s="697"/>
      <c r="HV213" s="697"/>
      <c r="HW213" s="697"/>
      <c r="HX213" s="697"/>
      <c r="HY213" s="697"/>
      <c r="HZ213" s="697"/>
      <c r="IA213" s="697"/>
      <c r="IB213" s="697"/>
      <c r="IC213" s="697"/>
      <c r="ID213" s="697"/>
      <c r="IE213" s="697"/>
      <c r="IF213" s="697"/>
      <c r="IG213" s="697"/>
      <c r="IH213" s="697"/>
      <c r="II213" s="697"/>
      <c r="IJ213" s="697"/>
      <c r="IK213" s="697"/>
      <c r="IL213" s="697"/>
      <c r="IM213" s="697"/>
    </row>
    <row r="214" spans="1:247">
      <c r="A214" s="704"/>
      <c r="B214" s="704"/>
      <c r="C214" s="704"/>
      <c r="D214" s="720"/>
      <c r="E214" s="711"/>
      <c r="F214" s="708"/>
      <c r="G214" s="708"/>
      <c r="H214" s="709"/>
      <c r="I214" s="711"/>
      <c r="J214" s="711"/>
      <c r="K214" s="718"/>
      <c r="L214" s="712"/>
      <c r="M214" s="704"/>
      <c r="N214" s="704"/>
      <c r="O214" s="712"/>
      <c r="P214" s="704"/>
      <c r="Q214" s="704"/>
      <c r="R214" s="704"/>
      <c r="S214" s="713"/>
      <c r="T214" s="704"/>
      <c r="V214" s="697"/>
      <c r="W214" s="697"/>
      <c r="X214" s="697"/>
      <c r="Y214" s="697"/>
      <c r="Z214" s="697"/>
      <c r="AA214" s="697"/>
      <c r="AB214" s="697"/>
      <c r="AC214" s="697"/>
      <c r="AD214" s="697"/>
      <c r="AE214" s="697"/>
      <c r="AF214" s="697"/>
      <c r="AG214" s="697"/>
      <c r="AH214" s="697"/>
      <c r="AI214" s="697"/>
      <c r="AJ214" s="697"/>
      <c r="AK214" s="697"/>
      <c r="AL214" s="697"/>
      <c r="AM214" s="697"/>
      <c r="AN214" s="697"/>
      <c r="AO214" s="697"/>
      <c r="AP214" s="697"/>
      <c r="AQ214" s="697"/>
      <c r="AR214" s="697"/>
      <c r="AS214" s="697"/>
      <c r="AT214" s="697"/>
      <c r="AU214" s="697"/>
      <c r="AV214" s="697"/>
      <c r="AW214" s="697"/>
      <c r="AX214" s="697"/>
      <c r="AY214" s="697"/>
      <c r="AZ214" s="697"/>
      <c r="BA214" s="697"/>
      <c r="BB214" s="697"/>
      <c r="BC214" s="697"/>
      <c r="BD214" s="697"/>
      <c r="BE214" s="697"/>
      <c r="BF214" s="697"/>
      <c r="BG214" s="697"/>
      <c r="BH214" s="697"/>
      <c r="BI214" s="697"/>
      <c r="BJ214" s="697"/>
      <c r="BK214" s="697"/>
      <c r="BL214" s="697"/>
      <c r="BM214" s="697"/>
      <c r="BN214" s="697"/>
      <c r="BO214" s="697"/>
      <c r="BP214" s="697"/>
      <c r="BQ214" s="697"/>
      <c r="BR214" s="697"/>
      <c r="BS214" s="697"/>
      <c r="BT214" s="697"/>
      <c r="BU214" s="697"/>
      <c r="BV214" s="697"/>
      <c r="BW214" s="697"/>
      <c r="BX214" s="697"/>
      <c r="BY214" s="697"/>
      <c r="BZ214" s="697"/>
      <c r="CA214" s="697"/>
      <c r="CB214" s="697"/>
      <c r="CC214" s="697"/>
      <c r="CD214" s="697"/>
      <c r="CE214" s="697"/>
      <c r="CF214" s="697"/>
      <c r="CG214" s="697"/>
      <c r="CH214" s="697"/>
      <c r="CI214" s="697"/>
      <c r="CJ214" s="697"/>
      <c r="CK214" s="697"/>
      <c r="CL214" s="697"/>
      <c r="CM214" s="697"/>
      <c r="CN214" s="697"/>
      <c r="CO214" s="697"/>
      <c r="CP214" s="697"/>
      <c r="CQ214" s="697"/>
      <c r="CR214" s="697"/>
      <c r="CS214" s="697"/>
      <c r="CT214" s="697"/>
      <c r="CU214" s="697"/>
      <c r="CV214" s="697"/>
      <c r="CW214" s="697"/>
      <c r="CX214" s="697"/>
      <c r="CY214" s="697"/>
      <c r="CZ214" s="697"/>
      <c r="DA214" s="697"/>
      <c r="DB214" s="697"/>
      <c r="DC214" s="697"/>
      <c r="DD214" s="697"/>
      <c r="DE214" s="697"/>
      <c r="DF214" s="697"/>
      <c r="DG214" s="697"/>
      <c r="DH214" s="697"/>
      <c r="DI214" s="697"/>
      <c r="DJ214" s="697"/>
      <c r="DK214" s="697"/>
      <c r="DL214" s="697"/>
      <c r="DM214" s="697"/>
      <c r="DN214" s="697"/>
      <c r="DO214" s="697"/>
      <c r="DP214" s="697"/>
      <c r="DQ214" s="697"/>
      <c r="DR214" s="697"/>
      <c r="DS214" s="697"/>
      <c r="DT214" s="697"/>
      <c r="DU214" s="697"/>
      <c r="DV214" s="697"/>
      <c r="DW214" s="697"/>
      <c r="DX214" s="697"/>
      <c r="DY214" s="697"/>
      <c r="DZ214" s="697"/>
      <c r="EA214" s="697"/>
      <c r="EB214" s="697"/>
      <c r="EC214" s="697"/>
      <c r="ED214" s="697"/>
      <c r="EE214" s="697"/>
      <c r="EF214" s="697"/>
      <c r="EG214" s="697"/>
      <c r="EH214" s="697"/>
      <c r="EI214" s="697"/>
      <c r="EJ214" s="697"/>
      <c r="EK214" s="697"/>
      <c r="EL214" s="697"/>
      <c r="EM214" s="697"/>
      <c r="EN214" s="697"/>
      <c r="EO214" s="697"/>
      <c r="EP214" s="697"/>
      <c r="EQ214" s="697"/>
      <c r="ER214" s="697"/>
      <c r="ES214" s="697"/>
      <c r="ET214" s="697"/>
      <c r="EU214" s="697"/>
      <c r="EV214" s="697"/>
      <c r="EW214" s="697"/>
      <c r="EX214" s="697"/>
      <c r="EY214" s="697"/>
      <c r="EZ214" s="697"/>
      <c r="FA214" s="697"/>
      <c r="FB214" s="697"/>
      <c r="FC214" s="697"/>
      <c r="FD214" s="697"/>
      <c r="FE214" s="697"/>
      <c r="FF214" s="697"/>
      <c r="FG214" s="697"/>
      <c r="FH214" s="697"/>
      <c r="FI214" s="697"/>
      <c r="FJ214" s="697"/>
      <c r="FK214" s="697"/>
      <c r="FL214" s="697"/>
      <c r="FM214" s="697"/>
      <c r="FN214" s="697"/>
      <c r="FO214" s="697"/>
      <c r="FP214" s="697"/>
      <c r="FQ214" s="697"/>
      <c r="FR214" s="697"/>
      <c r="FS214" s="697"/>
      <c r="FT214" s="697"/>
      <c r="FU214" s="697"/>
      <c r="FV214" s="697"/>
      <c r="FW214" s="697"/>
      <c r="FX214" s="697"/>
      <c r="FY214" s="697"/>
      <c r="FZ214" s="697"/>
      <c r="GA214" s="697"/>
      <c r="GB214" s="697"/>
      <c r="GC214" s="697"/>
      <c r="GD214" s="697"/>
      <c r="GE214" s="697"/>
      <c r="GF214" s="697"/>
      <c r="GG214" s="697"/>
      <c r="GH214" s="697"/>
      <c r="GI214" s="697"/>
      <c r="GJ214" s="697"/>
      <c r="GK214" s="697"/>
      <c r="GL214" s="697"/>
      <c r="GM214" s="697"/>
      <c r="GN214" s="697"/>
      <c r="GO214" s="697"/>
      <c r="GP214" s="697"/>
      <c r="GQ214" s="697"/>
      <c r="GR214" s="697"/>
      <c r="GS214" s="697"/>
      <c r="GT214" s="697"/>
      <c r="GU214" s="697"/>
      <c r="GV214" s="697"/>
      <c r="GW214" s="697"/>
      <c r="GX214" s="697"/>
      <c r="GY214" s="697"/>
      <c r="GZ214" s="697"/>
      <c r="HA214" s="697"/>
      <c r="HB214" s="697"/>
      <c r="HC214" s="697"/>
      <c r="HD214" s="697"/>
      <c r="HE214" s="697"/>
      <c r="HF214" s="697"/>
      <c r="HG214" s="697"/>
      <c r="HH214" s="697"/>
      <c r="HI214" s="697"/>
      <c r="HJ214" s="697"/>
      <c r="HK214" s="697"/>
      <c r="HL214" s="697"/>
      <c r="HM214" s="697"/>
      <c r="HN214" s="697"/>
      <c r="HO214" s="697"/>
      <c r="HP214" s="697"/>
      <c r="HQ214" s="697"/>
      <c r="HR214" s="697"/>
      <c r="HS214" s="697"/>
      <c r="HT214" s="697"/>
      <c r="HU214" s="697"/>
      <c r="HV214" s="697"/>
      <c r="HW214" s="697"/>
      <c r="HX214" s="697"/>
      <c r="HY214" s="697"/>
      <c r="HZ214" s="697"/>
      <c r="IA214" s="697"/>
      <c r="IB214" s="697"/>
      <c r="IC214" s="697"/>
      <c r="ID214" s="697"/>
      <c r="IE214" s="697"/>
      <c r="IF214" s="697"/>
      <c r="IG214" s="697"/>
      <c r="IH214" s="697"/>
      <c r="II214" s="697"/>
      <c r="IJ214" s="697"/>
      <c r="IK214" s="697"/>
      <c r="IL214" s="697"/>
      <c r="IM214" s="697"/>
    </row>
    <row r="215" spans="1:247">
      <c r="A215" s="704"/>
      <c r="B215" s="704"/>
      <c r="C215" s="704"/>
      <c r="D215" s="720"/>
      <c r="E215" s="711"/>
      <c r="F215" s="708"/>
      <c r="G215" s="708"/>
      <c r="H215" s="709"/>
      <c r="I215" s="711"/>
      <c r="J215" s="711"/>
      <c r="K215" s="718"/>
      <c r="L215" s="712"/>
      <c r="M215" s="704"/>
      <c r="N215" s="704"/>
      <c r="O215" s="712"/>
      <c r="P215" s="704"/>
      <c r="Q215" s="704"/>
      <c r="R215" s="704"/>
      <c r="S215" s="713"/>
      <c r="T215" s="704"/>
      <c r="V215" s="697"/>
      <c r="W215" s="697"/>
      <c r="X215" s="697"/>
      <c r="Y215" s="697"/>
      <c r="Z215" s="697"/>
      <c r="AA215" s="697"/>
      <c r="AB215" s="697"/>
      <c r="AC215" s="697"/>
      <c r="AD215" s="697"/>
      <c r="AE215" s="697"/>
      <c r="AF215" s="697"/>
      <c r="AG215" s="697"/>
      <c r="AH215" s="697"/>
      <c r="AI215" s="697"/>
      <c r="AJ215" s="697"/>
      <c r="AK215" s="697"/>
      <c r="AL215" s="697"/>
      <c r="AM215" s="697"/>
      <c r="AN215" s="697"/>
      <c r="AO215" s="697"/>
      <c r="AP215" s="697"/>
      <c r="AQ215" s="697"/>
      <c r="AR215" s="697"/>
      <c r="AS215" s="697"/>
      <c r="AT215" s="697"/>
      <c r="AU215" s="697"/>
      <c r="AV215" s="697"/>
      <c r="AW215" s="697"/>
      <c r="AX215" s="697"/>
      <c r="AY215" s="697"/>
      <c r="AZ215" s="697"/>
      <c r="BA215" s="697"/>
      <c r="BB215" s="697"/>
      <c r="BC215" s="697"/>
      <c r="BD215" s="697"/>
      <c r="BE215" s="697"/>
      <c r="BF215" s="697"/>
      <c r="BG215" s="697"/>
      <c r="BH215" s="697"/>
      <c r="BI215" s="697"/>
      <c r="BJ215" s="697"/>
      <c r="BK215" s="697"/>
      <c r="BL215" s="697"/>
      <c r="BM215" s="697"/>
      <c r="BN215" s="697"/>
      <c r="BO215" s="697"/>
      <c r="BP215" s="697"/>
      <c r="BQ215" s="697"/>
      <c r="BR215" s="697"/>
      <c r="BS215" s="697"/>
      <c r="BT215" s="697"/>
      <c r="BU215" s="697"/>
      <c r="BV215" s="697"/>
      <c r="BW215" s="697"/>
      <c r="BX215" s="697"/>
      <c r="BY215" s="697"/>
      <c r="BZ215" s="697"/>
      <c r="CA215" s="697"/>
      <c r="CB215" s="697"/>
      <c r="CC215" s="697"/>
      <c r="CD215" s="697"/>
      <c r="CE215" s="697"/>
      <c r="CF215" s="697"/>
      <c r="CG215" s="697"/>
      <c r="CH215" s="697"/>
      <c r="CI215" s="697"/>
      <c r="CJ215" s="697"/>
      <c r="CK215" s="697"/>
      <c r="CL215" s="697"/>
      <c r="CM215" s="697"/>
      <c r="CN215" s="697"/>
      <c r="CO215" s="697"/>
      <c r="CP215" s="697"/>
      <c r="CQ215" s="697"/>
      <c r="CR215" s="697"/>
      <c r="CS215" s="697"/>
      <c r="CT215" s="697"/>
      <c r="CU215" s="697"/>
      <c r="CV215" s="697"/>
      <c r="CW215" s="697"/>
      <c r="CX215" s="697"/>
      <c r="CY215" s="697"/>
      <c r="CZ215" s="697"/>
      <c r="DA215" s="697"/>
      <c r="DB215" s="697"/>
      <c r="DC215" s="697"/>
      <c r="DD215" s="697"/>
      <c r="DE215" s="697"/>
      <c r="DF215" s="697"/>
      <c r="DG215" s="697"/>
      <c r="DH215" s="697"/>
      <c r="DI215" s="697"/>
      <c r="DJ215" s="697"/>
      <c r="DK215" s="697"/>
      <c r="DL215" s="697"/>
      <c r="DM215" s="697"/>
      <c r="DN215" s="697"/>
      <c r="DO215" s="697"/>
      <c r="DP215" s="697"/>
      <c r="DQ215" s="697"/>
      <c r="DR215" s="697"/>
      <c r="DS215" s="697"/>
      <c r="DT215" s="697"/>
      <c r="DU215" s="697"/>
      <c r="DV215" s="697"/>
      <c r="DW215" s="697"/>
      <c r="DX215" s="697"/>
      <c r="DY215" s="697"/>
      <c r="DZ215" s="697"/>
      <c r="EA215" s="697"/>
      <c r="EB215" s="697"/>
      <c r="EC215" s="697"/>
      <c r="ED215" s="697"/>
      <c r="EE215" s="697"/>
      <c r="EF215" s="697"/>
      <c r="EG215" s="697"/>
      <c r="EH215" s="697"/>
      <c r="EI215" s="697"/>
      <c r="EJ215" s="697"/>
      <c r="EK215" s="697"/>
      <c r="EL215" s="697"/>
      <c r="EM215" s="697"/>
      <c r="EN215" s="697"/>
      <c r="EO215" s="697"/>
      <c r="EP215" s="697"/>
      <c r="EQ215" s="697"/>
      <c r="ER215" s="697"/>
      <c r="ES215" s="697"/>
      <c r="ET215" s="697"/>
      <c r="EU215" s="697"/>
      <c r="EV215" s="697"/>
      <c r="EW215" s="697"/>
      <c r="EX215" s="697"/>
      <c r="EY215" s="697"/>
      <c r="EZ215" s="697"/>
      <c r="FA215" s="697"/>
      <c r="FB215" s="697"/>
      <c r="FC215" s="697"/>
      <c r="FD215" s="697"/>
      <c r="FE215" s="697"/>
      <c r="FF215" s="697"/>
      <c r="FG215" s="697"/>
      <c r="FH215" s="697"/>
      <c r="FI215" s="697"/>
      <c r="FJ215" s="697"/>
      <c r="FK215" s="697"/>
      <c r="FL215" s="697"/>
      <c r="FM215" s="697"/>
      <c r="FN215" s="697"/>
      <c r="FO215" s="697"/>
      <c r="FP215" s="697"/>
      <c r="FQ215" s="697"/>
      <c r="FR215" s="697"/>
      <c r="FS215" s="697"/>
      <c r="FT215" s="697"/>
      <c r="FU215" s="697"/>
      <c r="FV215" s="697"/>
      <c r="FW215" s="697"/>
      <c r="FX215" s="697"/>
      <c r="FY215" s="697"/>
      <c r="FZ215" s="697"/>
      <c r="GA215" s="697"/>
      <c r="GB215" s="697"/>
      <c r="GC215" s="697"/>
      <c r="GD215" s="697"/>
      <c r="GE215" s="697"/>
      <c r="GF215" s="697"/>
      <c r="GG215" s="697"/>
      <c r="GH215" s="697"/>
      <c r="GI215" s="697"/>
      <c r="GJ215" s="697"/>
      <c r="GK215" s="697"/>
      <c r="GL215" s="697"/>
      <c r="GM215" s="697"/>
      <c r="GN215" s="697"/>
      <c r="GO215" s="697"/>
      <c r="GP215" s="697"/>
      <c r="GQ215" s="697"/>
      <c r="GR215" s="697"/>
      <c r="GS215" s="697"/>
      <c r="GT215" s="697"/>
      <c r="GU215" s="697"/>
      <c r="GV215" s="697"/>
      <c r="GW215" s="697"/>
      <c r="GX215" s="697"/>
      <c r="GY215" s="697"/>
      <c r="GZ215" s="697"/>
      <c r="HA215" s="697"/>
      <c r="HB215" s="697"/>
      <c r="HC215" s="697"/>
      <c r="HD215" s="697"/>
      <c r="HE215" s="697"/>
      <c r="HF215" s="697"/>
      <c r="HG215" s="697"/>
      <c r="HH215" s="697"/>
      <c r="HI215" s="697"/>
      <c r="HJ215" s="697"/>
      <c r="HK215" s="697"/>
      <c r="HL215" s="697"/>
      <c r="HM215" s="697"/>
      <c r="HN215" s="697"/>
      <c r="HO215" s="697"/>
      <c r="HP215" s="697"/>
      <c r="HQ215" s="697"/>
      <c r="HR215" s="697"/>
      <c r="HS215" s="697"/>
      <c r="HT215" s="697"/>
      <c r="HU215" s="697"/>
      <c r="HV215" s="697"/>
      <c r="HW215" s="697"/>
      <c r="HX215" s="697"/>
      <c r="HY215" s="697"/>
      <c r="HZ215" s="697"/>
      <c r="IA215" s="697"/>
      <c r="IB215" s="697"/>
      <c r="IC215" s="697"/>
      <c r="ID215" s="697"/>
      <c r="IE215" s="697"/>
      <c r="IF215" s="697"/>
      <c r="IG215" s="697"/>
      <c r="IH215" s="697"/>
      <c r="II215" s="697"/>
      <c r="IJ215" s="697"/>
      <c r="IK215" s="697"/>
      <c r="IL215" s="697"/>
      <c r="IM215" s="697"/>
    </row>
    <row r="216" spans="1:247">
      <c r="A216" s="704"/>
      <c r="B216" s="704"/>
      <c r="C216" s="704"/>
      <c r="D216" s="720"/>
      <c r="E216" s="711"/>
      <c r="F216" s="708"/>
      <c r="G216" s="708"/>
      <c r="H216" s="721"/>
      <c r="I216" s="711"/>
      <c r="J216" s="711"/>
      <c r="K216" s="718"/>
      <c r="L216" s="712"/>
      <c r="M216" s="704"/>
      <c r="N216" s="704"/>
      <c r="O216" s="712"/>
      <c r="P216" s="704"/>
      <c r="Q216" s="704"/>
      <c r="R216" s="704"/>
      <c r="S216" s="713"/>
      <c r="T216" s="704"/>
      <c r="V216" s="697"/>
      <c r="W216" s="697"/>
      <c r="X216" s="697"/>
      <c r="Y216" s="697"/>
      <c r="Z216" s="697"/>
      <c r="AA216" s="697"/>
      <c r="AB216" s="697"/>
      <c r="AC216" s="697"/>
      <c r="AD216" s="697"/>
      <c r="AE216" s="697"/>
      <c r="AF216" s="697"/>
      <c r="AG216" s="697"/>
      <c r="AH216" s="697"/>
      <c r="AI216" s="697"/>
      <c r="AJ216" s="697"/>
      <c r="AK216" s="697"/>
      <c r="AL216" s="697"/>
      <c r="AM216" s="697"/>
      <c r="AN216" s="697"/>
      <c r="AO216" s="697"/>
      <c r="AP216" s="697"/>
      <c r="AQ216" s="697"/>
      <c r="AR216" s="697"/>
      <c r="AS216" s="697"/>
      <c r="AT216" s="697"/>
      <c r="AU216" s="697"/>
      <c r="AV216" s="697"/>
      <c r="AW216" s="697"/>
      <c r="AX216" s="697"/>
      <c r="AY216" s="697"/>
      <c r="AZ216" s="697"/>
      <c r="BA216" s="697"/>
      <c r="BB216" s="697"/>
      <c r="BC216" s="697"/>
      <c r="BD216" s="697"/>
      <c r="BE216" s="697"/>
      <c r="BF216" s="697"/>
      <c r="BG216" s="697"/>
      <c r="BH216" s="697"/>
      <c r="BI216" s="697"/>
      <c r="BJ216" s="697"/>
      <c r="BK216" s="697"/>
      <c r="BL216" s="697"/>
      <c r="BM216" s="697"/>
      <c r="BN216" s="697"/>
      <c r="BO216" s="697"/>
      <c r="BP216" s="697"/>
      <c r="BQ216" s="697"/>
      <c r="BR216" s="697"/>
      <c r="BS216" s="697"/>
      <c r="BT216" s="697"/>
      <c r="BU216" s="697"/>
      <c r="BV216" s="697"/>
      <c r="BW216" s="697"/>
      <c r="BX216" s="697"/>
      <c r="BY216" s="697"/>
      <c r="BZ216" s="697"/>
      <c r="CA216" s="697"/>
      <c r="CB216" s="697"/>
      <c r="CC216" s="697"/>
      <c r="CD216" s="697"/>
      <c r="CE216" s="697"/>
      <c r="CF216" s="697"/>
      <c r="CG216" s="697"/>
      <c r="CH216" s="697"/>
      <c r="CI216" s="697"/>
      <c r="CJ216" s="697"/>
      <c r="CK216" s="697"/>
      <c r="CL216" s="697"/>
      <c r="CM216" s="697"/>
      <c r="CN216" s="697"/>
      <c r="CO216" s="697"/>
      <c r="CP216" s="697"/>
      <c r="CQ216" s="697"/>
      <c r="CR216" s="697"/>
      <c r="CS216" s="697"/>
      <c r="CT216" s="697"/>
      <c r="CU216" s="697"/>
      <c r="CV216" s="697"/>
      <c r="CW216" s="697"/>
      <c r="CX216" s="697"/>
      <c r="CY216" s="697"/>
      <c r="CZ216" s="697"/>
      <c r="DA216" s="697"/>
      <c r="DB216" s="697"/>
      <c r="DC216" s="697"/>
      <c r="DD216" s="697"/>
      <c r="DE216" s="697"/>
      <c r="DF216" s="697"/>
      <c r="DG216" s="697"/>
      <c r="DH216" s="697"/>
      <c r="DI216" s="697"/>
      <c r="DJ216" s="697"/>
      <c r="DK216" s="697"/>
      <c r="DL216" s="697"/>
      <c r="DM216" s="697"/>
      <c r="DN216" s="697"/>
      <c r="DO216" s="697"/>
      <c r="DP216" s="697"/>
      <c r="DQ216" s="697"/>
      <c r="DR216" s="697"/>
      <c r="DS216" s="697"/>
      <c r="DT216" s="697"/>
      <c r="DU216" s="697"/>
      <c r="DV216" s="697"/>
      <c r="DW216" s="697"/>
      <c r="DX216" s="697"/>
      <c r="DY216" s="697"/>
      <c r="DZ216" s="697"/>
      <c r="EA216" s="697"/>
      <c r="EB216" s="697"/>
      <c r="EC216" s="697"/>
      <c r="ED216" s="697"/>
      <c r="EE216" s="697"/>
      <c r="EF216" s="697"/>
      <c r="EG216" s="697"/>
      <c r="EH216" s="697"/>
      <c r="EI216" s="697"/>
      <c r="EJ216" s="697"/>
      <c r="EK216" s="697"/>
      <c r="EL216" s="697"/>
      <c r="EM216" s="697"/>
      <c r="EN216" s="697"/>
      <c r="EO216" s="697"/>
      <c r="EP216" s="697"/>
      <c r="EQ216" s="697"/>
      <c r="ER216" s="697"/>
      <c r="ES216" s="697"/>
      <c r="ET216" s="697"/>
      <c r="EU216" s="697"/>
      <c r="EV216" s="697"/>
      <c r="EW216" s="697"/>
      <c r="EX216" s="697"/>
      <c r="EY216" s="697"/>
      <c r="EZ216" s="697"/>
      <c r="FA216" s="697"/>
      <c r="FB216" s="697"/>
      <c r="FC216" s="697"/>
      <c r="FD216" s="697"/>
      <c r="FE216" s="697"/>
      <c r="FF216" s="697"/>
      <c r="FG216" s="697"/>
      <c r="FH216" s="697"/>
      <c r="FI216" s="697"/>
      <c r="FJ216" s="697"/>
      <c r="FK216" s="697"/>
      <c r="FL216" s="697"/>
      <c r="FM216" s="697"/>
      <c r="FN216" s="697"/>
      <c r="FO216" s="697"/>
      <c r="FP216" s="697"/>
      <c r="FQ216" s="697"/>
      <c r="FR216" s="697"/>
      <c r="FS216" s="697"/>
      <c r="FT216" s="697"/>
      <c r="FU216" s="697"/>
      <c r="FV216" s="697"/>
      <c r="FW216" s="697"/>
      <c r="FX216" s="697"/>
      <c r="FY216" s="697"/>
      <c r="FZ216" s="697"/>
      <c r="GA216" s="697"/>
      <c r="GB216" s="697"/>
      <c r="GC216" s="697"/>
      <c r="GD216" s="697"/>
      <c r="GE216" s="697"/>
      <c r="GF216" s="697"/>
      <c r="GG216" s="697"/>
      <c r="GH216" s="697"/>
      <c r="GI216" s="697"/>
      <c r="GJ216" s="697"/>
      <c r="GK216" s="697"/>
      <c r="GL216" s="697"/>
      <c r="GM216" s="697"/>
      <c r="GN216" s="697"/>
      <c r="GO216" s="697"/>
      <c r="GP216" s="697"/>
      <c r="GQ216" s="697"/>
      <c r="GR216" s="697"/>
      <c r="GS216" s="697"/>
      <c r="GT216" s="697"/>
      <c r="GU216" s="697"/>
      <c r="GV216" s="697"/>
      <c r="GW216" s="697"/>
      <c r="GX216" s="697"/>
      <c r="GY216" s="697"/>
      <c r="GZ216" s="697"/>
      <c r="HA216" s="697"/>
      <c r="HB216" s="697"/>
      <c r="HC216" s="697"/>
      <c r="HD216" s="697"/>
      <c r="HE216" s="697"/>
      <c r="HF216" s="697"/>
      <c r="HG216" s="697"/>
      <c r="HH216" s="697"/>
      <c r="HI216" s="697"/>
      <c r="HJ216" s="697"/>
      <c r="HK216" s="697"/>
      <c r="HL216" s="697"/>
      <c r="HM216" s="697"/>
      <c r="HN216" s="697"/>
      <c r="HO216" s="697"/>
      <c r="HP216" s="697"/>
      <c r="HQ216" s="697"/>
      <c r="HR216" s="697"/>
      <c r="HS216" s="697"/>
      <c r="HT216" s="697"/>
      <c r="HU216" s="697"/>
      <c r="HV216" s="697"/>
      <c r="HW216" s="697"/>
      <c r="HX216" s="697"/>
      <c r="HY216" s="697"/>
      <c r="HZ216" s="697"/>
      <c r="IA216" s="697"/>
      <c r="IB216" s="697"/>
      <c r="IC216" s="697"/>
      <c r="ID216" s="697"/>
      <c r="IE216" s="697"/>
      <c r="IF216" s="697"/>
      <c r="IG216" s="697"/>
      <c r="IH216" s="697"/>
      <c r="II216" s="697"/>
      <c r="IJ216" s="697"/>
      <c r="IK216" s="697"/>
      <c r="IL216" s="697"/>
      <c r="IM216" s="697"/>
    </row>
    <row r="217" spans="1:247">
      <c r="A217" s="704"/>
      <c r="B217" s="704"/>
      <c r="C217" s="704"/>
      <c r="D217" s="720"/>
      <c r="E217" s="711"/>
      <c r="F217" s="717"/>
      <c r="G217" s="708"/>
      <c r="H217" s="709"/>
      <c r="I217" s="711"/>
      <c r="J217" s="711"/>
      <c r="K217" s="718"/>
      <c r="L217" s="712"/>
      <c r="M217" s="704"/>
      <c r="N217" s="704"/>
      <c r="O217" s="712"/>
      <c r="P217" s="704"/>
      <c r="Q217" s="704"/>
      <c r="R217" s="704"/>
      <c r="S217" s="713"/>
      <c r="T217" s="704"/>
      <c r="V217" s="697"/>
      <c r="W217" s="697"/>
      <c r="X217" s="697"/>
      <c r="Y217" s="697"/>
      <c r="Z217" s="697"/>
      <c r="AA217" s="697"/>
      <c r="AB217" s="697"/>
      <c r="AC217" s="697"/>
      <c r="AD217" s="697"/>
      <c r="AE217" s="697"/>
      <c r="AF217" s="697"/>
      <c r="AG217" s="697"/>
      <c r="AH217" s="697"/>
      <c r="AI217" s="697"/>
      <c r="AJ217" s="697"/>
      <c r="AK217" s="697"/>
      <c r="AL217" s="697"/>
      <c r="AM217" s="697"/>
      <c r="AN217" s="697"/>
      <c r="AO217" s="697"/>
      <c r="AP217" s="697"/>
      <c r="AQ217" s="697"/>
      <c r="AR217" s="697"/>
      <c r="AS217" s="697"/>
      <c r="AT217" s="697"/>
      <c r="AU217" s="697"/>
      <c r="AV217" s="697"/>
      <c r="AW217" s="697"/>
      <c r="AX217" s="697"/>
      <c r="AY217" s="697"/>
      <c r="AZ217" s="697"/>
      <c r="BA217" s="697"/>
      <c r="BB217" s="697"/>
      <c r="BC217" s="697"/>
      <c r="BD217" s="697"/>
      <c r="BE217" s="697"/>
      <c r="BF217" s="697"/>
      <c r="BG217" s="697"/>
      <c r="BH217" s="697"/>
      <c r="BI217" s="697"/>
      <c r="BJ217" s="697"/>
      <c r="BK217" s="697"/>
      <c r="BL217" s="697"/>
      <c r="BM217" s="697"/>
      <c r="BN217" s="697"/>
      <c r="BO217" s="697"/>
      <c r="BP217" s="697"/>
      <c r="BQ217" s="697"/>
      <c r="BR217" s="697"/>
      <c r="BS217" s="697"/>
      <c r="BT217" s="697"/>
      <c r="BU217" s="697"/>
      <c r="BV217" s="697"/>
      <c r="BW217" s="697"/>
      <c r="BX217" s="697"/>
      <c r="BY217" s="697"/>
      <c r="BZ217" s="697"/>
      <c r="CA217" s="697"/>
      <c r="CB217" s="697"/>
      <c r="CC217" s="697"/>
      <c r="CD217" s="697"/>
      <c r="CE217" s="697"/>
      <c r="CF217" s="697"/>
      <c r="CG217" s="697"/>
      <c r="CH217" s="697"/>
      <c r="CI217" s="697"/>
      <c r="CJ217" s="697"/>
      <c r="CK217" s="697"/>
      <c r="CL217" s="697"/>
      <c r="CM217" s="697"/>
      <c r="CN217" s="697"/>
      <c r="CO217" s="697"/>
      <c r="CP217" s="697"/>
      <c r="CQ217" s="697"/>
      <c r="CR217" s="697"/>
      <c r="CS217" s="697"/>
      <c r="CT217" s="697"/>
      <c r="CU217" s="697"/>
      <c r="CV217" s="697"/>
      <c r="CW217" s="697"/>
      <c r="CX217" s="697"/>
      <c r="CY217" s="697"/>
      <c r="CZ217" s="697"/>
      <c r="DA217" s="697"/>
      <c r="DB217" s="697"/>
      <c r="DC217" s="697"/>
      <c r="DD217" s="697"/>
      <c r="DE217" s="697"/>
      <c r="DF217" s="697"/>
      <c r="DG217" s="697"/>
      <c r="DH217" s="697"/>
      <c r="DI217" s="697"/>
      <c r="DJ217" s="697"/>
      <c r="DK217" s="697"/>
      <c r="DL217" s="697"/>
      <c r="DM217" s="697"/>
      <c r="DN217" s="697"/>
      <c r="DO217" s="697"/>
      <c r="DP217" s="697"/>
      <c r="DQ217" s="697"/>
      <c r="DR217" s="697"/>
      <c r="DS217" s="697"/>
      <c r="DT217" s="697"/>
      <c r="DU217" s="697"/>
      <c r="DV217" s="697"/>
      <c r="DW217" s="697"/>
      <c r="DX217" s="697"/>
      <c r="DY217" s="697"/>
      <c r="DZ217" s="697"/>
      <c r="EA217" s="697"/>
      <c r="EB217" s="697"/>
      <c r="EC217" s="697"/>
      <c r="ED217" s="697"/>
      <c r="EE217" s="697"/>
      <c r="EF217" s="697"/>
      <c r="EG217" s="697"/>
      <c r="EH217" s="697"/>
      <c r="EI217" s="697"/>
      <c r="EJ217" s="697"/>
      <c r="EK217" s="697"/>
      <c r="EL217" s="697"/>
      <c r="EM217" s="697"/>
      <c r="EN217" s="697"/>
      <c r="EO217" s="697"/>
      <c r="EP217" s="697"/>
      <c r="EQ217" s="697"/>
      <c r="ER217" s="697"/>
      <c r="ES217" s="697"/>
      <c r="ET217" s="697"/>
      <c r="EU217" s="697"/>
      <c r="EV217" s="697"/>
      <c r="EW217" s="697"/>
      <c r="EX217" s="697"/>
      <c r="EY217" s="697"/>
      <c r="EZ217" s="697"/>
      <c r="FA217" s="697"/>
      <c r="FB217" s="697"/>
      <c r="FC217" s="697"/>
      <c r="FD217" s="697"/>
      <c r="FE217" s="697"/>
      <c r="FF217" s="697"/>
      <c r="FG217" s="697"/>
      <c r="FH217" s="697"/>
      <c r="FI217" s="697"/>
      <c r="FJ217" s="697"/>
      <c r="FK217" s="697"/>
      <c r="FL217" s="697"/>
      <c r="FM217" s="697"/>
      <c r="FN217" s="697"/>
      <c r="FO217" s="697"/>
      <c r="FP217" s="697"/>
      <c r="FQ217" s="697"/>
      <c r="FR217" s="697"/>
      <c r="FS217" s="697"/>
      <c r="FT217" s="697"/>
      <c r="FU217" s="697"/>
      <c r="FV217" s="697"/>
      <c r="FW217" s="697"/>
      <c r="FX217" s="697"/>
      <c r="FY217" s="697"/>
      <c r="FZ217" s="697"/>
      <c r="GA217" s="697"/>
      <c r="GB217" s="697"/>
      <c r="GC217" s="697"/>
      <c r="GD217" s="697"/>
      <c r="GE217" s="697"/>
      <c r="GF217" s="697"/>
      <c r="GG217" s="697"/>
      <c r="GH217" s="697"/>
      <c r="GI217" s="697"/>
      <c r="GJ217" s="697"/>
      <c r="GK217" s="697"/>
      <c r="GL217" s="697"/>
      <c r="GM217" s="697"/>
      <c r="GN217" s="697"/>
      <c r="GO217" s="697"/>
      <c r="GP217" s="697"/>
      <c r="GQ217" s="697"/>
      <c r="GR217" s="697"/>
      <c r="GS217" s="697"/>
      <c r="GT217" s="697"/>
      <c r="GU217" s="697"/>
      <c r="GV217" s="697"/>
      <c r="GW217" s="697"/>
      <c r="GX217" s="697"/>
      <c r="GY217" s="697"/>
      <c r="GZ217" s="697"/>
      <c r="HA217" s="697"/>
      <c r="HB217" s="697"/>
      <c r="HC217" s="697"/>
      <c r="HD217" s="697"/>
      <c r="HE217" s="697"/>
      <c r="HF217" s="697"/>
      <c r="HG217" s="697"/>
      <c r="HH217" s="697"/>
      <c r="HI217" s="697"/>
      <c r="HJ217" s="697"/>
      <c r="HK217" s="697"/>
      <c r="HL217" s="697"/>
      <c r="HM217" s="697"/>
      <c r="HN217" s="697"/>
      <c r="HO217" s="697"/>
      <c r="HP217" s="697"/>
      <c r="HQ217" s="697"/>
      <c r="HR217" s="697"/>
      <c r="HS217" s="697"/>
      <c r="HT217" s="697"/>
      <c r="HU217" s="697"/>
      <c r="HV217" s="697"/>
      <c r="HW217" s="697"/>
      <c r="HX217" s="697"/>
      <c r="HY217" s="697"/>
      <c r="HZ217" s="697"/>
      <c r="IA217" s="697"/>
      <c r="IB217" s="697"/>
      <c r="IC217" s="697"/>
      <c r="ID217" s="697"/>
      <c r="IE217" s="697"/>
      <c r="IF217" s="697"/>
      <c r="IG217" s="697"/>
      <c r="IH217" s="697"/>
      <c r="II217" s="697"/>
      <c r="IJ217" s="697"/>
      <c r="IK217" s="697"/>
      <c r="IL217" s="697"/>
      <c r="IM217" s="697"/>
    </row>
    <row r="218" spans="1:247">
      <c r="A218" s="704"/>
      <c r="B218" s="704"/>
      <c r="C218" s="704"/>
      <c r="D218" s="720"/>
      <c r="E218" s="711"/>
      <c r="F218" s="717"/>
      <c r="G218" s="708"/>
      <c r="H218" s="717"/>
      <c r="I218" s="711"/>
      <c r="J218" s="711"/>
      <c r="K218" s="718"/>
      <c r="L218" s="712"/>
      <c r="M218" s="704"/>
      <c r="N218" s="704"/>
      <c r="O218" s="712"/>
      <c r="P218" s="704"/>
      <c r="Q218" s="704"/>
      <c r="R218" s="704"/>
      <c r="S218" s="713"/>
      <c r="T218" s="704"/>
      <c r="V218" s="697"/>
      <c r="W218" s="697"/>
      <c r="X218" s="697"/>
      <c r="Y218" s="697"/>
      <c r="Z218" s="697"/>
      <c r="AA218" s="697"/>
      <c r="AB218" s="697"/>
      <c r="AC218" s="697"/>
      <c r="AD218" s="697"/>
      <c r="AE218" s="697"/>
      <c r="AF218" s="697"/>
      <c r="AG218" s="697"/>
      <c r="AH218" s="697"/>
      <c r="AI218" s="697"/>
      <c r="AJ218" s="697"/>
      <c r="AK218" s="697"/>
      <c r="AL218" s="697"/>
      <c r="AM218" s="697"/>
      <c r="AN218" s="697"/>
      <c r="AO218" s="697"/>
      <c r="AP218" s="697"/>
      <c r="AQ218" s="697"/>
      <c r="AR218" s="697"/>
      <c r="AS218" s="697"/>
      <c r="AT218" s="697"/>
      <c r="AU218" s="697"/>
      <c r="AV218" s="697"/>
      <c r="AW218" s="697"/>
      <c r="AX218" s="697"/>
      <c r="AY218" s="697"/>
      <c r="AZ218" s="697"/>
      <c r="BA218" s="697"/>
      <c r="BB218" s="697"/>
      <c r="BC218" s="697"/>
      <c r="BD218" s="697"/>
      <c r="BE218" s="697"/>
      <c r="BF218" s="697"/>
      <c r="BG218" s="697"/>
      <c r="BH218" s="697"/>
      <c r="BI218" s="697"/>
      <c r="BJ218" s="697"/>
      <c r="BK218" s="697"/>
      <c r="BL218" s="697"/>
      <c r="BM218" s="697"/>
      <c r="BN218" s="697"/>
      <c r="BO218" s="697"/>
      <c r="BP218" s="697"/>
      <c r="BQ218" s="697"/>
      <c r="BR218" s="697"/>
      <c r="BS218" s="697"/>
      <c r="BT218" s="697"/>
      <c r="BU218" s="697"/>
      <c r="BV218" s="697"/>
      <c r="BW218" s="697"/>
      <c r="BX218" s="697"/>
      <c r="BY218" s="697"/>
      <c r="BZ218" s="697"/>
      <c r="CA218" s="697"/>
      <c r="CB218" s="697"/>
      <c r="CC218" s="697"/>
      <c r="CD218" s="697"/>
      <c r="CE218" s="697"/>
      <c r="CF218" s="697"/>
      <c r="CG218" s="697"/>
      <c r="CH218" s="697"/>
      <c r="CI218" s="697"/>
      <c r="CJ218" s="697"/>
      <c r="CK218" s="697"/>
      <c r="CL218" s="697"/>
      <c r="CM218" s="697"/>
      <c r="CN218" s="697"/>
      <c r="CO218" s="697"/>
      <c r="CP218" s="697"/>
      <c r="CQ218" s="697"/>
      <c r="CR218" s="697"/>
      <c r="CS218" s="697"/>
      <c r="CT218" s="697"/>
      <c r="CU218" s="697"/>
      <c r="CV218" s="697"/>
      <c r="CW218" s="697"/>
      <c r="CX218" s="697"/>
      <c r="CY218" s="697"/>
      <c r="CZ218" s="697"/>
      <c r="DA218" s="697"/>
      <c r="DB218" s="697"/>
      <c r="DC218" s="697"/>
      <c r="DD218" s="697"/>
      <c r="DE218" s="697"/>
      <c r="DF218" s="697"/>
      <c r="DG218" s="697"/>
      <c r="DH218" s="697"/>
      <c r="DI218" s="697"/>
      <c r="DJ218" s="697"/>
      <c r="DK218" s="697"/>
      <c r="DL218" s="697"/>
      <c r="DM218" s="697"/>
      <c r="DN218" s="697"/>
      <c r="DO218" s="697"/>
      <c r="DP218" s="697"/>
      <c r="DQ218" s="697"/>
      <c r="DR218" s="697"/>
      <c r="DS218" s="697"/>
      <c r="DT218" s="697"/>
      <c r="DU218" s="697"/>
      <c r="DV218" s="697"/>
      <c r="DW218" s="697"/>
      <c r="DX218" s="697"/>
      <c r="DY218" s="697"/>
      <c r="DZ218" s="697"/>
      <c r="EA218" s="697"/>
      <c r="EB218" s="697"/>
      <c r="EC218" s="697"/>
      <c r="ED218" s="697"/>
      <c r="EE218" s="697"/>
      <c r="EF218" s="697"/>
      <c r="EG218" s="697"/>
      <c r="EH218" s="697"/>
      <c r="EI218" s="697"/>
      <c r="EJ218" s="697"/>
      <c r="EK218" s="697"/>
      <c r="EL218" s="697"/>
      <c r="EM218" s="697"/>
      <c r="EN218" s="697"/>
      <c r="EO218" s="697"/>
      <c r="EP218" s="697"/>
      <c r="EQ218" s="697"/>
      <c r="ER218" s="697"/>
      <c r="ES218" s="697"/>
      <c r="ET218" s="697"/>
      <c r="EU218" s="697"/>
      <c r="EV218" s="697"/>
      <c r="EW218" s="697"/>
      <c r="EX218" s="697"/>
      <c r="EY218" s="697"/>
      <c r="EZ218" s="697"/>
      <c r="FA218" s="697"/>
      <c r="FB218" s="697"/>
      <c r="FC218" s="697"/>
      <c r="FD218" s="697"/>
      <c r="FE218" s="697"/>
      <c r="FF218" s="697"/>
      <c r="FG218" s="697"/>
      <c r="FH218" s="697"/>
      <c r="FI218" s="697"/>
      <c r="FJ218" s="697"/>
      <c r="FK218" s="697"/>
      <c r="FL218" s="697"/>
      <c r="FM218" s="697"/>
      <c r="FN218" s="697"/>
      <c r="FO218" s="697"/>
      <c r="FP218" s="697"/>
      <c r="FQ218" s="697"/>
      <c r="FR218" s="697"/>
      <c r="FS218" s="697"/>
      <c r="FT218" s="697"/>
      <c r="FU218" s="697"/>
      <c r="FV218" s="697"/>
      <c r="FW218" s="697"/>
      <c r="FX218" s="697"/>
      <c r="FY218" s="697"/>
      <c r="FZ218" s="697"/>
      <c r="GA218" s="697"/>
      <c r="GB218" s="697"/>
      <c r="GC218" s="697"/>
      <c r="GD218" s="697"/>
      <c r="GE218" s="697"/>
      <c r="GF218" s="697"/>
      <c r="GG218" s="697"/>
      <c r="GH218" s="697"/>
      <c r="GI218" s="697"/>
      <c r="GJ218" s="697"/>
      <c r="GK218" s="697"/>
      <c r="GL218" s="697"/>
      <c r="GM218" s="697"/>
      <c r="GN218" s="697"/>
      <c r="GO218" s="697"/>
      <c r="GP218" s="697"/>
      <c r="GQ218" s="697"/>
      <c r="GR218" s="697"/>
      <c r="GS218" s="697"/>
      <c r="GT218" s="697"/>
      <c r="GU218" s="697"/>
      <c r="GV218" s="697"/>
      <c r="GW218" s="697"/>
      <c r="GX218" s="697"/>
      <c r="GY218" s="697"/>
      <c r="GZ218" s="697"/>
      <c r="HA218" s="697"/>
      <c r="HB218" s="697"/>
      <c r="HC218" s="697"/>
      <c r="HD218" s="697"/>
      <c r="HE218" s="697"/>
      <c r="HF218" s="697"/>
      <c r="HG218" s="697"/>
      <c r="HH218" s="697"/>
      <c r="HI218" s="697"/>
      <c r="HJ218" s="697"/>
      <c r="HK218" s="697"/>
      <c r="HL218" s="697"/>
      <c r="HM218" s="697"/>
      <c r="HN218" s="697"/>
      <c r="HO218" s="697"/>
      <c r="HP218" s="697"/>
      <c r="HQ218" s="697"/>
      <c r="HR218" s="697"/>
      <c r="HS218" s="697"/>
      <c r="HT218" s="697"/>
      <c r="HU218" s="697"/>
      <c r="HV218" s="697"/>
      <c r="HW218" s="697"/>
      <c r="HX218" s="697"/>
      <c r="HY218" s="697"/>
      <c r="HZ218" s="697"/>
      <c r="IA218" s="697"/>
      <c r="IB218" s="697"/>
      <c r="IC218" s="697"/>
      <c r="ID218" s="697"/>
      <c r="IE218" s="697"/>
      <c r="IF218" s="697"/>
      <c r="IG218" s="697"/>
      <c r="IH218" s="697"/>
      <c r="II218" s="697"/>
      <c r="IJ218" s="697"/>
      <c r="IK218" s="697"/>
      <c r="IL218" s="697"/>
      <c r="IM218" s="697"/>
    </row>
    <row r="219" spans="1:247">
      <c r="A219" s="704"/>
      <c r="B219" s="704"/>
      <c r="C219" s="704"/>
      <c r="D219" s="720"/>
      <c r="E219" s="711"/>
      <c r="F219" s="717"/>
      <c r="G219" s="708"/>
      <c r="H219" s="717"/>
      <c r="I219" s="711"/>
      <c r="J219" s="711"/>
      <c r="K219" s="718"/>
      <c r="L219" s="712"/>
      <c r="M219" s="704"/>
      <c r="N219" s="704"/>
      <c r="O219" s="712"/>
      <c r="P219" s="704"/>
      <c r="Q219" s="704"/>
      <c r="R219" s="704"/>
      <c r="S219" s="713"/>
      <c r="T219" s="704"/>
      <c r="V219" s="697"/>
      <c r="W219" s="697"/>
      <c r="X219" s="697"/>
      <c r="Y219" s="697"/>
      <c r="Z219" s="697"/>
      <c r="AA219" s="697"/>
      <c r="AB219" s="697"/>
      <c r="AC219" s="697"/>
      <c r="AD219" s="697"/>
      <c r="AE219" s="697"/>
      <c r="AF219" s="697"/>
      <c r="AG219" s="697"/>
      <c r="AH219" s="697"/>
      <c r="AI219" s="697"/>
      <c r="AJ219" s="697"/>
      <c r="AK219" s="697"/>
      <c r="AL219" s="697"/>
      <c r="AM219" s="697"/>
      <c r="AN219" s="697"/>
      <c r="AO219" s="697"/>
      <c r="AP219" s="697"/>
      <c r="AQ219" s="697"/>
      <c r="AR219" s="697"/>
      <c r="AS219" s="697"/>
      <c r="AT219" s="697"/>
      <c r="AU219" s="697"/>
      <c r="AV219" s="697"/>
      <c r="AW219" s="697"/>
      <c r="AX219" s="697"/>
      <c r="AY219" s="697"/>
      <c r="AZ219" s="697"/>
      <c r="BA219" s="697"/>
      <c r="BB219" s="697"/>
      <c r="BC219" s="697"/>
      <c r="BD219" s="697"/>
      <c r="BE219" s="697"/>
      <c r="BF219" s="697"/>
      <c r="BG219" s="697"/>
      <c r="BH219" s="697"/>
      <c r="BI219" s="697"/>
      <c r="BJ219" s="697"/>
      <c r="BK219" s="697"/>
      <c r="BL219" s="697"/>
      <c r="BM219" s="697"/>
      <c r="BN219" s="697"/>
      <c r="BO219" s="697"/>
      <c r="BP219" s="697"/>
      <c r="BQ219" s="697"/>
      <c r="BR219" s="697"/>
      <c r="BS219" s="697"/>
      <c r="BT219" s="697"/>
      <c r="BU219" s="697"/>
      <c r="BV219" s="697"/>
      <c r="BW219" s="697"/>
      <c r="BX219" s="697"/>
      <c r="BY219" s="697"/>
      <c r="BZ219" s="697"/>
      <c r="CA219" s="697"/>
      <c r="CB219" s="697"/>
      <c r="CC219" s="697"/>
      <c r="CD219" s="697"/>
      <c r="CE219" s="697"/>
      <c r="CF219" s="697"/>
      <c r="CG219" s="697"/>
      <c r="CH219" s="697"/>
      <c r="CI219" s="697"/>
      <c r="CJ219" s="697"/>
      <c r="CK219" s="697"/>
      <c r="CL219" s="697"/>
      <c r="CM219" s="697"/>
      <c r="CN219" s="697"/>
      <c r="CO219" s="697"/>
      <c r="CP219" s="697"/>
      <c r="CQ219" s="697"/>
      <c r="CR219" s="697"/>
      <c r="CS219" s="697"/>
      <c r="CT219" s="697"/>
      <c r="CU219" s="697"/>
      <c r="CV219" s="697"/>
      <c r="CW219" s="697"/>
      <c r="CX219" s="697"/>
      <c r="CY219" s="697"/>
      <c r="CZ219" s="697"/>
      <c r="DA219" s="697"/>
      <c r="DB219" s="697"/>
      <c r="DC219" s="697"/>
      <c r="DD219" s="697"/>
      <c r="DE219" s="697"/>
      <c r="DF219" s="697"/>
      <c r="DG219" s="697"/>
      <c r="DH219" s="697"/>
      <c r="DI219" s="697"/>
      <c r="DJ219" s="697"/>
      <c r="DK219" s="697"/>
      <c r="DL219" s="697"/>
      <c r="DM219" s="697"/>
      <c r="DN219" s="697"/>
      <c r="DO219" s="697"/>
      <c r="DP219" s="697"/>
      <c r="DQ219" s="697"/>
      <c r="DR219" s="697"/>
      <c r="DS219" s="697"/>
      <c r="DT219" s="697"/>
      <c r="DU219" s="697"/>
      <c r="DV219" s="697"/>
      <c r="DW219" s="697"/>
      <c r="DX219" s="697"/>
      <c r="DY219" s="697"/>
      <c r="DZ219" s="697"/>
      <c r="EA219" s="697"/>
      <c r="EB219" s="697"/>
      <c r="EC219" s="697"/>
      <c r="ED219" s="697"/>
      <c r="EE219" s="697"/>
      <c r="EF219" s="697"/>
      <c r="EG219" s="697"/>
      <c r="EH219" s="697"/>
      <c r="EI219" s="697"/>
      <c r="EJ219" s="697"/>
      <c r="EK219" s="697"/>
      <c r="EL219" s="697"/>
      <c r="EM219" s="697"/>
      <c r="EN219" s="697"/>
      <c r="EO219" s="697"/>
      <c r="EP219" s="697"/>
      <c r="EQ219" s="697"/>
      <c r="ER219" s="697"/>
      <c r="ES219" s="697"/>
      <c r="ET219" s="697"/>
      <c r="EU219" s="697"/>
      <c r="EV219" s="697"/>
      <c r="EW219" s="697"/>
      <c r="EX219" s="697"/>
      <c r="EY219" s="697"/>
      <c r="EZ219" s="697"/>
      <c r="FA219" s="697"/>
      <c r="FB219" s="697"/>
      <c r="FC219" s="697"/>
      <c r="FD219" s="697"/>
      <c r="FE219" s="697"/>
      <c r="FF219" s="697"/>
      <c r="FG219" s="697"/>
      <c r="FH219" s="697"/>
      <c r="FI219" s="697"/>
      <c r="FJ219" s="697"/>
      <c r="FK219" s="697"/>
      <c r="FL219" s="697"/>
      <c r="FM219" s="697"/>
      <c r="FN219" s="697"/>
      <c r="FO219" s="697"/>
      <c r="FP219" s="697"/>
      <c r="FQ219" s="697"/>
      <c r="FR219" s="697"/>
      <c r="FS219" s="697"/>
      <c r="FT219" s="697"/>
      <c r="FU219" s="697"/>
      <c r="FV219" s="697"/>
      <c r="FW219" s="697"/>
      <c r="FX219" s="697"/>
      <c r="FY219" s="697"/>
      <c r="FZ219" s="697"/>
      <c r="GA219" s="697"/>
      <c r="GB219" s="697"/>
      <c r="GC219" s="697"/>
      <c r="GD219" s="697"/>
      <c r="GE219" s="697"/>
      <c r="GF219" s="697"/>
      <c r="GG219" s="697"/>
      <c r="GH219" s="697"/>
      <c r="GI219" s="697"/>
      <c r="GJ219" s="697"/>
      <c r="GK219" s="697"/>
      <c r="GL219" s="697"/>
      <c r="GM219" s="697"/>
      <c r="GN219" s="697"/>
      <c r="GO219" s="697"/>
      <c r="GP219" s="697"/>
      <c r="GQ219" s="697"/>
      <c r="GR219" s="697"/>
      <c r="GS219" s="697"/>
      <c r="GT219" s="697"/>
      <c r="GU219" s="697"/>
      <c r="GV219" s="697"/>
      <c r="GW219" s="697"/>
      <c r="GX219" s="697"/>
      <c r="GY219" s="697"/>
      <c r="GZ219" s="697"/>
      <c r="HA219" s="697"/>
      <c r="HB219" s="697"/>
      <c r="HC219" s="697"/>
      <c r="HD219" s="697"/>
      <c r="HE219" s="697"/>
      <c r="HF219" s="697"/>
      <c r="HG219" s="697"/>
      <c r="HH219" s="697"/>
      <c r="HI219" s="697"/>
      <c r="HJ219" s="697"/>
      <c r="HK219" s="697"/>
      <c r="HL219" s="697"/>
      <c r="HM219" s="697"/>
      <c r="HN219" s="697"/>
      <c r="HO219" s="697"/>
      <c r="HP219" s="697"/>
      <c r="HQ219" s="697"/>
      <c r="HR219" s="697"/>
      <c r="HS219" s="697"/>
      <c r="HT219" s="697"/>
      <c r="HU219" s="697"/>
      <c r="HV219" s="697"/>
      <c r="HW219" s="697"/>
      <c r="HX219" s="697"/>
      <c r="HY219" s="697"/>
      <c r="HZ219" s="697"/>
      <c r="IA219" s="697"/>
      <c r="IB219" s="697"/>
      <c r="IC219" s="697"/>
      <c r="ID219" s="697"/>
      <c r="IE219" s="697"/>
      <c r="IF219" s="697"/>
      <c r="IG219" s="697"/>
      <c r="IH219" s="697"/>
      <c r="II219" s="697"/>
      <c r="IJ219" s="697"/>
      <c r="IK219" s="697"/>
      <c r="IL219" s="697"/>
      <c r="IM219" s="697"/>
    </row>
    <row r="220" spans="1:247">
      <c r="A220" s="704"/>
      <c r="B220" s="704"/>
      <c r="C220" s="704"/>
      <c r="D220" s="720"/>
      <c r="E220" s="711"/>
      <c r="F220" s="717"/>
      <c r="G220" s="708"/>
      <c r="H220" s="717"/>
      <c r="I220" s="711"/>
      <c r="J220" s="711"/>
      <c r="K220" s="718"/>
      <c r="L220" s="712"/>
      <c r="M220" s="704"/>
      <c r="N220" s="704"/>
      <c r="O220" s="712"/>
      <c r="P220" s="704"/>
      <c r="Q220" s="704"/>
      <c r="R220" s="704"/>
      <c r="S220" s="713"/>
      <c r="T220" s="704"/>
      <c r="V220" s="697"/>
      <c r="W220" s="697"/>
      <c r="X220" s="697"/>
      <c r="Y220" s="697"/>
      <c r="Z220" s="697"/>
      <c r="AA220" s="697"/>
      <c r="AB220" s="697"/>
      <c r="AC220" s="697"/>
      <c r="AD220" s="697"/>
      <c r="AE220" s="697"/>
      <c r="AF220" s="697"/>
      <c r="AG220" s="697"/>
      <c r="AH220" s="697"/>
      <c r="AI220" s="697"/>
      <c r="AJ220" s="697"/>
      <c r="AK220" s="697"/>
      <c r="AL220" s="697"/>
      <c r="AM220" s="697"/>
      <c r="AN220" s="697"/>
      <c r="AO220" s="697"/>
      <c r="AP220" s="697"/>
      <c r="AQ220" s="697"/>
      <c r="AR220" s="697"/>
      <c r="AS220" s="697"/>
      <c r="AT220" s="697"/>
      <c r="AU220" s="697"/>
      <c r="AV220" s="697"/>
      <c r="AW220" s="697"/>
      <c r="AX220" s="697"/>
      <c r="AY220" s="697"/>
      <c r="AZ220" s="697"/>
      <c r="BA220" s="697"/>
      <c r="BB220" s="697"/>
      <c r="BC220" s="697"/>
      <c r="BD220" s="697"/>
      <c r="BE220" s="697"/>
      <c r="BF220" s="697"/>
      <c r="BG220" s="697"/>
      <c r="BH220" s="697"/>
      <c r="BI220" s="697"/>
      <c r="BJ220" s="697"/>
      <c r="BK220" s="697"/>
      <c r="BL220" s="697"/>
      <c r="BM220" s="697"/>
      <c r="BN220" s="697"/>
      <c r="BO220" s="697"/>
      <c r="BP220" s="697"/>
      <c r="BQ220" s="697"/>
      <c r="BR220" s="697"/>
      <c r="BS220" s="697"/>
      <c r="BT220" s="697"/>
      <c r="BU220" s="697"/>
      <c r="BV220" s="697"/>
      <c r="BW220" s="697"/>
      <c r="BX220" s="697"/>
      <c r="BY220" s="697"/>
      <c r="BZ220" s="697"/>
      <c r="CA220" s="697"/>
      <c r="CB220" s="697"/>
      <c r="CC220" s="697"/>
      <c r="CD220" s="697"/>
      <c r="CE220" s="697"/>
      <c r="CF220" s="697"/>
      <c r="CG220" s="697"/>
      <c r="CH220" s="697"/>
      <c r="CI220" s="697"/>
      <c r="CJ220" s="697"/>
      <c r="CK220" s="697"/>
      <c r="CL220" s="697"/>
      <c r="CM220" s="697"/>
      <c r="CN220" s="697"/>
      <c r="CO220" s="697"/>
      <c r="CP220" s="697"/>
      <c r="CQ220" s="697"/>
      <c r="CR220" s="697"/>
      <c r="CS220" s="697"/>
      <c r="CT220" s="697"/>
      <c r="CU220" s="697"/>
      <c r="CV220" s="697"/>
      <c r="CW220" s="697"/>
      <c r="CX220" s="697"/>
      <c r="CY220" s="697"/>
      <c r="CZ220" s="697"/>
      <c r="DA220" s="697"/>
      <c r="DB220" s="697"/>
      <c r="DC220" s="697"/>
      <c r="DD220" s="697"/>
      <c r="DE220" s="697"/>
      <c r="DF220" s="697"/>
      <c r="DG220" s="697"/>
      <c r="DH220" s="697"/>
      <c r="DI220" s="697"/>
      <c r="DJ220" s="697"/>
      <c r="DK220" s="697"/>
      <c r="DL220" s="697"/>
      <c r="DM220" s="697"/>
      <c r="DN220" s="697"/>
      <c r="DO220" s="697"/>
      <c r="DP220" s="697"/>
      <c r="DQ220" s="697"/>
      <c r="DR220" s="697"/>
      <c r="DS220" s="697"/>
      <c r="DT220" s="697"/>
      <c r="DU220" s="697"/>
      <c r="DV220" s="697"/>
      <c r="DW220" s="697"/>
      <c r="DX220" s="697"/>
      <c r="DY220" s="697"/>
      <c r="DZ220" s="697"/>
      <c r="EA220" s="697"/>
      <c r="EB220" s="697"/>
      <c r="EC220" s="697"/>
      <c r="ED220" s="697"/>
      <c r="EE220" s="697"/>
      <c r="EF220" s="697"/>
      <c r="EG220" s="697"/>
      <c r="EH220" s="697"/>
      <c r="EI220" s="697"/>
      <c r="EJ220" s="697"/>
      <c r="EK220" s="697"/>
      <c r="EL220" s="697"/>
      <c r="EM220" s="697"/>
      <c r="EN220" s="697"/>
      <c r="EO220" s="697"/>
      <c r="EP220" s="697"/>
      <c r="EQ220" s="697"/>
      <c r="ER220" s="697"/>
      <c r="ES220" s="697"/>
      <c r="ET220" s="697"/>
      <c r="EU220" s="697"/>
      <c r="EV220" s="697"/>
      <c r="EW220" s="697"/>
      <c r="EX220" s="697"/>
      <c r="EY220" s="697"/>
      <c r="EZ220" s="697"/>
      <c r="FA220" s="697"/>
      <c r="FB220" s="697"/>
      <c r="FC220" s="697"/>
      <c r="FD220" s="697"/>
      <c r="FE220" s="697"/>
      <c r="FF220" s="697"/>
      <c r="FG220" s="697"/>
      <c r="FH220" s="697"/>
      <c r="FI220" s="697"/>
      <c r="FJ220" s="697"/>
      <c r="FK220" s="697"/>
      <c r="FL220" s="697"/>
      <c r="FM220" s="697"/>
      <c r="FN220" s="697"/>
      <c r="FO220" s="697"/>
      <c r="FP220" s="697"/>
      <c r="FQ220" s="697"/>
      <c r="FR220" s="697"/>
      <c r="FS220" s="697"/>
      <c r="FT220" s="697"/>
      <c r="FU220" s="697"/>
      <c r="FV220" s="697"/>
      <c r="FW220" s="697"/>
      <c r="FX220" s="697"/>
      <c r="FY220" s="697"/>
      <c r="FZ220" s="697"/>
      <c r="GA220" s="697"/>
      <c r="GB220" s="697"/>
      <c r="GC220" s="697"/>
      <c r="GD220" s="697"/>
      <c r="GE220" s="697"/>
      <c r="GF220" s="697"/>
      <c r="GG220" s="697"/>
      <c r="GH220" s="697"/>
      <c r="GI220" s="697"/>
      <c r="GJ220" s="697"/>
      <c r="GK220" s="697"/>
      <c r="GL220" s="697"/>
      <c r="GM220" s="697"/>
      <c r="GN220" s="697"/>
      <c r="GO220" s="697"/>
      <c r="GP220" s="697"/>
      <c r="GQ220" s="697"/>
      <c r="GR220" s="697"/>
      <c r="GS220" s="697"/>
      <c r="GT220" s="697"/>
      <c r="GU220" s="697"/>
      <c r="GV220" s="697"/>
      <c r="GW220" s="697"/>
      <c r="GX220" s="697"/>
      <c r="GY220" s="697"/>
      <c r="GZ220" s="697"/>
      <c r="HA220" s="697"/>
      <c r="HB220" s="697"/>
      <c r="HC220" s="697"/>
      <c r="HD220" s="697"/>
      <c r="HE220" s="697"/>
      <c r="HF220" s="697"/>
      <c r="HG220" s="697"/>
      <c r="HH220" s="697"/>
      <c r="HI220" s="697"/>
      <c r="HJ220" s="697"/>
      <c r="HK220" s="697"/>
      <c r="HL220" s="697"/>
      <c r="HM220" s="697"/>
      <c r="HN220" s="697"/>
      <c r="HO220" s="697"/>
      <c r="HP220" s="697"/>
      <c r="HQ220" s="697"/>
      <c r="HR220" s="697"/>
      <c r="HS220" s="697"/>
      <c r="HT220" s="697"/>
      <c r="HU220" s="697"/>
      <c r="HV220" s="697"/>
      <c r="HW220" s="697"/>
      <c r="HX220" s="697"/>
      <c r="HY220" s="697"/>
      <c r="HZ220" s="697"/>
      <c r="IA220" s="697"/>
      <c r="IB220" s="697"/>
      <c r="IC220" s="697"/>
      <c r="ID220" s="697"/>
      <c r="IE220" s="697"/>
      <c r="IF220" s="697"/>
      <c r="IG220" s="697"/>
      <c r="IH220" s="697"/>
      <c r="II220" s="697"/>
      <c r="IJ220" s="697"/>
      <c r="IK220" s="697"/>
      <c r="IL220" s="697"/>
      <c r="IM220" s="697"/>
    </row>
    <row r="221" spans="1:247">
      <c r="A221" s="704"/>
      <c r="B221" s="704"/>
      <c r="C221" s="704"/>
      <c r="D221" s="720"/>
      <c r="E221" s="711"/>
      <c r="F221" s="717"/>
      <c r="G221" s="708"/>
      <c r="H221" s="717"/>
      <c r="I221" s="711"/>
      <c r="J221" s="711"/>
      <c r="K221" s="718"/>
      <c r="L221" s="712"/>
      <c r="M221" s="704"/>
      <c r="N221" s="704"/>
      <c r="O221" s="758"/>
      <c r="P221" s="704"/>
      <c r="Q221" s="704"/>
      <c r="R221" s="704"/>
      <c r="S221" s="713"/>
      <c r="T221" s="704"/>
      <c r="V221" s="697"/>
      <c r="W221" s="697"/>
      <c r="X221" s="697"/>
      <c r="Y221" s="697"/>
      <c r="Z221" s="697"/>
      <c r="AA221" s="697"/>
      <c r="AB221" s="697"/>
      <c r="AC221" s="697"/>
      <c r="AD221" s="697"/>
      <c r="AE221" s="697"/>
      <c r="AF221" s="697"/>
      <c r="AG221" s="697"/>
      <c r="AH221" s="697"/>
      <c r="AI221" s="697"/>
      <c r="AJ221" s="697"/>
      <c r="AK221" s="697"/>
      <c r="AL221" s="697"/>
      <c r="AM221" s="697"/>
      <c r="AN221" s="697"/>
      <c r="AO221" s="697"/>
      <c r="AP221" s="697"/>
      <c r="AQ221" s="697"/>
      <c r="AR221" s="697"/>
      <c r="AS221" s="697"/>
      <c r="AT221" s="697"/>
      <c r="AU221" s="697"/>
      <c r="AV221" s="697"/>
      <c r="AW221" s="697"/>
      <c r="AX221" s="697"/>
      <c r="AY221" s="697"/>
      <c r="AZ221" s="697"/>
      <c r="BA221" s="697"/>
      <c r="BB221" s="697"/>
      <c r="BC221" s="697"/>
      <c r="BD221" s="697"/>
      <c r="BE221" s="697"/>
      <c r="BF221" s="697"/>
      <c r="BG221" s="697"/>
      <c r="BH221" s="697"/>
      <c r="BI221" s="697"/>
      <c r="BJ221" s="697"/>
      <c r="BK221" s="697"/>
      <c r="BL221" s="697"/>
      <c r="BM221" s="697"/>
      <c r="BN221" s="697"/>
      <c r="BO221" s="697"/>
      <c r="BP221" s="697"/>
      <c r="BQ221" s="697"/>
      <c r="BR221" s="697"/>
      <c r="BS221" s="697"/>
      <c r="BT221" s="697"/>
      <c r="BU221" s="697"/>
      <c r="BV221" s="697"/>
      <c r="BW221" s="697"/>
      <c r="BX221" s="697"/>
      <c r="BY221" s="697"/>
      <c r="BZ221" s="697"/>
      <c r="CA221" s="697"/>
      <c r="CB221" s="697"/>
      <c r="CC221" s="697"/>
      <c r="CD221" s="697"/>
      <c r="CE221" s="697"/>
      <c r="CF221" s="697"/>
      <c r="CG221" s="697"/>
      <c r="CH221" s="697"/>
      <c r="CI221" s="697"/>
      <c r="CJ221" s="697"/>
      <c r="CK221" s="697"/>
      <c r="CL221" s="697"/>
      <c r="CM221" s="697"/>
      <c r="CN221" s="697"/>
      <c r="CO221" s="697"/>
      <c r="CP221" s="697"/>
      <c r="CQ221" s="697"/>
      <c r="CR221" s="697"/>
      <c r="CS221" s="697"/>
      <c r="CT221" s="697"/>
      <c r="CU221" s="697"/>
      <c r="CV221" s="697"/>
      <c r="CW221" s="697"/>
      <c r="CX221" s="697"/>
      <c r="CY221" s="697"/>
      <c r="CZ221" s="697"/>
      <c r="DA221" s="697"/>
      <c r="DB221" s="697"/>
      <c r="DC221" s="697"/>
      <c r="DD221" s="697"/>
      <c r="DE221" s="697"/>
      <c r="DF221" s="697"/>
      <c r="DG221" s="697"/>
      <c r="DH221" s="697"/>
      <c r="DI221" s="697"/>
      <c r="DJ221" s="697"/>
      <c r="DK221" s="697"/>
      <c r="DL221" s="697"/>
      <c r="DM221" s="697"/>
      <c r="DN221" s="697"/>
      <c r="DO221" s="697"/>
      <c r="DP221" s="697"/>
      <c r="DQ221" s="697"/>
      <c r="DR221" s="697"/>
      <c r="DS221" s="697"/>
      <c r="DT221" s="697"/>
      <c r="DU221" s="697"/>
      <c r="DV221" s="697"/>
      <c r="DW221" s="697"/>
      <c r="DX221" s="697"/>
      <c r="DY221" s="697"/>
      <c r="DZ221" s="697"/>
      <c r="EA221" s="697"/>
      <c r="EB221" s="697"/>
      <c r="EC221" s="697"/>
      <c r="ED221" s="697"/>
      <c r="EE221" s="697"/>
      <c r="EF221" s="697"/>
      <c r="EG221" s="697"/>
      <c r="EH221" s="697"/>
      <c r="EI221" s="697"/>
      <c r="EJ221" s="697"/>
      <c r="EK221" s="697"/>
      <c r="EL221" s="697"/>
      <c r="EM221" s="697"/>
      <c r="EN221" s="697"/>
      <c r="EO221" s="697"/>
      <c r="EP221" s="697"/>
      <c r="EQ221" s="697"/>
      <c r="ER221" s="697"/>
      <c r="ES221" s="697"/>
      <c r="ET221" s="697"/>
      <c r="EU221" s="697"/>
      <c r="EV221" s="697"/>
      <c r="EW221" s="697"/>
      <c r="EX221" s="697"/>
      <c r="EY221" s="697"/>
      <c r="EZ221" s="697"/>
      <c r="FA221" s="697"/>
      <c r="FB221" s="697"/>
      <c r="FC221" s="697"/>
      <c r="FD221" s="697"/>
      <c r="FE221" s="697"/>
      <c r="FF221" s="697"/>
      <c r="FG221" s="697"/>
      <c r="FH221" s="697"/>
      <c r="FI221" s="697"/>
      <c r="FJ221" s="697"/>
      <c r="FK221" s="697"/>
      <c r="FL221" s="697"/>
      <c r="FM221" s="697"/>
      <c r="FN221" s="697"/>
      <c r="FO221" s="697"/>
      <c r="FP221" s="697"/>
      <c r="FQ221" s="697"/>
      <c r="FR221" s="697"/>
      <c r="FS221" s="697"/>
      <c r="FT221" s="697"/>
      <c r="FU221" s="697"/>
      <c r="FV221" s="697"/>
      <c r="FW221" s="697"/>
      <c r="FX221" s="697"/>
      <c r="FY221" s="697"/>
      <c r="FZ221" s="697"/>
      <c r="GA221" s="697"/>
      <c r="GB221" s="697"/>
      <c r="GC221" s="697"/>
      <c r="GD221" s="697"/>
      <c r="GE221" s="697"/>
      <c r="GF221" s="697"/>
      <c r="GG221" s="697"/>
      <c r="GH221" s="697"/>
      <c r="GI221" s="697"/>
      <c r="GJ221" s="697"/>
      <c r="GK221" s="697"/>
      <c r="GL221" s="697"/>
      <c r="GM221" s="697"/>
      <c r="GN221" s="697"/>
      <c r="GO221" s="697"/>
      <c r="GP221" s="697"/>
      <c r="GQ221" s="697"/>
      <c r="GR221" s="697"/>
      <c r="GS221" s="697"/>
      <c r="GT221" s="697"/>
      <c r="GU221" s="697"/>
      <c r="GV221" s="697"/>
      <c r="GW221" s="697"/>
      <c r="GX221" s="697"/>
      <c r="GY221" s="697"/>
      <c r="GZ221" s="697"/>
      <c r="HA221" s="697"/>
      <c r="HB221" s="697"/>
      <c r="HC221" s="697"/>
      <c r="HD221" s="697"/>
      <c r="HE221" s="697"/>
      <c r="HF221" s="697"/>
      <c r="HG221" s="697"/>
      <c r="HH221" s="697"/>
      <c r="HI221" s="697"/>
      <c r="HJ221" s="697"/>
      <c r="HK221" s="697"/>
      <c r="HL221" s="697"/>
      <c r="HM221" s="697"/>
      <c r="HN221" s="697"/>
      <c r="HO221" s="697"/>
      <c r="HP221" s="697"/>
      <c r="HQ221" s="697"/>
      <c r="HR221" s="697"/>
      <c r="HS221" s="697"/>
      <c r="HT221" s="697"/>
      <c r="HU221" s="697"/>
      <c r="HV221" s="697"/>
      <c r="HW221" s="697"/>
      <c r="HX221" s="697"/>
      <c r="HY221" s="697"/>
      <c r="HZ221" s="697"/>
      <c r="IA221" s="697"/>
      <c r="IB221" s="697"/>
      <c r="IC221" s="697"/>
      <c r="ID221" s="697"/>
      <c r="IE221" s="697"/>
      <c r="IF221" s="697"/>
      <c r="IG221" s="697"/>
      <c r="IH221" s="697"/>
      <c r="II221" s="697"/>
      <c r="IJ221" s="697"/>
      <c r="IK221" s="697"/>
      <c r="IL221" s="697"/>
      <c r="IM221" s="697"/>
    </row>
    <row r="222" spans="1:247">
      <c r="A222" s="704"/>
      <c r="B222" s="704"/>
      <c r="C222" s="704"/>
      <c r="D222" s="720"/>
      <c r="E222" s="711"/>
      <c r="F222" s="717"/>
      <c r="G222" s="708"/>
      <c r="H222" s="709"/>
      <c r="I222" s="711"/>
      <c r="J222" s="711"/>
      <c r="K222" s="718"/>
      <c r="L222" s="712"/>
      <c r="M222" s="704"/>
      <c r="N222" s="704"/>
      <c r="O222" s="758"/>
      <c r="P222" s="704"/>
      <c r="Q222" s="704"/>
      <c r="R222" s="704"/>
      <c r="S222" s="713"/>
      <c r="T222" s="704"/>
      <c r="V222" s="697"/>
      <c r="W222" s="697"/>
      <c r="X222" s="697"/>
      <c r="Y222" s="697"/>
      <c r="Z222" s="697"/>
      <c r="AA222" s="697"/>
      <c r="AB222" s="697"/>
      <c r="AC222" s="697"/>
      <c r="AD222" s="697"/>
      <c r="AE222" s="697"/>
      <c r="AF222" s="697"/>
      <c r="AG222" s="697"/>
      <c r="AH222" s="697"/>
      <c r="AI222" s="697"/>
      <c r="AJ222" s="697"/>
      <c r="AK222" s="697"/>
      <c r="AL222" s="697"/>
      <c r="AM222" s="697"/>
      <c r="AN222" s="697"/>
      <c r="AO222" s="697"/>
      <c r="AP222" s="697"/>
      <c r="AQ222" s="697"/>
      <c r="AR222" s="697"/>
      <c r="AS222" s="697"/>
      <c r="AT222" s="697"/>
      <c r="AU222" s="697"/>
      <c r="AV222" s="697"/>
      <c r="AW222" s="697"/>
      <c r="AX222" s="697"/>
      <c r="AY222" s="697"/>
      <c r="AZ222" s="697"/>
      <c r="BA222" s="697"/>
      <c r="BB222" s="697"/>
      <c r="BC222" s="697"/>
      <c r="BD222" s="697"/>
      <c r="BE222" s="697"/>
      <c r="BF222" s="697"/>
      <c r="BG222" s="697"/>
      <c r="BH222" s="697"/>
      <c r="BI222" s="697"/>
      <c r="BJ222" s="697"/>
      <c r="BK222" s="697"/>
      <c r="BL222" s="697"/>
      <c r="BM222" s="697"/>
      <c r="BN222" s="697"/>
      <c r="BO222" s="697"/>
      <c r="BP222" s="697"/>
      <c r="BQ222" s="697"/>
      <c r="BR222" s="697"/>
      <c r="BS222" s="697"/>
      <c r="BT222" s="697"/>
      <c r="BU222" s="697"/>
      <c r="BV222" s="697"/>
      <c r="BW222" s="697"/>
      <c r="BX222" s="697"/>
      <c r="BY222" s="697"/>
      <c r="BZ222" s="697"/>
      <c r="CA222" s="697"/>
      <c r="CB222" s="697"/>
      <c r="CC222" s="697"/>
      <c r="CD222" s="697"/>
      <c r="CE222" s="697"/>
      <c r="CF222" s="697"/>
      <c r="CG222" s="697"/>
      <c r="CH222" s="697"/>
      <c r="CI222" s="697"/>
      <c r="CJ222" s="697"/>
      <c r="CK222" s="697"/>
      <c r="CL222" s="697"/>
      <c r="CM222" s="697"/>
      <c r="CN222" s="697"/>
      <c r="CO222" s="697"/>
      <c r="CP222" s="697"/>
      <c r="CQ222" s="697"/>
      <c r="CR222" s="697"/>
      <c r="CS222" s="697"/>
      <c r="CT222" s="697"/>
      <c r="CU222" s="697"/>
      <c r="CV222" s="697"/>
      <c r="CW222" s="697"/>
      <c r="CX222" s="697"/>
      <c r="CY222" s="697"/>
      <c r="CZ222" s="697"/>
      <c r="DA222" s="697"/>
      <c r="DB222" s="697"/>
      <c r="DC222" s="697"/>
      <c r="DD222" s="697"/>
      <c r="DE222" s="697"/>
      <c r="DF222" s="697"/>
      <c r="DG222" s="697"/>
      <c r="DH222" s="697"/>
      <c r="DI222" s="697"/>
      <c r="DJ222" s="697"/>
      <c r="DK222" s="697"/>
      <c r="DL222" s="697"/>
      <c r="DM222" s="697"/>
      <c r="DN222" s="697"/>
      <c r="DO222" s="697"/>
      <c r="DP222" s="697"/>
      <c r="DQ222" s="697"/>
      <c r="DR222" s="697"/>
      <c r="DS222" s="697"/>
      <c r="DT222" s="697"/>
      <c r="DU222" s="697"/>
      <c r="DV222" s="697"/>
      <c r="DW222" s="697"/>
      <c r="DX222" s="697"/>
      <c r="DY222" s="697"/>
      <c r="DZ222" s="697"/>
      <c r="EA222" s="697"/>
      <c r="EB222" s="697"/>
      <c r="EC222" s="697"/>
      <c r="ED222" s="697"/>
      <c r="EE222" s="697"/>
      <c r="EF222" s="697"/>
      <c r="EG222" s="697"/>
      <c r="EH222" s="697"/>
      <c r="EI222" s="697"/>
      <c r="EJ222" s="697"/>
      <c r="EK222" s="697"/>
      <c r="EL222" s="697"/>
      <c r="EM222" s="697"/>
      <c r="EN222" s="697"/>
      <c r="EO222" s="697"/>
      <c r="EP222" s="697"/>
      <c r="EQ222" s="697"/>
      <c r="ER222" s="697"/>
      <c r="ES222" s="697"/>
      <c r="ET222" s="697"/>
      <c r="EU222" s="697"/>
      <c r="EV222" s="697"/>
      <c r="EW222" s="697"/>
      <c r="EX222" s="697"/>
      <c r="EY222" s="697"/>
      <c r="EZ222" s="697"/>
      <c r="FA222" s="697"/>
      <c r="FB222" s="697"/>
      <c r="FC222" s="697"/>
      <c r="FD222" s="697"/>
      <c r="FE222" s="697"/>
      <c r="FF222" s="697"/>
      <c r="FG222" s="697"/>
      <c r="FH222" s="697"/>
      <c r="FI222" s="697"/>
      <c r="FJ222" s="697"/>
      <c r="FK222" s="697"/>
      <c r="FL222" s="697"/>
      <c r="FM222" s="697"/>
      <c r="FN222" s="697"/>
      <c r="FO222" s="697"/>
      <c r="FP222" s="697"/>
      <c r="FQ222" s="697"/>
      <c r="FR222" s="697"/>
      <c r="FS222" s="697"/>
      <c r="FT222" s="697"/>
      <c r="FU222" s="697"/>
      <c r="FV222" s="697"/>
      <c r="FW222" s="697"/>
      <c r="FX222" s="697"/>
      <c r="FY222" s="697"/>
      <c r="FZ222" s="697"/>
      <c r="GA222" s="697"/>
      <c r="GB222" s="697"/>
      <c r="GC222" s="697"/>
      <c r="GD222" s="697"/>
      <c r="GE222" s="697"/>
      <c r="GF222" s="697"/>
      <c r="GG222" s="697"/>
      <c r="GH222" s="697"/>
      <c r="GI222" s="697"/>
      <c r="GJ222" s="697"/>
      <c r="GK222" s="697"/>
      <c r="GL222" s="697"/>
      <c r="GM222" s="697"/>
      <c r="GN222" s="697"/>
      <c r="GO222" s="697"/>
      <c r="GP222" s="697"/>
      <c r="GQ222" s="697"/>
      <c r="GR222" s="697"/>
      <c r="GS222" s="697"/>
      <c r="GT222" s="697"/>
      <c r="GU222" s="697"/>
      <c r="GV222" s="697"/>
      <c r="GW222" s="697"/>
      <c r="GX222" s="697"/>
      <c r="GY222" s="697"/>
      <c r="GZ222" s="697"/>
      <c r="HA222" s="697"/>
      <c r="HB222" s="697"/>
      <c r="HC222" s="697"/>
      <c r="HD222" s="697"/>
      <c r="HE222" s="697"/>
      <c r="HF222" s="697"/>
      <c r="HG222" s="697"/>
      <c r="HH222" s="697"/>
      <c r="HI222" s="697"/>
      <c r="HJ222" s="697"/>
      <c r="HK222" s="697"/>
      <c r="HL222" s="697"/>
      <c r="HM222" s="697"/>
      <c r="HN222" s="697"/>
      <c r="HO222" s="697"/>
      <c r="HP222" s="697"/>
      <c r="HQ222" s="697"/>
      <c r="HR222" s="697"/>
      <c r="HS222" s="697"/>
      <c r="HT222" s="697"/>
      <c r="HU222" s="697"/>
      <c r="HV222" s="697"/>
      <c r="HW222" s="697"/>
      <c r="HX222" s="697"/>
      <c r="HY222" s="697"/>
      <c r="HZ222" s="697"/>
      <c r="IA222" s="697"/>
      <c r="IB222" s="697"/>
      <c r="IC222" s="697"/>
      <c r="ID222" s="697"/>
      <c r="IE222" s="697"/>
      <c r="IF222" s="697"/>
      <c r="IG222" s="697"/>
      <c r="IH222" s="697"/>
      <c r="II222" s="697"/>
      <c r="IJ222" s="697"/>
      <c r="IK222" s="697"/>
      <c r="IL222" s="697"/>
      <c r="IM222" s="697"/>
    </row>
    <row r="223" spans="1:247">
      <c r="A223" s="704"/>
      <c r="B223" s="704"/>
      <c r="C223" s="704"/>
      <c r="D223" s="720"/>
      <c r="E223" s="711"/>
      <c r="F223" s="717"/>
      <c r="G223" s="708"/>
      <c r="H223" s="717"/>
      <c r="I223" s="711"/>
      <c r="J223" s="711"/>
      <c r="K223" s="718"/>
      <c r="L223" s="712"/>
      <c r="M223" s="704"/>
      <c r="N223" s="704"/>
      <c r="O223" s="712"/>
      <c r="P223" s="704"/>
      <c r="Q223" s="704"/>
      <c r="R223" s="704"/>
      <c r="S223" s="713"/>
      <c r="T223" s="704"/>
      <c r="V223" s="697"/>
      <c r="W223" s="697"/>
      <c r="X223" s="697"/>
      <c r="Y223" s="697"/>
      <c r="Z223" s="697"/>
      <c r="AA223" s="697"/>
      <c r="AB223" s="697"/>
      <c r="AC223" s="697"/>
      <c r="AD223" s="697"/>
      <c r="AE223" s="697"/>
      <c r="AF223" s="697"/>
      <c r="AG223" s="697"/>
      <c r="AH223" s="697"/>
      <c r="AI223" s="697"/>
      <c r="AJ223" s="697"/>
      <c r="AK223" s="697"/>
      <c r="AL223" s="697"/>
      <c r="AM223" s="697"/>
      <c r="AN223" s="697"/>
      <c r="AO223" s="697"/>
      <c r="AP223" s="697"/>
      <c r="AQ223" s="697"/>
      <c r="AR223" s="697"/>
      <c r="AS223" s="697"/>
      <c r="AT223" s="697"/>
      <c r="AU223" s="697"/>
      <c r="AV223" s="697"/>
      <c r="AW223" s="697"/>
      <c r="AX223" s="697"/>
      <c r="AY223" s="697"/>
      <c r="AZ223" s="697"/>
      <c r="BA223" s="697"/>
      <c r="BB223" s="697"/>
      <c r="BC223" s="697"/>
      <c r="BD223" s="697"/>
      <c r="BE223" s="697"/>
      <c r="BF223" s="697"/>
      <c r="BG223" s="697"/>
      <c r="BH223" s="697"/>
      <c r="BI223" s="697"/>
      <c r="BJ223" s="697"/>
      <c r="BK223" s="697"/>
      <c r="BL223" s="697"/>
      <c r="BM223" s="697"/>
      <c r="BN223" s="697"/>
      <c r="BO223" s="697"/>
      <c r="BP223" s="697"/>
      <c r="BQ223" s="697"/>
      <c r="BR223" s="697"/>
      <c r="BS223" s="697"/>
      <c r="BT223" s="697"/>
      <c r="BU223" s="697"/>
      <c r="BV223" s="697"/>
      <c r="BW223" s="697"/>
      <c r="BX223" s="697"/>
      <c r="BY223" s="697"/>
      <c r="BZ223" s="697"/>
      <c r="CA223" s="697"/>
      <c r="CB223" s="697"/>
      <c r="CC223" s="697"/>
      <c r="CD223" s="697"/>
      <c r="CE223" s="697"/>
      <c r="CF223" s="697"/>
      <c r="CG223" s="697"/>
      <c r="CH223" s="697"/>
      <c r="CI223" s="697"/>
      <c r="CJ223" s="697"/>
      <c r="CK223" s="697"/>
      <c r="CL223" s="697"/>
      <c r="CM223" s="697"/>
      <c r="CN223" s="697"/>
      <c r="CO223" s="697"/>
      <c r="CP223" s="697"/>
      <c r="CQ223" s="697"/>
      <c r="CR223" s="697"/>
      <c r="CS223" s="697"/>
      <c r="CT223" s="697"/>
      <c r="CU223" s="697"/>
      <c r="CV223" s="697"/>
      <c r="CW223" s="697"/>
      <c r="CX223" s="697"/>
      <c r="CY223" s="697"/>
      <c r="CZ223" s="697"/>
      <c r="DA223" s="697"/>
      <c r="DB223" s="697"/>
      <c r="DC223" s="697"/>
      <c r="DD223" s="697"/>
      <c r="DE223" s="697"/>
      <c r="DF223" s="697"/>
      <c r="DG223" s="697"/>
      <c r="DH223" s="697"/>
      <c r="DI223" s="697"/>
      <c r="DJ223" s="697"/>
      <c r="DK223" s="697"/>
      <c r="DL223" s="697"/>
      <c r="DM223" s="697"/>
      <c r="DN223" s="697"/>
      <c r="DO223" s="697"/>
      <c r="DP223" s="697"/>
      <c r="DQ223" s="697"/>
      <c r="DR223" s="697"/>
      <c r="DS223" s="697"/>
      <c r="DT223" s="697"/>
      <c r="DU223" s="697"/>
      <c r="DV223" s="697"/>
      <c r="DW223" s="697"/>
      <c r="DX223" s="697"/>
      <c r="DY223" s="697"/>
      <c r="DZ223" s="697"/>
      <c r="EA223" s="697"/>
      <c r="EB223" s="697"/>
      <c r="EC223" s="697"/>
      <c r="ED223" s="697"/>
      <c r="EE223" s="697"/>
      <c r="EF223" s="697"/>
      <c r="EG223" s="697"/>
      <c r="EH223" s="697"/>
      <c r="EI223" s="697"/>
      <c r="EJ223" s="697"/>
      <c r="EK223" s="697"/>
      <c r="EL223" s="697"/>
      <c r="EM223" s="697"/>
      <c r="EN223" s="697"/>
      <c r="EO223" s="697"/>
      <c r="EP223" s="697"/>
      <c r="EQ223" s="697"/>
      <c r="ER223" s="697"/>
      <c r="ES223" s="697"/>
      <c r="ET223" s="697"/>
      <c r="EU223" s="697"/>
      <c r="EV223" s="697"/>
      <c r="EW223" s="697"/>
      <c r="EX223" s="697"/>
      <c r="EY223" s="697"/>
      <c r="EZ223" s="697"/>
      <c r="FA223" s="697"/>
      <c r="FB223" s="697"/>
      <c r="FC223" s="697"/>
      <c r="FD223" s="697"/>
      <c r="FE223" s="697"/>
      <c r="FF223" s="697"/>
      <c r="FG223" s="697"/>
      <c r="FH223" s="697"/>
      <c r="FI223" s="697"/>
      <c r="FJ223" s="697"/>
      <c r="FK223" s="697"/>
      <c r="FL223" s="697"/>
      <c r="FM223" s="697"/>
      <c r="FN223" s="697"/>
      <c r="FO223" s="697"/>
      <c r="FP223" s="697"/>
      <c r="FQ223" s="697"/>
      <c r="FR223" s="697"/>
      <c r="FS223" s="697"/>
      <c r="FT223" s="697"/>
      <c r="FU223" s="697"/>
      <c r="FV223" s="697"/>
      <c r="FW223" s="697"/>
      <c r="FX223" s="697"/>
      <c r="FY223" s="697"/>
      <c r="FZ223" s="697"/>
      <c r="GA223" s="697"/>
      <c r="GB223" s="697"/>
      <c r="GC223" s="697"/>
      <c r="GD223" s="697"/>
      <c r="GE223" s="697"/>
      <c r="GF223" s="697"/>
      <c r="GG223" s="697"/>
      <c r="GH223" s="697"/>
      <c r="GI223" s="697"/>
      <c r="GJ223" s="697"/>
      <c r="GK223" s="697"/>
      <c r="GL223" s="697"/>
      <c r="GM223" s="697"/>
      <c r="GN223" s="697"/>
      <c r="GO223" s="697"/>
      <c r="GP223" s="697"/>
      <c r="GQ223" s="697"/>
      <c r="GR223" s="697"/>
      <c r="GS223" s="697"/>
      <c r="GT223" s="697"/>
      <c r="GU223" s="697"/>
      <c r="GV223" s="697"/>
      <c r="GW223" s="697"/>
      <c r="GX223" s="697"/>
      <c r="GY223" s="697"/>
      <c r="GZ223" s="697"/>
      <c r="HA223" s="697"/>
      <c r="HB223" s="697"/>
      <c r="HC223" s="697"/>
      <c r="HD223" s="697"/>
      <c r="HE223" s="697"/>
      <c r="HF223" s="697"/>
      <c r="HG223" s="697"/>
      <c r="HH223" s="697"/>
      <c r="HI223" s="697"/>
      <c r="HJ223" s="697"/>
      <c r="HK223" s="697"/>
      <c r="HL223" s="697"/>
      <c r="HM223" s="697"/>
      <c r="HN223" s="697"/>
      <c r="HO223" s="697"/>
      <c r="HP223" s="697"/>
      <c r="HQ223" s="697"/>
      <c r="HR223" s="697"/>
      <c r="HS223" s="697"/>
      <c r="HT223" s="697"/>
      <c r="HU223" s="697"/>
      <c r="HV223" s="697"/>
      <c r="HW223" s="697"/>
      <c r="HX223" s="697"/>
      <c r="HY223" s="697"/>
      <c r="HZ223" s="697"/>
      <c r="IA223" s="697"/>
      <c r="IB223" s="697"/>
      <c r="IC223" s="697"/>
      <c r="ID223" s="697"/>
      <c r="IE223" s="697"/>
      <c r="IF223" s="697"/>
      <c r="IG223" s="697"/>
      <c r="IH223" s="697"/>
      <c r="II223" s="697"/>
      <c r="IJ223" s="697"/>
      <c r="IK223" s="697"/>
      <c r="IL223" s="697"/>
      <c r="IM223" s="697"/>
    </row>
    <row r="224" spans="1:247">
      <c r="A224" s="704"/>
      <c r="B224" s="704"/>
      <c r="C224" s="704"/>
      <c r="D224" s="720"/>
      <c r="E224" s="711"/>
      <c r="F224" s="717"/>
      <c r="G224" s="708"/>
      <c r="H224" s="717"/>
      <c r="I224" s="711"/>
      <c r="J224" s="711"/>
      <c r="K224" s="718"/>
      <c r="L224" s="712"/>
      <c r="M224" s="704"/>
      <c r="N224" s="704"/>
      <c r="O224" s="712"/>
      <c r="P224" s="704"/>
      <c r="Q224" s="704"/>
      <c r="R224" s="704"/>
      <c r="S224" s="713"/>
      <c r="T224" s="704"/>
      <c r="V224" s="697"/>
      <c r="W224" s="697"/>
      <c r="X224" s="697"/>
      <c r="Y224" s="697"/>
      <c r="Z224" s="697"/>
      <c r="AA224" s="697"/>
      <c r="AB224" s="697"/>
      <c r="AC224" s="697"/>
      <c r="AD224" s="697"/>
      <c r="AE224" s="697"/>
      <c r="AF224" s="697"/>
      <c r="AG224" s="697"/>
      <c r="AH224" s="697"/>
      <c r="AI224" s="697"/>
      <c r="AJ224" s="697"/>
      <c r="AK224" s="697"/>
      <c r="AL224" s="697"/>
      <c r="AM224" s="697"/>
      <c r="AN224" s="697"/>
      <c r="AO224" s="697"/>
      <c r="AP224" s="697"/>
      <c r="AQ224" s="697"/>
      <c r="AR224" s="697"/>
      <c r="AS224" s="697"/>
      <c r="AT224" s="697"/>
      <c r="AU224" s="697"/>
      <c r="AV224" s="697"/>
      <c r="AW224" s="697"/>
      <c r="AX224" s="697"/>
      <c r="AY224" s="697"/>
      <c r="AZ224" s="697"/>
      <c r="BA224" s="697"/>
      <c r="BB224" s="697"/>
      <c r="BC224" s="697"/>
      <c r="BD224" s="697"/>
      <c r="BE224" s="697"/>
      <c r="BF224" s="697"/>
      <c r="BG224" s="697"/>
      <c r="BH224" s="697"/>
      <c r="BI224" s="697"/>
      <c r="BJ224" s="697"/>
      <c r="BK224" s="697"/>
      <c r="BL224" s="697"/>
      <c r="BM224" s="697"/>
      <c r="BN224" s="697"/>
      <c r="BO224" s="697"/>
      <c r="BP224" s="697"/>
      <c r="BQ224" s="697"/>
      <c r="BR224" s="697"/>
      <c r="BS224" s="697"/>
      <c r="BT224" s="697"/>
      <c r="BU224" s="697"/>
      <c r="BV224" s="697"/>
      <c r="BW224" s="697"/>
      <c r="BX224" s="697"/>
      <c r="BY224" s="697"/>
      <c r="BZ224" s="697"/>
      <c r="CA224" s="697"/>
      <c r="CB224" s="697"/>
      <c r="CC224" s="697"/>
      <c r="CD224" s="697"/>
      <c r="CE224" s="697"/>
      <c r="CF224" s="697"/>
      <c r="CG224" s="697"/>
      <c r="CH224" s="697"/>
      <c r="CI224" s="697"/>
      <c r="CJ224" s="697"/>
      <c r="CK224" s="697"/>
      <c r="CL224" s="697"/>
      <c r="CM224" s="697"/>
      <c r="CN224" s="697"/>
      <c r="CO224" s="697"/>
      <c r="CP224" s="697"/>
      <c r="CQ224" s="697"/>
      <c r="CR224" s="697"/>
      <c r="CS224" s="697"/>
      <c r="CT224" s="697"/>
      <c r="CU224" s="697"/>
      <c r="CV224" s="697"/>
      <c r="CW224" s="697"/>
      <c r="CX224" s="697"/>
      <c r="CY224" s="697"/>
      <c r="CZ224" s="697"/>
      <c r="DA224" s="697"/>
      <c r="DB224" s="697"/>
      <c r="DC224" s="697"/>
      <c r="DD224" s="697"/>
      <c r="DE224" s="697"/>
      <c r="DF224" s="697"/>
      <c r="DG224" s="697"/>
      <c r="DH224" s="697"/>
      <c r="DI224" s="697"/>
      <c r="DJ224" s="697"/>
      <c r="DK224" s="697"/>
      <c r="DL224" s="697"/>
      <c r="DM224" s="697"/>
      <c r="DN224" s="697"/>
      <c r="DO224" s="697"/>
      <c r="DP224" s="697"/>
      <c r="DQ224" s="697"/>
      <c r="DR224" s="697"/>
      <c r="DS224" s="697"/>
      <c r="DT224" s="697"/>
      <c r="DU224" s="697"/>
      <c r="DV224" s="697"/>
      <c r="DW224" s="697"/>
      <c r="DX224" s="697"/>
      <c r="DY224" s="697"/>
      <c r="DZ224" s="697"/>
      <c r="EA224" s="697"/>
      <c r="EB224" s="697"/>
      <c r="EC224" s="697"/>
      <c r="ED224" s="697"/>
      <c r="EE224" s="697"/>
      <c r="EF224" s="697"/>
      <c r="EG224" s="697"/>
      <c r="EH224" s="697"/>
      <c r="EI224" s="697"/>
      <c r="EJ224" s="697"/>
      <c r="EK224" s="697"/>
      <c r="EL224" s="697"/>
      <c r="EM224" s="697"/>
      <c r="EN224" s="697"/>
      <c r="EO224" s="697"/>
      <c r="EP224" s="697"/>
      <c r="EQ224" s="697"/>
      <c r="ER224" s="697"/>
      <c r="ES224" s="697"/>
      <c r="ET224" s="697"/>
      <c r="EU224" s="697"/>
      <c r="EV224" s="697"/>
      <c r="EW224" s="697"/>
      <c r="EX224" s="697"/>
      <c r="EY224" s="697"/>
      <c r="EZ224" s="697"/>
      <c r="FA224" s="697"/>
      <c r="FB224" s="697"/>
      <c r="FC224" s="697"/>
      <c r="FD224" s="697"/>
      <c r="FE224" s="697"/>
      <c r="FF224" s="697"/>
      <c r="FG224" s="697"/>
      <c r="FH224" s="697"/>
      <c r="FI224" s="697"/>
      <c r="FJ224" s="697"/>
      <c r="FK224" s="697"/>
      <c r="FL224" s="697"/>
      <c r="FM224" s="697"/>
      <c r="FN224" s="697"/>
      <c r="FO224" s="697"/>
      <c r="FP224" s="697"/>
      <c r="FQ224" s="697"/>
      <c r="FR224" s="697"/>
      <c r="FS224" s="697"/>
      <c r="FT224" s="697"/>
      <c r="FU224" s="697"/>
      <c r="FV224" s="697"/>
      <c r="FW224" s="697"/>
      <c r="FX224" s="697"/>
      <c r="FY224" s="697"/>
      <c r="FZ224" s="697"/>
      <c r="GA224" s="697"/>
      <c r="GB224" s="697"/>
      <c r="GC224" s="697"/>
      <c r="GD224" s="697"/>
      <c r="GE224" s="697"/>
      <c r="GF224" s="697"/>
      <c r="GG224" s="697"/>
      <c r="GH224" s="697"/>
      <c r="GI224" s="697"/>
      <c r="GJ224" s="697"/>
      <c r="GK224" s="697"/>
      <c r="GL224" s="697"/>
      <c r="GM224" s="697"/>
      <c r="GN224" s="697"/>
      <c r="GO224" s="697"/>
      <c r="GP224" s="697"/>
      <c r="GQ224" s="697"/>
      <c r="GR224" s="697"/>
      <c r="GS224" s="697"/>
      <c r="GT224" s="697"/>
      <c r="GU224" s="697"/>
      <c r="GV224" s="697"/>
      <c r="GW224" s="697"/>
      <c r="GX224" s="697"/>
      <c r="GY224" s="697"/>
      <c r="GZ224" s="697"/>
      <c r="HA224" s="697"/>
      <c r="HB224" s="697"/>
      <c r="HC224" s="697"/>
      <c r="HD224" s="697"/>
      <c r="HE224" s="697"/>
      <c r="HF224" s="697"/>
      <c r="HG224" s="697"/>
      <c r="HH224" s="697"/>
      <c r="HI224" s="697"/>
      <c r="HJ224" s="697"/>
      <c r="HK224" s="697"/>
      <c r="HL224" s="697"/>
      <c r="HM224" s="697"/>
      <c r="HN224" s="697"/>
      <c r="HO224" s="697"/>
      <c r="HP224" s="697"/>
      <c r="HQ224" s="697"/>
      <c r="HR224" s="697"/>
      <c r="HS224" s="697"/>
      <c r="HT224" s="697"/>
      <c r="HU224" s="697"/>
      <c r="HV224" s="697"/>
      <c r="HW224" s="697"/>
      <c r="HX224" s="697"/>
      <c r="HY224" s="697"/>
      <c r="HZ224" s="697"/>
      <c r="IA224" s="697"/>
      <c r="IB224" s="697"/>
      <c r="IC224" s="697"/>
      <c r="ID224" s="697"/>
      <c r="IE224" s="697"/>
      <c r="IF224" s="697"/>
      <c r="IG224" s="697"/>
      <c r="IH224" s="697"/>
      <c r="II224" s="697"/>
      <c r="IJ224" s="697"/>
      <c r="IK224" s="697"/>
      <c r="IL224" s="697"/>
      <c r="IM224" s="697"/>
    </row>
    <row r="225" spans="1:247">
      <c r="A225" s="704"/>
      <c r="B225" s="704"/>
      <c r="C225" s="704"/>
      <c r="D225" s="720"/>
      <c r="E225" s="711"/>
      <c r="F225" s="717"/>
      <c r="G225" s="708"/>
      <c r="H225" s="717"/>
      <c r="I225" s="711"/>
      <c r="J225" s="711"/>
      <c r="K225" s="718"/>
      <c r="L225" s="712"/>
      <c r="M225" s="704"/>
      <c r="N225" s="704"/>
      <c r="O225" s="712"/>
      <c r="P225" s="704"/>
      <c r="Q225" s="704"/>
      <c r="R225" s="704"/>
      <c r="S225" s="713"/>
      <c r="T225" s="704"/>
      <c r="V225" s="697"/>
      <c r="W225" s="697"/>
      <c r="X225" s="697"/>
      <c r="Y225" s="697"/>
      <c r="Z225" s="697"/>
      <c r="AA225" s="697"/>
      <c r="AB225" s="697"/>
      <c r="AC225" s="697"/>
      <c r="AD225" s="697"/>
      <c r="AE225" s="697"/>
      <c r="AF225" s="697"/>
      <c r="AG225" s="697"/>
      <c r="AH225" s="697"/>
      <c r="AI225" s="697"/>
      <c r="AJ225" s="697"/>
      <c r="AK225" s="697"/>
      <c r="AL225" s="697"/>
      <c r="AM225" s="697"/>
      <c r="AN225" s="697"/>
      <c r="AO225" s="697"/>
      <c r="AP225" s="697"/>
      <c r="AQ225" s="697"/>
      <c r="AR225" s="697"/>
      <c r="AS225" s="697"/>
      <c r="AT225" s="697"/>
      <c r="AU225" s="697"/>
      <c r="AV225" s="697"/>
      <c r="AW225" s="697"/>
      <c r="AX225" s="697"/>
      <c r="AY225" s="697"/>
      <c r="AZ225" s="697"/>
      <c r="BA225" s="697"/>
      <c r="BB225" s="697"/>
      <c r="BC225" s="697"/>
      <c r="BD225" s="697"/>
      <c r="BE225" s="697"/>
      <c r="BF225" s="697"/>
      <c r="BG225" s="697"/>
      <c r="BH225" s="697"/>
      <c r="BI225" s="697"/>
      <c r="BJ225" s="697"/>
      <c r="BK225" s="697"/>
      <c r="BL225" s="697"/>
      <c r="BM225" s="697"/>
      <c r="BN225" s="697"/>
      <c r="BO225" s="697"/>
      <c r="BP225" s="697"/>
      <c r="BQ225" s="697"/>
      <c r="BR225" s="697"/>
      <c r="BS225" s="697"/>
      <c r="BT225" s="697"/>
      <c r="BU225" s="697"/>
      <c r="BV225" s="697"/>
      <c r="BW225" s="697"/>
      <c r="BX225" s="697"/>
      <c r="BY225" s="697"/>
      <c r="BZ225" s="697"/>
      <c r="CA225" s="697"/>
      <c r="CB225" s="697"/>
      <c r="CC225" s="697"/>
      <c r="CD225" s="697"/>
      <c r="CE225" s="697"/>
      <c r="CF225" s="697"/>
      <c r="CG225" s="697"/>
      <c r="CH225" s="697"/>
      <c r="CI225" s="697"/>
      <c r="CJ225" s="697"/>
      <c r="CK225" s="697"/>
      <c r="CL225" s="697"/>
      <c r="CM225" s="697"/>
      <c r="CN225" s="697"/>
      <c r="CO225" s="697"/>
      <c r="CP225" s="697"/>
      <c r="CQ225" s="697"/>
      <c r="CR225" s="697"/>
      <c r="CS225" s="697"/>
      <c r="CT225" s="697"/>
      <c r="CU225" s="697"/>
      <c r="CV225" s="697"/>
      <c r="CW225" s="697"/>
      <c r="CX225" s="697"/>
      <c r="CY225" s="697"/>
      <c r="CZ225" s="697"/>
      <c r="DA225" s="697"/>
      <c r="DB225" s="697"/>
      <c r="DC225" s="697"/>
      <c r="DD225" s="697"/>
      <c r="DE225" s="697"/>
      <c r="DF225" s="697"/>
      <c r="DG225" s="697"/>
      <c r="DH225" s="697"/>
      <c r="DI225" s="697"/>
      <c r="DJ225" s="697"/>
      <c r="DK225" s="697"/>
      <c r="DL225" s="697"/>
      <c r="DM225" s="697"/>
      <c r="DN225" s="697"/>
      <c r="DO225" s="697"/>
      <c r="DP225" s="697"/>
      <c r="DQ225" s="697"/>
      <c r="DR225" s="697"/>
      <c r="DS225" s="697"/>
      <c r="DT225" s="697"/>
      <c r="DU225" s="697"/>
      <c r="DV225" s="697"/>
      <c r="DW225" s="697"/>
      <c r="DX225" s="697"/>
      <c r="DY225" s="697"/>
      <c r="DZ225" s="697"/>
      <c r="EA225" s="697"/>
      <c r="EB225" s="697"/>
      <c r="EC225" s="697"/>
      <c r="ED225" s="697"/>
      <c r="EE225" s="697"/>
      <c r="EF225" s="697"/>
      <c r="EG225" s="697"/>
      <c r="EH225" s="697"/>
      <c r="EI225" s="697"/>
      <c r="EJ225" s="697"/>
      <c r="EK225" s="697"/>
      <c r="EL225" s="697"/>
      <c r="EM225" s="697"/>
      <c r="EN225" s="697"/>
      <c r="EO225" s="697"/>
      <c r="EP225" s="697"/>
      <c r="EQ225" s="697"/>
      <c r="ER225" s="697"/>
      <c r="ES225" s="697"/>
      <c r="ET225" s="697"/>
      <c r="EU225" s="697"/>
      <c r="EV225" s="697"/>
      <c r="EW225" s="697"/>
      <c r="EX225" s="697"/>
      <c r="EY225" s="697"/>
      <c r="EZ225" s="697"/>
      <c r="FA225" s="697"/>
      <c r="FB225" s="697"/>
      <c r="FC225" s="697"/>
      <c r="FD225" s="697"/>
      <c r="FE225" s="697"/>
      <c r="FF225" s="697"/>
      <c r="FG225" s="697"/>
      <c r="FH225" s="697"/>
      <c r="FI225" s="697"/>
      <c r="FJ225" s="697"/>
      <c r="FK225" s="697"/>
      <c r="FL225" s="697"/>
      <c r="FM225" s="697"/>
      <c r="FN225" s="697"/>
      <c r="FO225" s="697"/>
      <c r="FP225" s="697"/>
      <c r="FQ225" s="697"/>
      <c r="FR225" s="697"/>
      <c r="FS225" s="697"/>
      <c r="FT225" s="697"/>
      <c r="FU225" s="697"/>
      <c r="FV225" s="697"/>
      <c r="FW225" s="697"/>
      <c r="FX225" s="697"/>
      <c r="FY225" s="697"/>
      <c r="FZ225" s="697"/>
      <c r="GA225" s="697"/>
      <c r="GB225" s="697"/>
      <c r="GC225" s="697"/>
      <c r="GD225" s="697"/>
      <c r="GE225" s="697"/>
      <c r="GF225" s="697"/>
      <c r="GG225" s="697"/>
      <c r="GH225" s="697"/>
      <c r="GI225" s="697"/>
      <c r="GJ225" s="697"/>
      <c r="GK225" s="697"/>
      <c r="GL225" s="697"/>
      <c r="GM225" s="697"/>
      <c r="GN225" s="697"/>
      <c r="GO225" s="697"/>
      <c r="GP225" s="697"/>
      <c r="GQ225" s="697"/>
      <c r="GR225" s="697"/>
      <c r="GS225" s="697"/>
      <c r="GT225" s="697"/>
      <c r="GU225" s="697"/>
      <c r="GV225" s="697"/>
      <c r="GW225" s="697"/>
      <c r="GX225" s="697"/>
      <c r="GY225" s="697"/>
      <c r="GZ225" s="697"/>
      <c r="HA225" s="697"/>
      <c r="HB225" s="697"/>
      <c r="HC225" s="697"/>
      <c r="HD225" s="697"/>
      <c r="HE225" s="697"/>
      <c r="HF225" s="697"/>
      <c r="HG225" s="697"/>
      <c r="HH225" s="697"/>
      <c r="HI225" s="697"/>
      <c r="HJ225" s="697"/>
      <c r="HK225" s="697"/>
      <c r="HL225" s="697"/>
      <c r="HM225" s="697"/>
      <c r="HN225" s="697"/>
      <c r="HO225" s="697"/>
      <c r="HP225" s="697"/>
      <c r="HQ225" s="697"/>
      <c r="HR225" s="697"/>
      <c r="HS225" s="697"/>
      <c r="HT225" s="697"/>
      <c r="HU225" s="697"/>
      <c r="HV225" s="697"/>
      <c r="HW225" s="697"/>
      <c r="HX225" s="697"/>
      <c r="HY225" s="697"/>
      <c r="HZ225" s="697"/>
      <c r="IA225" s="697"/>
      <c r="IB225" s="697"/>
      <c r="IC225" s="697"/>
      <c r="ID225" s="697"/>
      <c r="IE225" s="697"/>
      <c r="IF225" s="697"/>
      <c r="IG225" s="697"/>
      <c r="IH225" s="697"/>
      <c r="II225" s="697"/>
      <c r="IJ225" s="697"/>
      <c r="IK225" s="697"/>
      <c r="IL225" s="697"/>
      <c r="IM225" s="697"/>
    </row>
    <row r="226" spans="1:247">
      <c r="A226" s="704"/>
      <c r="B226" s="704"/>
      <c r="C226" s="704"/>
      <c r="D226" s="720"/>
      <c r="E226" s="711"/>
      <c r="F226" s="717"/>
      <c r="G226" s="708"/>
      <c r="H226" s="717"/>
      <c r="I226" s="711"/>
      <c r="J226" s="711"/>
      <c r="K226" s="718"/>
      <c r="L226" s="712"/>
      <c r="M226" s="704"/>
      <c r="N226" s="704"/>
      <c r="O226" s="712"/>
      <c r="P226" s="704"/>
      <c r="Q226" s="704"/>
      <c r="R226" s="704"/>
      <c r="S226" s="713"/>
      <c r="T226" s="704"/>
      <c r="V226" s="697"/>
      <c r="W226" s="697"/>
      <c r="X226" s="697"/>
      <c r="Y226" s="697"/>
      <c r="Z226" s="697"/>
      <c r="AA226" s="697"/>
      <c r="AB226" s="697"/>
      <c r="AC226" s="697"/>
      <c r="AD226" s="697"/>
      <c r="AE226" s="697"/>
      <c r="AF226" s="697"/>
      <c r="AG226" s="697"/>
      <c r="AH226" s="697"/>
      <c r="AI226" s="697"/>
      <c r="AJ226" s="697"/>
      <c r="AK226" s="697"/>
      <c r="AL226" s="697"/>
      <c r="AM226" s="697"/>
      <c r="AN226" s="697"/>
      <c r="AO226" s="697"/>
      <c r="AP226" s="697"/>
      <c r="AQ226" s="697"/>
      <c r="AR226" s="697"/>
      <c r="AS226" s="697"/>
      <c r="AT226" s="697"/>
      <c r="AU226" s="697"/>
      <c r="AV226" s="697"/>
      <c r="AW226" s="697"/>
      <c r="AX226" s="697"/>
      <c r="AY226" s="697"/>
      <c r="AZ226" s="697"/>
      <c r="BA226" s="697"/>
      <c r="BB226" s="697"/>
      <c r="BC226" s="697"/>
      <c r="BD226" s="697"/>
      <c r="BE226" s="697"/>
      <c r="BF226" s="697"/>
      <c r="BG226" s="697"/>
      <c r="BH226" s="697"/>
      <c r="BI226" s="697"/>
      <c r="BJ226" s="697"/>
      <c r="BK226" s="697"/>
      <c r="BL226" s="697"/>
      <c r="BM226" s="697"/>
      <c r="BN226" s="697"/>
      <c r="BO226" s="697"/>
      <c r="BP226" s="697"/>
      <c r="BQ226" s="697"/>
      <c r="BR226" s="697"/>
      <c r="BS226" s="697"/>
      <c r="BT226" s="697"/>
      <c r="BU226" s="697"/>
      <c r="BV226" s="697"/>
      <c r="BW226" s="697"/>
      <c r="BX226" s="697"/>
      <c r="BY226" s="697"/>
      <c r="BZ226" s="697"/>
      <c r="CA226" s="697"/>
      <c r="CB226" s="697"/>
      <c r="CC226" s="697"/>
      <c r="CD226" s="697"/>
      <c r="CE226" s="697"/>
      <c r="CF226" s="697"/>
      <c r="CG226" s="697"/>
      <c r="CH226" s="697"/>
      <c r="CI226" s="697"/>
      <c r="CJ226" s="697"/>
      <c r="CK226" s="697"/>
      <c r="CL226" s="697"/>
      <c r="CM226" s="697"/>
      <c r="CN226" s="697"/>
      <c r="CO226" s="697"/>
      <c r="CP226" s="697"/>
      <c r="CQ226" s="697"/>
      <c r="CR226" s="697"/>
      <c r="CS226" s="697"/>
      <c r="CT226" s="697"/>
      <c r="CU226" s="697"/>
      <c r="CV226" s="697"/>
      <c r="CW226" s="697"/>
      <c r="CX226" s="697"/>
      <c r="CY226" s="697"/>
      <c r="CZ226" s="697"/>
      <c r="DA226" s="697"/>
      <c r="DB226" s="697"/>
      <c r="DC226" s="697"/>
      <c r="DD226" s="697"/>
      <c r="DE226" s="697"/>
      <c r="DF226" s="697"/>
      <c r="DG226" s="697"/>
      <c r="DH226" s="697"/>
      <c r="DI226" s="697"/>
      <c r="DJ226" s="697"/>
      <c r="DK226" s="697"/>
      <c r="DL226" s="697"/>
      <c r="DM226" s="697"/>
      <c r="DN226" s="697"/>
      <c r="DO226" s="697"/>
      <c r="DP226" s="697"/>
      <c r="DQ226" s="697"/>
      <c r="DR226" s="697"/>
      <c r="DS226" s="697"/>
      <c r="DT226" s="697"/>
      <c r="DU226" s="697"/>
      <c r="DV226" s="697"/>
      <c r="DW226" s="697"/>
      <c r="DX226" s="697"/>
      <c r="DY226" s="697"/>
      <c r="DZ226" s="697"/>
      <c r="EA226" s="697"/>
      <c r="EB226" s="697"/>
      <c r="EC226" s="697"/>
      <c r="ED226" s="697"/>
      <c r="EE226" s="697"/>
      <c r="EF226" s="697"/>
      <c r="EG226" s="697"/>
      <c r="EH226" s="697"/>
      <c r="EI226" s="697"/>
      <c r="EJ226" s="697"/>
      <c r="EK226" s="697"/>
      <c r="EL226" s="697"/>
      <c r="EM226" s="697"/>
      <c r="EN226" s="697"/>
      <c r="EO226" s="697"/>
      <c r="EP226" s="697"/>
      <c r="EQ226" s="697"/>
      <c r="ER226" s="697"/>
      <c r="ES226" s="697"/>
      <c r="ET226" s="697"/>
      <c r="EU226" s="697"/>
      <c r="EV226" s="697"/>
      <c r="EW226" s="697"/>
      <c r="EX226" s="697"/>
      <c r="EY226" s="697"/>
      <c r="EZ226" s="697"/>
      <c r="FA226" s="697"/>
      <c r="FB226" s="697"/>
      <c r="FC226" s="697"/>
      <c r="FD226" s="697"/>
      <c r="FE226" s="697"/>
      <c r="FF226" s="697"/>
      <c r="FG226" s="697"/>
      <c r="FH226" s="697"/>
      <c r="FI226" s="697"/>
      <c r="FJ226" s="697"/>
      <c r="FK226" s="697"/>
      <c r="FL226" s="697"/>
      <c r="FM226" s="697"/>
      <c r="FN226" s="697"/>
      <c r="FO226" s="697"/>
      <c r="FP226" s="697"/>
      <c r="FQ226" s="697"/>
      <c r="FR226" s="697"/>
      <c r="FS226" s="697"/>
      <c r="FT226" s="697"/>
      <c r="FU226" s="697"/>
      <c r="FV226" s="697"/>
      <c r="FW226" s="697"/>
      <c r="FX226" s="697"/>
      <c r="FY226" s="697"/>
      <c r="FZ226" s="697"/>
      <c r="GA226" s="697"/>
      <c r="GB226" s="697"/>
      <c r="GC226" s="697"/>
      <c r="GD226" s="697"/>
      <c r="GE226" s="697"/>
      <c r="GF226" s="697"/>
      <c r="GG226" s="697"/>
      <c r="GH226" s="697"/>
      <c r="GI226" s="697"/>
      <c r="GJ226" s="697"/>
      <c r="GK226" s="697"/>
      <c r="GL226" s="697"/>
      <c r="GM226" s="697"/>
      <c r="GN226" s="697"/>
      <c r="GO226" s="697"/>
      <c r="GP226" s="697"/>
      <c r="GQ226" s="697"/>
      <c r="GR226" s="697"/>
      <c r="GS226" s="697"/>
      <c r="GT226" s="697"/>
      <c r="GU226" s="697"/>
      <c r="GV226" s="697"/>
      <c r="GW226" s="697"/>
      <c r="GX226" s="697"/>
      <c r="GY226" s="697"/>
      <c r="GZ226" s="697"/>
      <c r="HA226" s="697"/>
      <c r="HB226" s="697"/>
      <c r="HC226" s="697"/>
      <c r="HD226" s="697"/>
      <c r="HE226" s="697"/>
      <c r="HF226" s="697"/>
      <c r="HG226" s="697"/>
      <c r="HH226" s="697"/>
      <c r="HI226" s="697"/>
      <c r="HJ226" s="697"/>
      <c r="HK226" s="697"/>
      <c r="HL226" s="697"/>
      <c r="HM226" s="697"/>
      <c r="HN226" s="697"/>
      <c r="HO226" s="697"/>
      <c r="HP226" s="697"/>
      <c r="HQ226" s="697"/>
      <c r="HR226" s="697"/>
      <c r="HS226" s="697"/>
      <c r="HT226" s="697"/>
      <c r="HU226" s="697"/>
      <c r="HV226" s="697"/>
      <c r="HW226" s="697"/>
      <c r="HX226" s="697"/>
      <c r="HY226" s="697"/>
      <c r="HZ226" s="697"/>
      <c r="IA226" s="697"/>
      <c r="IB226" s="697"/>
      <c r="IC226" s="697"/>
      <c r="ID226" s="697"/>
      <c r="IE226" s="697"/>
      <c r="IF226" s="697"/>
      <c r="IG226" s="697"/>
      <c r="IH226" s="697"/>
      <c r="II226" s="697"/>
      <c r="IJ226" s="697"/>
      <c r="IK226" s="697"/>
      <c r="IL226" s="697"/>
      <c r="IM226" s="697"/>
    </row>
    <row r="227" spans="1:247">
      <c r="A227" s="704"/>
      <c r="B227" s="704"/>
      <c r="C227" s="704"/>
      <c r="D227" s="720"/>
      <c r="E227" s="711"/>
      <c r="F227" s="717"/>
      <c r="G227" s="708"/>
      <c r="H227" s="709"/>
      <c r="I227" s="711"/>
      <c r="J227" s="711"/>
      <c r="K227" s="718"/>
      <c r="L227" s="712"/>
      <c r="M227" s="704"/>
      <c r="N227" s="704"/>
      <c r="O227" s="712"/>
      <c r="P227" s="704"/>
      <c r="Q227" s="704"/>
      <c r="R227" s="704"/>
      <c r="S227" s="713"/>
      <c r="T227" s="704"/>
      <c r="V227" s="697"/>
      <c r="W227" s="697"/>
      <c r="X227" s="697"/>
      <c r="Y227" s="697"/>
      <c r="Z227" s="697"/>
      <c r="AA227" s="697"/>
      <c r="AB227" s="697"/>
      <c r="AC227" s="697"/>
      <c r="AD227" s="697"/>
      <c r="AE227" s="697"/>
      <c r="AF227" s="697"/>
      <c r="AG227" s="697"/>
      <c r="AH227" s="697"/>
      <c r="AI227" s="697"/>
      <c r="AJ227" s="697"/>
      <c r="AK227" s="697"/>
      <c r="AL227" s="697"/>
      <c r="AM227" s="697"/>
      <c r="AN227" s="697"/>
      <c r="AO227" s="697"/>
      <c r="AP227" s="697"/>
      <c r="AQ227" s="697"/>
      <c r="AR227" s="697"/>
      <c r="AS227" s="697"/>
      <c r="AT227" s="697"/>
      <c r="AU227" s="697"/>
      <c r="AV227" s="697"/>
      <c r="AW227" s="697"/>
      <c r="AX227" s="697"/>
      <c r="AY227" s="697"/>
      <c r="AZ227" s="697"/>
      <c r="BA227" s="697"/>
      <c r="BB227" s="697"/>
      <c r="BC227" s="697"/>
      <c r="BD227" s="697"/>
      <c r="BE227" s="697"/>
      <c r="BF227" s="697"/>
      <c r="BG227" s="697"/>
      <c r="BH227" s="697"/>
      <c r="BI227" s="697"/>
      <c r="BJ227" s="697"/>
      <c r="BK227" s="697"/>
      <c r="BL227" s="697"/>
      <c r="BM227" s="697"/>
      <c r="BN227" s="697"/>
      <c r="BO227" s="697"/>
      <c r="BP227" s="697"/>
      <c r="BQ227" s="697"/>
      <c r="BR227" s="697"/>
      <c r="BS227" s="697"/>
      <c r="BT227" s="697"/>
      <c r="BU227" s="697"/>
      <c r="BV227" s="697"/>
      <c r="BW227" s="697"/>
      <c r="BX227" s="697"/>
      <c r="BY227" s="697"/>
      <c r="BZ227" s="697"/>
      <c r="CA227" s="697"/>
      <c r="CB227" s="697"/>
      <c r="CC227" s="697"/>
      <c r="CD227" s="697"/>
      <c r="CE227" s="697"/>
      <c r="CF227" s="697"/>
      <c r="CG227" s="697"/>
      <c r="CH227" s="697"/>
      <c r="CI227" s="697"/>
      <c r="CJ227" s="697"/>
      <c r="CK227" s="697"/>
      <c r="CL227" s="697"/>
      <c r="CM227" s="697"/>
      <c r="CN227" s="697"/>
      <c r="CO227" s="697"/>
      <c r="CP227" s="697"/>
      <c r="CQ227" s="697"/>
      <c r="CR227" s="697"/>
      <c r="CS227" s="697"/>
      <c r="CT227" s="697"/>
      <c r="CU227" s="697"/>
      <c r="CV227" s="697"/>
      <c r="CW227" s="697"/>
      <c r="CX227" s="697"/>
      <c r="CY227" s="697"/>
      <c r="CZ227" s="697"/>
      <c r="DA227" s="697"/>
      <c r="DB227" s="697"/>
      <c r="DC227" s="697"/>
      <c r="DD227" s="697"/>
      <c r="DE227" s="697"/>
      <c r="DF227" s="697"/>
      <c r="DG227" s="697"/>
      <c r="DH227" s="697"/>
      <c r="DI227" s="697"/>
      <c r="DJ227" s="697"/>
      <c r="DK227" s="697"/>
      <c r="DL227" s="697"/>
      <c r="DM227" s="697"/>
      <c r="DN227" s="697"/>
      <c r="DO227" s="697"/>
      <c r="DP227" s="697"/>
      <c r="DQ227" s="697"/>
      <c r="DR227" s="697"/>
      <c r="DS227" s="697"/>
      <c r="DT227" s="697"/>
      <c r="DU227" s="697"/>
      <c r="DV227" s="697"/>
      <c r="DW227" s="697"/>
      <c r="DX227" s="697"/>
      <c r="DY227" s="697"/>
      <c r="DZ227" s="697"/>
      <c r="EA227" s="697"/>
      <c r="EB227" s="697"/>
      <c r="EC227" s="697"/>
      <c r="ED227" s="697"/>
      <c r="EE227" s="697"/>
      <c r="EF227" s="697"/>
      <c r="EG227" s="697"/>
      <c r="EH227" s="697"/>
      <c r="EI227" s="697"/>
      <c r="EJ227" s="697"/>
      <c r="EK227" s="697"/>
      <c r="EL227" s="697"/>
      <c r="EM227" s="697"/>
      <c r="EN227" s="697"/>
      <c r="EO227" s="697"/>
      <c r="EP227" s="697"/>
      <c r="EQ227" s="697"/>
      <c r="ER227" s="697"/>
      <c r="ES227" s="697"/>
      <c r="ET227" s="697"/>
      <c r="EU227" s="697"/>
      <c r="EV227" s="697"/>
      <c r="EW227" s="697"/>
      <c r="EX227" s="697"/>
      <c r="EY227" s="697"/>
      <c r="EZ227" s="697"/>
      <c r="FA227" s="697"/>
      <c r="FB227" s="697"/>
      <c r="FC227" s="697"/>
      <c r="FD227" s="697"/>
      <c r="FE227" s="697"/>
      <c r="FF227" s="697"/>
      <c r="FG227" s="697"/>
      <c r="FH227" s="697"/>
      <c r="FI227" s="697"/>
      <c r="FJ227" s="697"/>
      <c r="FK227" s="697"/>
      <c r="FL227" s="697"/>
      <c r="FM227" s="697"/>
      <c r="FN227" s="697"/>
      <c r="FO227" s="697"/>
      <c r="FP227" s="697"/>
      <c r="FQ227" s="697"/>
      <c r="FR227" s="697"/>
      <c r="FS227" s="697"/>
      <c r="FT227" s="697"/>
      <c r="FU227" s="697"/>
      <c r="FV227" s="697"/>
      <c r="FW227" s="697"/>
      <c r="FX227" s="697"/>
      <c r="FY227" s="697"/>
      <c r="FZ227" s="697"/>
      <c r="GA227" s="697"/>
      <c r="GB227" s="697"/>
      <c r="GC227" s="697"/>
      <c r="GD227" s="697"/>
      <c r="GE227" s="697"/>
      <c r="GF227" s="697"/>
      <c r="GG227" s="697"/>
      <c r="GH227" s="697"/>
      <c r="GI227" s="697"/>
      <c r="GJ227" s="697"/>
      <c r="GK227" s="697"/>
      <c r="GL227" s="697"/>
      <c r="GM227" s="697"/>
      <c r="GN227" s="697"/>
      <c r="GO227" s="697"/>
      <c r="GP227" s="697"/>
      <c r="GQ227" s="697"/>
      <c r="GR227" s="697"/>
      <c r="GS227" s="697"/>
      <c r="GT227" s="697"/>
      <c r="GU227" s="697"/>
      <c r="GV227" s="697"/>
      <c r="GW227" s="697"/>
      <c r="GX227" s="697"/>
      <c r="GY227" s="697"/>
      <c r="GZ227" s="697"/>
      <c r="HA227" s="697"/>
      <c r="HB227" s="697"/>
      <c r="HC227" s="697"/>
      <c r="HD227" s="697"/>
      <c r="HE227" s="697"/>
      <c r="HF227" s="697"/>
      <c r="HG227" s="697"/>
      <c r="HH227" s="697"/>
      <c r="HI227" s="697"/>
      <c r="HJ227" s="697"/>
      <c r="HK227" s="697"/>
      <c r="HL227" s="697"/>
      <c r="HM227" s="697"/>
      <c r="HN227" s="697"/>
      <c r="HO227" s="697"/>
      <c r="HP227" s="697"/>
      <c r="HQ227" s="697"/>
      <c r="HR227" s="697"/>
      <c r="HS227" s="697"/>
      <c r="HT227" s="697"/>
      <c r="HU227" s="697"/>
      <c r="HV227" s="697"/>
      <c r="HW227" s="697"/>
      <c r="HX227" s="697"/>
      <c r="HY227" s="697"/>
      <c r="HZ227" s="697"/>
      <c r="IA227" s="697"/>
      <c r="IB227" s="697"/>
      <c r="IC227" s="697"/>
      <c r="ID227" s="697"/>
      <c r="IE227" s="697"/>
      <c r="IF227" s="697"/>
      <c r="IG227" s="697"/>
      <c r="IH227" s="697"/>
      <c r="II227" s="697"/>
      <c r="IJ227" s="697"/>
      <c r="IK227" s="697"/>
      <c r="IL227" s="697"/>
      <c r="IM227" s="697"/>
    </row>
    <row r="228" spans="1:247">
      <c r="A228" s="704"/>
      <c r="B228" s="704"/>
      <c r="C228" s="704"/>
      <c r="D228" s="720"/>
      <c r="E228" s="711"/>
      <c r="F228" s="717"/>
      <c r="G228" s="708"/>
      <c r="H228" s="717"/>
      <c r="I228" s="711"/>
      <c r="J228" s="711"/>
      <c r="K228" s="718"/>
      <c r="L228" s="712"/>
      <c r="M228" s="704"/>
      <c r="N228" s="704"/>
      <c r="O228" s="712"/>
      <c r="P228" s="704"/>
      <c r="Q228" s="704"/>
      <c r="R228" s="704"/>
      <c r="S228" s="713"/>
      <c r="T228" s="704"/>
      <c r="V228" s="697"/>
      <c r="W228" s="697"/>
      <c r="X228" s="697"/>
      <c r="Y228" s="697"/>
      <c r="Z228" s="697"/>
      <c r="AA228" s="697"/>
      <c r="AB228" s="697"/>
      <c r="AC228" s="697"/>
      <c r="AD228" s="697"/>
      <c r="AE228" s="697"/>
      <c r="AF228" s="697"/>
      <c r="AG228" s="697"/>
      <c r="AH228" s="697"/>
      <c r="AI228" s="697"/>
      <c r="AJ228" s="697"/>
      <c r="AK228" s="697"/>
      <c r="AL228" s="697"/>
      <c r="AM228" s="697"/>
      <c r="AN228" s="697"/>
      <c r="AO228" s="697"/>
      <c r="AP228" s="697"/>
      <c r="AQ228" s="697"/>
      <c r="AR228" s="697"/>
      <c r="AS228" s="697"/>
      <c r="AT228" s="697"/>
      <c r="AU228" s="697"/>
      <c r="AV228" s="697"/>
      <c r="AW228" s="697"/>
      <c r="AX228" s="697"/>
      <c r="AY228" s="697"/>
      <c r="AZ228" s="697"/>
      <c r="BA228" s="697"/>
      <c r="BB228" s="697"/>
      <c r="BC228" s="697"/>
      <c r="BD228" s="697"/>
      <c r="BE228" s="697"/>
      <c r="BF228" s="697"/>
      <c r="BG228" s="697"/>
      <c r="BH228" s="697"/>
      <c r="BI228" s="697"/>
      <c r="BJ228" s="697"/>
      <c r="BK228" s="697"/>
      <c r="BL228" s="697"/>
      <c r="BM228" s="697"/>
      <c r="BN228" s="697"/>
      <c r="BO228" s="697"/>
      <c r="BP228" s="697"/>
      <c r="BQ228" s="697"/>
      <c r="BR228" s="697"/>
      <c r="BS228" s="697"/>
      <c r="BT228" s="697"/>
      <c r="BU228" s="697"/>
      <c r="BV228" s="697"/>
      <c r="BW228" s="697"/>
      <c r="BX228" s="697"/>
      <c r="BY228" s="697"/>
      <c r="BZ228" s="697"/>
      <c r="CA228" s="697"/>
      <c r="CB228" s="697"/>
      <c r="CC228" s="697"/>
      <c r="CD228" s="697"/>
      <c r="CE228" s="697"/>
      <c r="CF228" s="697"/>
      <c r="CG228" s="697"/>
      <c r="CH228" s="697"/>
      <c r="CI228" s="697"/>
      <c r="CJ228" s="697"/>
      <c r="CK228" s="697"/>
      <c r="CL228" s="697"/>
      <c r="CM228" s="697"/>
      <c r="CN228" s="697"/>
      <c r="CO228" s="697"/>
      <c r="CP228" s="697"/>
      <c r="CQ228" s="697"/>
      <c r="CR228" s="697"/>
      <c r="CS228" s="697"/>
      <c r="CT228" s="697"/>
      <c r="CU228" s="697"/>
      <c r="CV228" s="697"/>
      <c r="CW228" s="697"/>
      <c r="CX228" s="697"/>
      <c r="CY228" s="697"/>
      <c r="CZ228" s="697"/>
      <c r="DA228" s="697"/>
      <c r="DB228" s="697"/>
      <c r="DC228" s="697"/>
      <c r="DD228" s="697"/>
      <c r="DE228" s="697"/>
      <c r="DF228" s="697"/>
      <c r="DG228" s="697"/>
      <c r="DH228" s="697"/>
      <c r="DI228" s="697"/>
      <c r="DJ228" s="697"/>
      <c r="DK228" s="697"/>
      <c r="DL228" s="697"/>
      <c r="DM228" s="697"/>
      <c r="DN228" s="697"/>
      <c r="DO228" s="697"/>
      <c r="DP228" s="697"/>
      <c r="DQ228" s="697"/>
      <c r="DR228" s="697"/>
      <c r="DS228" s="697"/>
      <c r="DT228" s="697"/>
      <c r="DU228" s="697"/>
      <c r="DV228" s="697"/>
      <c r="DW228" s="697"/>
      <c r="DX228" s="697"/>
      <c r="DY228" s="697"/>
      <c r="DZ228" s="697"/>
      <c r="EA228" s="697"/>
      <c r="EB228" s="697"/>
      <c r="EC228" s="697"/>
      <c r="ED228" s="697"/>
      <c r="EE228" s="697"/>
      <c r="EF228" s="697"/>
      <c r="EG228" s="697"/>
      <c r="EH228" s="697"/>
      <c r="EI228" s="697"/>
      <c r="EJ228" s="697"/>
      <c r="EK228" s="697"/>
      <c r="EL228" s="697"/>
      <c r="EM228" s="697"/>
      <c r="EN228" s="697"/>
      <c r="EO228" s="697"/>
      <c r="EP228" s="697"/>
      <c r="EQ228" s="697"/>
      <c r="ER228" s="697"/>
      <c r="ES228" s="697"/>
      <c r="ET228" s="697"/>
      <c r="EU228" s="697"/>
      <c r="EV228" s="697"/>
      <c r="EW228" s="697"/>
      <c r="EX228" s="697"/>
      <c r="EY228" s="697"/>
      <c r="EZ228" s="697"/>
      <c r="FA228" s="697"/>
      <c r="FB228" s="697"/>
      <c r="FC228" s="697"/>
      <c r="FD228" s="697"/>
      <c r="FE228" s="697"/>
      <c r="FF228" s="697"/>
      <c r="FG228" s="697"/>
      <c r="FH228" s="697"/>
      <c r="FI228" s="697"/>
      <c r="FJ228" s="697"/>
      <c r="FK228" s="697"/>
      <c r="FL228" s="697"/>
      <c r="FM228" s="697"/>
      <c r="FN228" s="697"/>
      <c r="FO228" s="697"/>
      <c r="FP228" s="697"/>
      <c r="FQ228" s="697"/>
      <c r="FR228" s="697"/>
      <c r="FS228" s="697"/>
      <c r="FT228" s="697"/>
      <c r="FU228" s="697"/>
      <c r="FV228" s="697"/>
      <c r="FW228" s="697"/>
      <c r="FX228" s="697"/>
      <c r="FY228" s="697"/>
      <c r="FZ228" s="697"/>
      <c r="GA228" s="697"/>
      <c r="GB228" s="697"/>
      <c r="GC228" s="697"/>
      <c r="GD228" s="697"/>
      <c r="GE228" s="697"/>
      <c r="GF228" s="697"/>
      <c r="GG228" s="697"/>
      <c r="GH228" s="697"/>
      <c r="GI228" s="697"/>
      <c r="GJ228" s="697"/>
      <c r="GK228" s="697"/>
      <c r="GL228" s="697"/>
      <c r="GM228" s="697"/>
      <c r="GN228" s="697"/>
      <c r="GO228" s="697"/>
      <c r="GP228" s="697"/>
      <c r="GQ228" s="697"/>
      <c r="GR228" s="697"/>
      <c r="GS228" s="697"/>
      <c r="GT228" s="697"/>
      <c r="GU228" s="697"/>
      <c r="GV228" s="697"/>
      <c r="GW228" s="697"/>
      <c r="GX228" s="697"/>
      <c r="GY228" s="697"/>
      <c r="GZ228" s="697"/>
      <c r="HA228" s="697"/>
      <c r="HB228" s="697"/>
      <c r="HC228" s="697"/>
      <c r="HD228" s="697"/>
      <c r="HE228" s="697"/>
      <c r="HF228" s="697"/>
      <c r="HG228" s="697"/>
      <c r="HH228" s="697"/>
      <c r="HI228" s="697"/>
      <c r="HJ228" s="697"/>
      <c r="HK228" s="697"/>
      <c r="HL228" s="697"/>
      <c r="HM228" s="697"/>
      <c r="HN228" s="697"/>
      <c r="HO228" s="697"/>
      <c r="HP228" s="697"/>
      <c r="HQ228" s="697"/>
      <c r="HR228" s="697"/>
      <c r="HS228" s="697"/>
      <c r="HT228" s="697"/>
      <c r="HU228" s="697"/>
      <c r="HV228" s="697"/>
      <c r="HW228" s="697"/>
      <c r="HX228" s="697"/>
      <c r="HY228" s="697"/>
      <c r="HZ228" s="697"/>
      <c r="IA228" s="697"/>
      <c r="IB228" s="697"/>
      <c r="IC228" s="697"/>
      <c r="ID228" s="697"/>
      <c r="IE228" s="697"/>
      <c r="IF228" s="697"/>
      <c r="IG228" s="697"/>
      <c r="IH228" s="697"/>
      <c r="II228" s="697"/>
      <c r="IJ228" s="697"/>
      <c r="IK228" s="697"/>
      <c r="IL228" s="697"/>
      <c r="IM228" s="697"/>
    </row>
    <row r="229" spans="1:247">
      <c r="A229" s="704"/>
      <c r="B229" s="704"/>
      <c r="C229" s="704"/>
      <c r="D229" s="720"/>
      <c r="E229" s="711"/>
      <c r="F229" s="717"/>
      <c r="G229" s="708"/>
      <c r="H229" s="717"/>
      <c r="I229" s="711"/>
      <c r="J229" s="711"/>
      <c r="K229" s="718"/>
      <c r="L229" s="712"/>
      <c r="M229" s="704"/>
      <c r="N229" s="704"/>
      <c r="O229" s="712"/>
      <c r="P229" s="704"/>
      <c r="Q229" s="704"/>
      <c r="R229" s="704"/>
      <c r="S229" s="713"/>
      <c r="T229" s="704"/>
      <c r="V229" s="697"/>
      <c r="W229" s="697"/>
      <c r="X229" s="697"/>
      <c r="Y229" s="697"/>
      <c r="Z229" s="697"/>
      <c r="AA229" s="697"/>
      <c r="AB229" s="697"/>
      <c r="AC229" s="697"/>
      <c r="AD229" s="697"/>
      <c r="AE229" s="697"/>
      <c r="AF229" s="697"/>
      <c r="AG229" s="697"/>
      <c r="AH229" s="697"/>
      <c r="AI229" s="697"/>
      <c r="AJ229" s="697"/>
      <c r="AK229" s="697"/>
      <c r="AL229" s="697"/>
      <c r="AM229" s="697"/>
      <c r="AN229" s="697"/>
      <c r="AO229" s="697"/>
      <c r="AP229" s="697"/>
      <c r="AQ229" s="697"/>
      <c r="AR229" s="697"/>
      <c r="AS229" s="697"/>
      <c r="AT229" s="697"/>
      <c r="AU229" s="697"/>
      <c r="AV229" s="697"/>
      <c r="AW229" s="697"/>
      <c r="AX229" s="697"/>
      <c r="AY229" s="697"/>
      <c r="AZ229" s="697"/>
      <c r="BA229" s="697"/>
      <c r="BB229" s="697"/>
      <c r="BC229" s="697"/>
      <c r="BD229" s="697"/>
      <c r="BE229" s="697"/>
      <c r="BF229" s="697"/>
      <c r="BG229" s="697"/>
      <c r="BH229" s="697"/>
      <c r="BI229" s="697"/>
      <c r="BJ229" s="697"/>
      <c r="BK229" s="697"/>
      <c r="BL229" s="697"/>
      <c r="BM229" s="697"/>
      <c r="BN229" s="697"/>
      <c r="BO229" s="697"/>
      <c r="BP229" s="697"/>
      <c r="BQ229" s="697"/>
      <c r="BR229" s="697"/>
      <c r="BS229" s="697"/>
      <c r="BT229" s="697"/>
      <c r="BU229" s="697"/>
      <c r="BV229" s="697"/>
      <c r="BW229" s="697"/>
      <c r="BX229" s="697"/>
      <c r="BY229" s="697"/>
      <c r="BZ229" s="697"/>
      <c r="CA229" s="697"/>
      <c r="CB229" s="697"/>
      <c r="CC229" s="697"/>
      <c r="CD229" s="697"/>
      <c r="CE229" s="697"/>
      <c r="CF229" s="697"/>
      <c r="CG229" s="697"/>
      <c r="CH229" s="697"/>
      <c r="CI229" s="697"/>
      <c r="CJ229" s="697"/>
      <c r="CK229" s="697"/>
      <c r="CL229" s="697"/>
      <c r="CM229" s="697"/>
      <c r="CN229" s="697"/>
      <c r="CO229" s="697"/>
      <c r="CP229" s="697"/>
      <c r="CQ229" s="697"/>
      <c r="CR229" s="697"/>
      <c r="CS229" s="697"/>
      <c r="CT229" s="697"/>
      <c r="CU229" s="697"/>
      <c r="CV229" s="697"/>
      <c r="CW229" s="697"/>
      <c r="CX229" s="697"/>
      <c r="CY229" s="697"/>
      <c r="CZ229" s="697"/>
      <c r="DA229" s="697"/>
      <c r="DB229" s="697"/>
      <c r="DC229" s="697"/>
      <c r="DD229" s="697"/>
      <c r="DE229" s="697"/>
      <c r="DF229" s="697"/>
      <c r="DG229" s="697"/>
      <c r="DH229" s="697"/>
      <c r="DI229" s="697"/>
      <c r="DJ229" s="697"/>
      <c r="DK229" s="697"/>
      <c r="DL229" s="697"/>
      <c r="DM229" s="697"/>
      <c r="DN229" s="697"/>
      <c r="DO229" s="697"/>
      <c r="DP229" s="697"/>
      <c r="DQ229" s="697"/>
      <c r="DR229" s="697"/>
      <c r="DS229" s="697"/>
      <c r="DT229" s="697"/>
      <c r="DU229" s="697"/>
      <c r="DV229" s="697"/>
      <c r="DW229" s="697"/>
      <c r="DX229" s="697"/>
      <c r="DY229" s="697"/>
      <c r="DZ229" s="697"/>
      <c r="EA229" s="697"/>
      <c r="EB229" s="697"/>
      <c r="EC229" s="697"/>
      <c r="ED229" s="697"/>
      <c r="EE229" s="697"/>
      <c r="EF229" s="697"/>
      <c r="EG229" s="697"/>
      <c r="EH229" s="697"/>
      <c r="EI229" s="697"/>
      <c r="EJ229" s="697"/>
      <c r="EK229" s="697"/>
      <c r="EL229" s="697"/>
      <c r="EM229" s="697"/>
      <c r="EN229" s="697"/>
      <c r="EO229" s="697"/>
      <c r="EP229" s="697"/>
      <c r="EQ229" s="697"/>
      <c r="ER229" s="697"/>
      <c r="ES229" s="697"/>
      <c r="ET229" s="697"/>
      <c r="EU229" s="697"/>
      <c r="EV229" s="697"/>
      <c r="EW229" s="697"/>
      <c r="EX229" s="697"/>
      <c r="EY229" s="697"/>
      <c r="EZ229" s="697"/>
      <c r="FA229" s="697"/>
      <c r="FB229" s="697"/>
      <c r="FC229" s="697"/>
      <c r="FD229" s="697"/>
      <c r="FE229" s="697"/>
      <c r="FF229" s="697"/>
      <c r="FG229" s="697"/>
      <c r="FH229" s="697"/>
      <c r="FI229" s="697"/>
      <c r="FJ229" s="697"/>
      <c r="FK229" s="697"/>
      <c r="FL229" s="697"/>
      <c r="FM229" s="697"/>
      <c r="FN229" s="697"/>
      <c r="FO229" s="697"/>
      <c r="FP229" s="697"/>
      <c r="FQ229" s="697"/>
      <c r="FR229" s="697"/>
      <c r="FS229" s="697"/>
      <c r="FT229" s="697"/>
      <c r="FU229" s="697"/>
      <c r="FV229" s="697"/>
      <c r="FW229" s="697"/>
      <c r="FX229" s="697"/>
      <c r="FY229" s="697"/>
      <c r="FZ229" s="697"/>
      <c r="GA229" s="697"/>
      <c r="GB229" s="697"/>
      <c r="GC229" s="697"/>
      <c r="GD229" s="697"/>
      <c r="GE229" s="697"/>
      <c r="GF229" s="697"/>
      <c r="GG229" s="697"/>
      <c r="GH229" s="697"/>
      <c r="GI229" s="697"/>
      <c r="GJ229" s="697"/>
      <c r="GK229" s="697"/>
      <c r="GL229" s="697"/>
      <c r="GM229" s="697"/>
      <c r="GN229" s="697"/>
      <c r="GO229" s="697"/>
      <c r="GP229" s="697"/>
      <c r="GQ229" s="697"/>
      <c r="GR229" s="697"/>
      <c r="GS229" s="697"/>
      <c r="GT229" s="697"/>
      <c r="GU229" s="697"/>
      <c r="GV229" s="697"/>
      <c r="GW229" s="697"/>
      <c r="GX229" s="697"/>
      <c r="GY229" s="697"/>
      <c r="GZ229" s="697"/>
      <c r="HA229" s="697"/>
      <c r="HB229" s="697"/>
      <c r="HC229" s="697"/>
      <c r="HD229" s="697"/>
      <c r="HE229" s="697"/>
      <c r="HF229" s="697"/>
      <c r="HG229" s="697"/>
      <c r="HH229" s="697"/>
      <c r="HI229" s="697"/>
      <c r="HJ229" s="697"/>
      <c r="HK229" s="697"/>
      <c r="HL229" s="697"/>
      <c r="HM229" s="697"/>
      <c r="HN229" s="697"/>
      <c r="HO229" s="697"/>
      <c r="HP229" s="697"/>
      <c r="HQ229" s="697"/>
      <c r="HR229" s="697"/>
      <c r="HS229" s="697"/>
      <c r="HT229" s="697"/>
      <c r="HU229" s="697"/>
      <c r="HV229" s="697"/>
      <c r="HW229" s="697"/>
      <c r="HX229" s="697"/>
      <c r="HY229" s="697"/>
      <c r="HZ229" s="697"/>
      <c r="IA229" s="697"/>
      <c r="IB229" s="697"/>
      <c r="IC229" s="697"/>
      <c r="ID229" s="697"/>
      <c r="IE229" s="697"/>
      <c r="IF229" s="697"/>
      <c r="IG229" s="697"/>
      <c r="IH229" s="697"/>
      <c r="II229" s="697"/>
      <c r="IJ229" s="697"/>
      <c r="IK229" s="697"/>
      <c r="IL229" s="697"/>
      <c r="IM229" s="697"/>
    </row>
    <row r="230" spans="1:247">
      <c r="A230" s="704"/>
      <c r="B230" s="704"/>
      <c r="C230" s="704"/>
      <c r="D230" s="720"/>
      <c r="E230" s="711"/>
      <c r="F230" s="717"/>
      <c r="G230" s="708"/>
      <c r="H230" s="709"/>
      <c r="I230" s="711"/>
      <c r="J230" s="711"/>
      <c r="K230" s="718"/>
      <c r="L230" s="712"/>
      <c r="M230" s="704"/>
      <c r="N230" s="704"/>
      <c r="O230" s="712"/>
      <c r="P230" s="704"/>
      <c r="Q230" s="704"/>
      <c r="R230" s="704"/>
      <c r="S230" s="713"/>
      <c r="T230" s="704"/>
      <c r="V230" s="697"/>
      <c r="W230" s="697"/>
      <c r="X230" s="697"/>
      <c r="Y230" s="697"/>
      <c r="Z230" s="697"/>
      <c r="AA230" s="697"/>
      <c r="AB230" s="697"/>
      <c r="AC230" s="697"/>
      <c r="AD230" s="697"/>
      <c r="AE230" s="697"/>
      <c r="AF230" s="697"/>
      <c r="AG230" s="697"/>
      <c r="AH230" s="697"/>
      <c r="AI230" s="697"/>
      <c r="AJ230" s="697"/>
      <c r="AK230" s="697"/>
      <c r="AL230" s="697"/>
      <c r="AM230" s="697"/>
      <c r="AN230" s="697"/>
      <c r="AO230" s="697"/>
      <c r="AP230" s="697"/>
      <c r="AQ230" s="697"/>
      <c r="AR230" s="697"/>
      <c r="AS230" s="697"/>
      <c r="AT230" s="697"/>
      <c r="AU230" s="697"/>
      <c r="AV230" s="697"/>
      <c r="AW230" s="697"/>
      <c r="AX230" s="697"/>
      <c r="AY230" s="697"/>
      <c r="AZ230" s="697"/>
      <c r="BA230" s="697"/>
      <c r="BB230" s="697"/>
      <c r="BC230" s="697"/>
      <c r="BD230" s="697"/>
      <c r="BE230" s="697"/>
      <c r="BF230" s="697"/>
      <c r="BG230" s="697"/>
      <c r="BH230" s="697"/>
      <c r="BI230" s="697"/>
      <c r="BJ230" s="697"/>
      <c r="BK230" s="697"/>
      <c r="BL230" s="697"/>
      <c r="BM230" s="697"/>
      <c r="BN230" s="697"/>
      <c r="BO230" s="697"/>
      <c r="BP230" s="697"/>
      <c r="BQ230" s="697"/>
      <c r="BR230" s="697"/>
      <c r="BS230" s="697"/>
      <c r="BT230" s="697"/>
      <c r="BU230" s="697"/>
      <c r="BV230" s="697"/>
      <c r="BW230" s="697"/>
      <c r="BX230" s="697"/>
      <c r="BY230" s="697"/>
      <c r="BZ230" s="697"/>
      <c r="CA230" s="697"/>
      <c r="CB230" s="697"/>
      <c r="CC230" s="697"/>
      <c r="CD230" s="697"/>
      <c r="CE230" s="697"/>
      <c r="CF230" s="697"/>
      <c r="CG230" s="697"/>
      <c r="CH230" s="697"/>
      <c r="CI230" s="697"/>
      <c r="CJ230" s="697"/>
      <c r="CK230" s="697"/>
      <c r="CL230" s="697"/>
      <c r="CM230" s="697"/>
      <c r="CN230" s="697"/>
      <c r="CO230" s="697"/>
      <c r="CP230" s="697"/>
      <c r="CQ230" s="697"/>
      <c r="CR230" s="697"/>
      <c r="CS230" s="697"/>
      <c r="CT230" s="697"/>
      <c r="CU230" s="697"/>
      <c r="CV230" s="697"/>
      <c r="CW230" s="697"/>
      <c r="CX230" s="697"/>
      <c r="CY230" s="697"/>
      <c r="CZ230" s="697"/>
      <c r="DA230" s="697"/>
      <c r="DB230" s="697"/>
      <c r="DC230" s="697"/>
      <c r="DD230" s="697"/>
      <c r="DE230" s="697"/>
      <c r="DF230" s="697"/>
      <c r="DG230" s="697"/>
      <c r="DH230" s="697"/>
      <c r="DI230" s="697"/>
      <c r="DJ230" s="697"/>
      <c r="DK230" s="697"/>
      <c r="DL230" s="697"/>
      <c r="DM230" s="697"/>
      <c r="DN230" s="697"/>
      <c r="DO230" s="697"/>
      <c r="DP230" s="697"/>
      <c r="DQ230" s="697"/>
      <c r="DR230" s="697"/>
      <c r="DS230" s="697"/>
      <c r="DT230" s="697"/>
      <c r="DU230" s="697"/>
      <c r="DV230" s="697"/>
      <c r="DW230" s="697"/>
      <c r="DX230" s="697"/>
      <c r="DY230" s="697"/>
      <c r="DZ230" s="697"/>
      <c r="EA230" s="697"/>
      <c r="EB230" s="697"/>
      <c r="EC230" s="697"/>
      <c r="ED230" s="697"/>
      <c r="EE230" s="697"/>
      <c r="EF230" s="697"/>
      <c r="EG230" s="697"/>
      <c r="EH230" s="697"/>
      <c r="EI230" s="697"/>
      <c r="EJ230" s="697"/>
      <c r="EK230" s="697"/>
      <c r="EL230" s="697"/>
      <c r="EM230" s="697"/>
      <c r="EN230" s="697"/>
      <c r="EO230" s="697"/>
      <c r="EP230" s="697"/>
      <c r="EQ230" s="697"/>
      <c r="ER230" s="697"/>
      <c r="ES230" s="697"/>
      <c r="ET230" s="697"/>
      <c r="EU230" s="697"/>
      <c r="EV230" s="697"/>
      <c r="EW230" s="697"/>
      <c r="EX230" s="697"/>
      <c r="EY230" s="697"/>
      <c r="EZ230" s="697"/>
      <c r="FA230" s="697"/>
      <c r="FB230" s="697"/>
      <c r="FC230" s="697"/>
      <c r="FD230" s="697"/>
      <c r="FE230" s="697"/>
      <c r="FF230" s="697"/>
      <c r="FG230" s="697"/>
      <c r="FH230" s="697"/>
      <c r="FI230" s="697"/>
      <c r="FJ230" s="697"/>
      <c r="FK230" s="697"/>
      <c r="FL230" s="697"/>
      <c r="FM230" s="697"/>
      <c r="FN230" s="697"/>
      <c r="FO230" s="697"/>
      <c r="FP230" s="697"/>
      <c r="FQ230" s="697"/>
      <c r="FR230" s="697"/>
      <c r="FS230" s="697"/>
      <c r="FT230" s="697"/>
      <c r="FU230" s="697"/>
      <c r="FV230" s="697"/>
      <c r="FW230" s="697"/>
      <c r="FX230" s="697"/>
      <c r="FY230" s="697"/>
      <c r="FZ230" s="697"/>
      <c r="GA230" s="697"/>
      <c r="GB230" s="697"/>
      <c r="GC230" s="697"/>
      <c r="GD230" s="697"/>
      <c r="GE230" s="697"/>
      <c r="GF230" s="697"/>
      <c r="GG230" s="697"/>
      <c r="GH230" s="697"/>
      <c r="GI230" s="697"/>
      <c r="GJ230" s="697"/>
      <c r="GK230" s="697"/>
      <c r="GL230" s="697"/>
      <c r="GM230" s="697"/>
      <c r="GN230" s="697"/>
      <c r="GO230" s="697"/>
      <c r="GP230" s="697"/>
      <c r="GQ230" s="697"/>
      <c r="GR230" s="697"/>
      <c r="GS230" s="697"/>
      <c r="GT230" s="697"/>
      <c r="GU230" s="697"/>
      <c r="GV230" s="697"/>
      <c r="GW230" s="697"/>
      <c r="GX230" s="697"/>
      <c r="GY230" s="697"/>
      <c r="GZ230" s="697"/>
      <c r="HA230" s="697"/>
      <c r="HB230" s="697"/>
      <c r="HC230" s="697"/>
      <c r="HD230" s="697"/>
      <c r="HE230" s="697"/>
      <c r="HF230" s="697"/>
      <c r="HG230" s="697"/>
      <c r="HH230" s="697"/>
      <c r="HI230" s="697"/>
      <c r="HJ230" s="697"/>
      <c r="HK230" s="697"/>
      <c r="HL230" s="697"/>
      <c r="HM230" s="697"/>
      <c r="HN230" s="697"/>
      <c r="HO230" s="697"/>
      <c r="HP230" s="697"/>
      <c r="HQ230" s="697"/>
      <c r="HR230" s="697"/>
      <c r="HS230" s="697"/>
      <c r="HT230" s="697"/>
      <c r="HU230" s="697"/>
      <c r="HV230" s="697"/>
      <c r="HW230" s="697"/>
      <c r="HX230" s="697"/>
      <c r="HY230" s="697"/>
      <c r="HZ230" s="697"/>
      <c r="IA230" s="697"/>
      <c r="IB230" s="697"/>
      <c r="IC230" s="697"/>
      <c r="ID230" s="697"/>
      <c r="IE230" s="697"/>
      <c r="IF230" s="697"/>
      <c r="IG230" s="697"/>
      <c r="IH230" s="697"/>
      <c r="II230" s="697"/>
      <c r="IJ230" s="697"/>
      <c r="IK230" s="697"/>
      <c r="IL230" s="697"/>
      <c r="IM230" s="697"/>
    </row>
    <row r="231" spans="1:247">
      <c r="A231" s="704"/>
      <c r="B231" s="704"/>
      <c r="C231" s="704"/>
      <c r="D231" s="720"/>
      <c r="E231" s="711"/>
      <c r="F231" s="717"/>
      <c r="G231" s="708"/>
      <c r="H231" s="717"/>
      <c r="I231" s="711"/>
      <c r="J231" s="711"/>
      <c r="K231" s="718"/>
      <c r="L231" s="712"/>
      <c r="M231" s="704"/>
      <c r="N231" s="704"/>
      <c r="O231" s="712"/>
      <c r="P231" s="704"/>
      <c r="Q231" s="704"/>
      <c r="R231" s="704"/>
      <c r="S231" s="713"/>
      <c r="T231" s="704"/>
      <c r="V231" s="697"/>
      <c r="W231" s="697"/>
      <c r="X231" s="697"/>
      <c r="Y231" s="697"/>
      <c r="Z231" s="697"/>
      <c r="AA231" s="697"/>
      <c r="AB231" s="697"/>
      <c r="AC231" s="697"/>
      <c r="AD231" s="697"/>
      <c r="AE231" s="697"/>
      <c r="AF231" s="697"/>
      <c r="AG231" s="697"/>
      <c r="AH231" s="697"/>
      <c r="AI231" s="697"/>
      <c r="AJ231" s="697"/>
      <c r="AK231" s="697"/>
      <c r="AL231" s="697"/>
      <c r="AM231" s="697"/>
      <c r="AN231" s="697"/>
      <c r="AO231" s="697"/>
      <c r="AP231" s="697"/>
      <c r="AQ231" s="697"/>
      <c r="AR231" s="697"/>
      <c r="AS231" s="697"/>
      <c r="AT231" s="697"/>
      <c r="AU231" s="697"/>
      <c r="AV231" s="697"/>
      <c r="AW231" s="697"/>
      <c r="AX231" s="697"/>
      <c r="AY231" s="697"/>
      <c r="AZ231" s="697"/>
      <c r="BA231" s="697"/>
      <c r="BB231" s="697"/>
      <c r="BC231" s="697"/>
      <c r="BD231" s="697"/>
      <c r="BE231" s="697"/>
      <c r="BF231" s="697"/>
      <c r="BG231" s="697"/>
      <c r="BH231" s="697"/>
      <c r="BI231" s="697"/>
      <c r="BJ231" s="697"/>
      <c r="BK231" s="697"/>
      <c r="BL231" s="697"/>
      <c r="BM231" s="697"/>
      <c r="BN231" s="697"/>
      <c r="BO231" s="697"/>
      <c r="BP231" s="697"/>
      <c r="BQ231" s="697"/>
      <c r="BR231" s="697"/>
      <c r="BS231" s="697"/>
      <c r="BT231" s="697"/>
      <c r="BU231" s="697"/>
      <c r="BV231" s="697"/>
      <c r="BW231" s="697"/>
      <c r="BX231" s="697"/>
      <c r="BY231" s="697"/>
      <c r="BZ231" s="697"/>
      <c r="CA231" s="697"/>
      <c r="CB231" s="697"/>
      <c r="CC231" s="697"/>
      <c r="CD231" s="697"/>
      <c r="CE231" s="697"/>
      <c r="CF231" s="697"/>
      <c r="CG231" s="697"/>
      <c r="CH231" s="697"/>
      <c r="CI231" s="697"/>
      <c r="CJ231" s="697"/>
      <c r="CK231" s="697"/>
      <c r="CL231" s="697"/>
      <c r="CM231" s="697"/>
      <c r="CN231" s="697"/>
      <c r="CO231" s="697"/>
      <c r="CP231" s="697"/>
      <c r="CQ231" s="697"/>
      <c r="CR231" s="697"/>
      <c r="CS231" s="697"/>
      <c r="CT231" s="697"/>
      <c r="CU231" s="697"/>
      <c r="CV231" s="697"/>
      <c r="CW231" s="697"/>
      <c r="CX231" s="697"/>
      <c r="CY231" s="697"/>
      <c r="CZ231" s="697"/>
      <c r="DA231" s="697"/>
      <c r="DB231" s="697"/>
      <c r="DC231" s="697"/>
      <c r="DD231" s="697"/>
      <c r="DE231" s="697"/>
      <c r="DF231" s="697"/>
      <c r="DG231" s="697"/>
      <c r="DH231" s="697"/>
      <c r="DI231" s="697"/>
      <c r="DJ231" s="697"/>
      <c r="DK231" s="697"/>
      <c r="DL231" s="697"/>
      <c r="DM231" s="697"/>
      <c r="DN231" s="697"/>
      <c r="DO231" s="697"/>
      <c r="DP231" s="697"/>
      <c r="DQ231" s="697"/>
      <c r="DR231" s="697"/>
      <c r="DS231" s="697"/>
      <c r="DT231" s="697"/>
      <c r="DU231" s="697"/>
      <c r="DV231" s="697"/>
      <c r="DW231" s="697"/>
      <c r="DX231" s="697"/>
      <c r="DY231" s="697"/>
      <c r="DZ231" s="697"/>
      <c r="EA231" s="697"/>
      <c r="EB231" s="697"/>
      <c r="EC231" s="697"/>
      <c r="ED231" s="697"/>
      <c r="EE231" s="697"/>
      <c r="EF231" s="697"/>
      <c r="EG231" s="697"/>
      <c r="EH231" s="697"/>
      <c r="EI231" s="697"/>
      <c r="EJ231" s="697"/>
      <c r="EK231" s="697"/>
      <c r="EL231" s="697"/>
      <c r="EM231" s="697"/>
      <c r="EN231" s="697"/>
      <c r="EO231" s="697"/>
      <c r="EP231" s="697"/>
      <c r="EQ231" s="697"/>
      <c r="ER231" s="697"/>
      <c r="ES231" s="697"/>
      <c r="ET231" s="697"/>
      <c r="EU231" s="697"/>
      <c r="EV231" s="697"/>
      <c r="EW231" s="697"/>
      <c r="EX231" s="697"/>
      <c r="EY231" s="697"/>
      <c r="EZ231" s="697"/>
      <c r="FA231" s="697"/>
      <c r="FB231" s="697"/>
      <c r="FC231" s="697"/>
      <c r="FD231" s="697"/>
      <c r="FE231" s="697"/>
      <c r="FF231" s="697"/>
      <c r="FG231" s="697"/>
      <c r="FH231" s="697"/>
      <c r="FI231" s="697"/>
      <c r="FJ231" s="697"/>
      <c r="FK231" s="697"/>
      <c r="FL231" s="697"/>
      <c r="FM231" s="697"/>
      <c r="FN231" s="697"/>
      <c r="FO231" s="697"/>
      <c r="FP231" s="697"/>
      <c r="FQ231" s="697"/>
      <c r="FR231" s="697"/>
      <c r="FS231" s="697"/>
      <c r="FT231" s="697"/>
      <c r="FU231" s="697"/>
      <c r="FV231" s="697"/>
      <c r="FW231" s="697"/>
      <c r="FX231" s="697"/>
      <c r="FY231" s="697"/>
      <c r="FZ231" s="697"/>
      <c r="GA231" s="697"/>
      <c r="GB231" s="697"/>
      <c r="GC231" s="697"/>
      <c r="GD231" s="697"/>
      <c r="GE231" s="697"/>
      <c r="GF231" s="697"/>
      <c r="GG231" s="697"/>
      <c r="GH231" s="697"/>
      <c r="GI231" s="697"/>
      <c r="GJ231" s="697"/>
      <c r="GK231" s="697"/>
      <c r="GL231" s="697"/>
      <c r="GM231" s="697"/>
      <c r="GN231" s="697"/>
      <c r="GO231" s="697"/>
      <c r="GP231" s="697"/>
      <c r="GQ231" s="697"/>
      <c r="GR231" s="697"/>
      <c r="GS231" s="697"/>
      <c r="GT231" s="697"/>
      <c r="GU231" s="697"/>
      <c r="GV231" s="697"/>
      <c r="GW231" s="697"/>
      <c r="GX231" s="697"/>
      <c r="GY231" s="697"/>
      <c r="GZ231" s="697"/>
      <c r="HA231" s="697"/>
      <c r="HB231" s="697"/>
      <c r="HC231" s="697"/>
      <c r="HD231" s="697"/>
      <c r="HE231" s="697"/>
      <c r="HF231" s="697"/>
      <c r="HG231" s="697"/>
      <c r="HH231" s="697"/>
      <c r="HI231" s="697"/>
      <c r="HJ231" s="697"/>
      <c r="HK231" s="697"/>
      <c r="HL231" s="697"/>
      <c r="HM231" s="697"/>
      <c r="HN231" s="697"/>
      <c r="HO231" s="697"/>
      <c r="HP231" s="697"/>
      <c r="HQ231" s="697"/>
      <c r="HR231" s="697"/>
      <c r="HS231" s="697"/>
      <c r="HT231" s="697"/>
      <c r="HU231" s="697"/>
      <c r="HV231" s="697"/>
      <c r="HW231" s="697"/>
      <c r="HX231" s="697"/>
      <c r="HY231" s="697"/>
      <c r="HZ231" s="697"/>
      <c r="IA231" s="697"/>
      <c r="IB231" s="697"/>
      <c r="IC231" s="697"/>
      <c r="ID231" s="697"/>
      <c r="IE231" s="697"/>
      <c r="IF231" s="697"/>
      <c r="IG231" s="697"/>
      <c r="IH231" s="697"/>
      <c r="II231" s="697"/>
      <c r="IJ231" s="697"/>
      <c r="IK231" s="697"/>
      <c r="IL231" s="697"/>
      <c r="IM231" s="697"/>
    </row>
    <row r="232" spans="1:247">
      <c r="A232" s="704"/>
      <c r="B232" s="704"/>
      <c r="C232" s="704"/>
      <c r="D232" s="720"/>
      <c r="E232" s="711"/>
      <c r="F232" s="717"/>
      <c r="G232" s="708"/>
      <c r="H232" s="717"/>
      <c r="I232" s="711"/>
      <c r="J232" s="711"/>
      <c r="K232" s="883"/>
      <c r="L232" s="712"/>
      <c r="M232" s="879"/>
      <c r="N232" s="879"/>
      <c r="O232" s="882"/>
      <c r="P232" s="879"/>
      <c r="Q232" s="879"/>
      <c r="R232" s="879"/>
      <c r="S232" s="881"/>
      <c r="T232" s="879"/>
      <c r="V232" s="697"/>
      <c r="W232" s="697"/>
      <c r="X232" s="697"/>
      <c r="Y232" s="697"/>
      <c r="Z232" s="697"/>
      <c r="AA232" s="697"/>
      <c r="AB232" s="697"/>
      <c r="AC232" s="697"/>
      <c r="AD232" s="697"/>
      <c r="AE232" s="697"/>
      <c r="AF232" s="697"/>
      <c r="AG232" s="697"/>
      <c r="AH232" s="697"/>
      <c r="AI232" s="697"/>
      <c r="AJ232" s="697"/>
      <c r="AK232" s="697"/>
      <c r="AL232" s="697"/>
      <c r="AM232" s="697"/>
      <c r="AN232" s="697"/>
      <c r="AO232" s="697"/>
      <c r="AP232" s="697"/>
      <c r="AQ232" s="697"/>
      <c r="AR232" s="697"/>
      <c r="AS232" s="697"/>
      <c r="AT232" s="697"/>
      <c r="AU232" s="697"/>
      <c r="AV232" s="697"/>
      <c r="AW232" s="697"/>
      <c r="AX232" s="697"/>
      <c r="AY232" s="697"/>
      <c r="AZ232" s="697"/>
      <c r="BA232" s="697"/>
      <c r="BB232" s="697"/>
      <c r="BC232" s="697"/>
      <c r="BD232" s="697"/>
      <c r="BE232" s="697"/>
      <c r="BF232" s="697"/>
      <c r="BG232" s="697"/>
      <c r="BH232" s="697"/>
      <c r="BI232" s="697"/>
      <c r="BJ232" s="697"/>
      <c r="BK232" s="697"/>
      <c r="BL232" s="697"/>
      <c r="BM232" s="697"/>
      <c r="BN232" s="697"/>
      <c r="BO232" s="697"/>
      <c r="BP232" s="697"/>
      <c r="BQ232" s="697"/>
      <c r="BR232" s="697"/>
      <c r="BS232" s="697"/>
      <c r="BT232" s="697"/>
      <c r="BU232" s="697"/>
      <c r="BV232" s="697"/>
      <c r="BW232" s="697"/>
      <c r="BX232" s="697"/>
      <c r="BY232" s="697"/>
      <c r="BZ232" s="697"/>
      <c r="CA232" s="697"/>
      <c r="CB232" s="697"/>
      <c r="CC232" s="697"/>
      <c r="CD232" s="697"/>
      <c r="CE232" s="697"/>
      <c r="CF232" s="697"/>
      <c r="CG232" s="697"/>
      <c r="CH232" s="697"/>
      <c r="CI232" s="697"/>
      <c r="CJ232" s="697"/>
      <c r="CK232" s="697"/>
      <c r="CL232" s="697"/>
      <c r="CM232" s="697"/>
      <c r="CN232" s="697"/>
      <c r="CO232" s="697"/>
      <c r="CP232" s="697"/>
      <c r="CQ232" s="697"/>
      <c r="CR232" s="697"/>
      <c r="CS232" s="697"/>
      <c r="CT232" s="697"/>
      <c r="CU232" s="697"/>
      <c r="CV232" s="697"/>
      <c r="CW232" s="697"/>
      <c r="CX232" s="697"/>
      <c r="CY232" s="697"/>
      <c r="CZ232" s="697"/>
      <c r="DA232" s="697"/>
      <c r="DB232" s="697"/>
      <c r="DC232" s="697"/>
      <c r="DD232" s="697"/>
      <c r="DE232" s="697"/>
      <c r="DF232" s="697"/>
      <c r="DG232" s="697"/>
      <c r="DH232" s="697"/>
      <c r="DI232" s="697"/>
      <c r="DJ232" s="697"/>
      <c r="DK232" s="697"/>
      <c r="DL232" s="697"/>
      <c r="DM232" s="697"/>
      <c r="DN232" s="697"/>
      <c r="DO232" s="697"/>
      <c r="DP232" s="697"/>
      <c r="DQ232" s="697"/>
      <c r="DR232" s="697"/>
      <c r="DS232" s="697"/>
      <c r="DT232" s="697"/>
      <c r="DU232" s="697"/>
      <c r="DV232" s="697"/>
      <c r="DW232" s="697"/>
      <c r="DX232" s="697"/>
      <c r="DY232" s="697"/>
      <c r="DZ232" s="697"/>
      <c r="EA232" s="697"/>
      <c r="EB232" s="697"/>
      <c r="EC232" s="697"/>
      <c r="ED232" s="697"/>
      <c r="EE232" s="697"/>
      <c r="EF232" s="697"/>
      <c r="EG232" s="697"/>
      <c r="EH232" s="697"/>
      <c r="EI232" s="697"/>
      <c r="EJ232" s="697"/>
      <c r="EK232" s="697"/>
      <c r="EL232" s="697"/>
      <c r="EM232" s="697"/>
      <c r="EN232" s="697"/>
      <c r="EO232" s="697"/>
      <c r="EP232" s="697"/>
      <c r="EQ232" s="697"/>
      <c r="ER232" s="697"/>
      <c r="ES232" s="697"/>
      <c r="ET232" s="697"/>
      <c r="EU232" s="697"/>
      <c r="EV232" s="697"/>
      <c r="EW232" s="697"/>
      <c r="EX232" s="697"/>
      <c r="EY232" s="697"/>
      <c r="EZ232" s="697"/>
      <c r="FA232" s="697"/>
      <c r="FB232" s="697"/>
      <c r="FC232" s="697"/>
      <c r="FD232" s="697"/>
      <c r="FE232" s="697"/>
      <c r="FF232" s="697"/>
      <c r="FG232" s="697"/>
      <c r="FH232" s="697"/>
      <c r="FI232" s="697"/>
      <c r="FJ232" s="697"/>
      <c r="FK232" s="697"/>
      <c r="FL232" s="697"/>
      <c r="FM232" s="697"/>
      <c r="FN232" s="697"/>
      <c r="FO232" s="697"/>
      <c r="FP232" s="697"/>
      <c r="FQ232" s="697"/>
      <c r="FR232" s="697"/>
      <c r="FS232" s="697"/>
      <c r="FT232" s="697"/>
      <c r="FU232" s="697"/>
      <c r="FV232" s="697"/>
      <c r="FW232" s="697"/>
      <c r="FX232" s="697"/>
      <c r="FY232" s="697"/>
      <c r="FZ232" s="697"/>
      <c r="GA232" s="697"/>
      <c r="GB232" s="697"/>
      <c r="GC232" s="697"/>
      <c r="GD232" s="697"/>
      <c r="GE232" s="697"/>
      <c r="GF232" s="697"/>
      <c r="GG232" s="697"/>
      <c r="GH232" s="697"/>
      <c r="GI232" s="697"/>
      <c r="GJ232" s="697"/>
      <c r="GK232" s="697"/>
      <c r="GL232" s="697"/>
      <c r="GM232" s="697"/>
      <c r="GN232" s="697"/>
      <c r="GO232" s="697"/>
      <c r="GP232" s="697"/>
      <c r="GQ232" s="697"/>
      <c r="GR232" s="697"/>
      <c r="GS232" s="697"/>
      <c r="GT232" s="697"/>
      <c r="GU232" s="697"/>
      <c r="GV232" s="697"/>
      <c r="GW232" s="697"/>
      <c r="GX232" s="697"/>
      <c r="GY232" s="697"/>
      <c r="GZ232" s="697"/>
      <c r="HA232" s="697"/>
      <c r="HB232" s="697"/>
      <c r="HC232" s="697"/>
      <c r="HD232" s="697"/>
      <c r="HE232" s="697"/>
      <c r="HF232" s="697"/>
      <c r="HG232" s="697"/>
      <c r="HH232" s="697"/>
      <c r="HI232" s="697"/>
      <c r="HJ232" s="697"/>
      <c r="HK232" s="697"/>
      <c r="HL232" s="697"/>
      <c r="HM232" s="697"/>
      <c r="HN232" s="697"/>
      <c r="HO232" s="697"/>
      <c r="HP232" s="697"/>
      <c r="HQ232" s="697"/>
      <c r="HR232" s="697"/>
      <c r="HS232" s="697"/>
      <c r="HT232" s="697"/>
      <c r="HU232" s="697"/>
      <c r="HV232" s="697"/>
      <c r="HW232" s="697"/>
      <c r="HX232" s="697"/>
      <c r="HY232" s="697"/>
      <c r="HZ232" s="697"/>
      <c r="IA232" s="697"/>
      <c r="IB232" s="697"/>
      <c r="IC232" s="697"/>
      <c r="ID232" s="697"/>
      <c r="IE232" s="697"/>
      <c r="IF232" s="697"/>
      <c r="IG232" s="697"/>
      <c r="IH232" s="697"/>
      <c r="II232" s="697"/>
      <c r="IJ232" s="697"/>
      <c r="IK232" s="697"/>
      <c r="IL232" s="697"/>
      <c r="IM232" s="697"/>
    </row>
    <row r="233" spans="1:247">
      <c r="A233" s="704"/>
      <c r="B233" s="704"/>
      <c r="C233" s="704"/>
      <c r="D233" s="720"/>
      <c r="E233" s="711"/>
      <c r="F233" s="717"/>
      <c r="G233" s="708"/>
      <c r="H233" s="717"/>
      <c r="I233" s="711"/>
      <c r="J233" s="711"/>
      <c r="K233" s="883"/>
      <c r="L233" s="712"/>
      <c r="M233" s="879"/>
      <c r="N233" s="879"/>
      <c r="O233" s="882"/>
      <c r="P233" s="879"/>
      <c r="Q233" s="879"/>
      <c r="R233" s="879"/>
      <c r="S233" s="881"/>
      <c r="T233" s="879"/>
      <c r="V233" s="697"/>
      <c r="W233" s="697"/>
      <c r="X233" s="697"/>
      <c r="Y233" s="697"/>
      <c r="Z233" s="697"/>
      <c r="AA233" s="697"/>
      <c r="AB233" s="697"/>
      <c r="AC233" s="697"/>
      <c r="AD233" s="697"/>
      <c r="AE233" s="697"/>
      <c r="AF233" s="697"/>
      <c r="AG233" s="697"/>
      <c r="AH233" s="697"/>
      <c r="AI233" s="697"/>
      <c r="AJ233" s="697"/>
      <c r="AK233" s="697"/>
      <c r="AL233" s="697"/>
      <c r="AM233" s="697"/>
      <c r="AN233" s="697"/>
      <c r="AO233" s="697"/>
      <c r="AP233" s="697"/>
      <c r="AQ233" s="697"/>
      <c r="AR233" s="697"/>
      <c r="AS233" s="697"/>
      <c r="AT233" s="697"/>
      <c r="AU233" s="697"/>
      <c r="AV233" s="697"/>
      <c r="AW233" s="697"/>
      <c r="AX233" s="697"/>
      <c r="AY233" s="697"/>
      <c r="AZ233" s="697"/>
      <c r="BA233" s="697"/>
      <c r="BB233" s="697"/>
      <c r="BC233" s="697"/>
      <c r="BD233" s="697"/>
      <c r="BE233" s="697"/>
      <c r="BF233" s="697"/>
      <c r="BG233" s="697"/>
      <c r="BH233" s="697"/>
      <c r="BI233" s="697"/>
      <c r="BJ233" s="697"/>
      <c r="BK233" s="697"/>
      <c r="BL233" s="697"/>
      <c r="BM233" s="697"/>
      <c r="BN233" s="697"/>
      <c r="BO233" s="697"/>
      <c r="BP233" s="697"/>
      <c r="BQ233" s="697"/>
      <c r="BR233" s="697"/>
      <c r="BS233" s="697"/>
      <c r="BT233" s="697"/>
      <c r="BU233" s="697"/>
      <c r="BV233" s="697"/>
      <c r="BW233" s="697"/>
      <c r="BX233" s="697"/>
      <c r="BY233" s="697"/>
      <c r="BZ233" s="697"/>
      <c r="CA233" s="697"/>
      <c r="CB233" s="697"/>
      <c r="CC233" s="697"/>
      <c r="CD233" s="697"/>
      <c r="CE233" s="697"/>
      <c r="CF233" s="697"/>
      <c r="CG233" s="697"/>
      <c r="CH233" s="697"/>
      <c r="CI233" s="697"/>
      <c r="CJ233" s="697"/>
      <c r="CK233" s="697"/>
      <c r="CL233" s="697"/>
      <c r="CM233" s="697"/>
      <c r="CN233" s="697"/>
      <c r="CO233" s="697"/>
      <c r="CP233" s="697"/>
      <c r="CQ233" s="697"/>
      <c r="CR233" s="697"/>
      <c r="CS233" s="697"/>
      <c r="CT233" s="697"/>
      <c r="CU233" s="697"/>
      <c r="CV233" s="697"/>
      <c r="CW233" s="697"/>
      <c r="CX233" s="697"/>
      <c r="CY233" s="697"/>
      <c r="CZ233" s="697"/>
      <c r="DA233" s="697"/>
      <c r="DB233" s="697"/>
      <c r="DC233" s="697"/>
      <c r="DD233" s="697"/>
      <c r="DE233" s="697"/>
      <c r="DF233" s="697"/>
      <c r="DG233" s="697"/>
      <c r="DH233" s="697"/>
      <c r="DI233" s="697"/>
      <c r="DJ233" s="697"/>
      <c r="DK233" s="697"/>
      <c r="DL233" s="697"/>
      <c r="DM233" s="697"/>
      <c r="DN233" s="697"/>
      <c r="DO233" s="697"/>
      <c r="DP233" s="697"/>
      <c r="DQ233" s="697"/>
      <c r="DR233" s="697"/>
      <c r="DS233" s="697"/>
      <c r="DT233" s="697"/>
      <c r="DU233" s="697"/>
      <c r="DV233" s="697"/>
      <c r="DW233" s="697"/>
      <c r="DX233" s="697"/>
      <c r="DY233" s="697"/>
      <c r="DZ233" s="697"/>
      <c r="EA233" s="697"/>
      <c r="EB233" s="697"/>
      <c r="EC233" s="697"/>
      <c r="ED233" s="697"/>
      <c r="EE233" s="697"/>
      <c r="EF233" s="697"/>
      <c r="EG233" s="697"/>
      <c r="EH233" s="697"/>
      <c r="EI233" s="697"/>
      <c r="EJ233" s="697"/>
      <c r="EK233" s="697"/>
      <c r="EL233" s="697"/>
      <c r="EM233" s="697"/>
      <c r="EN233" s="697"/>
      <c r="EO233" s="697"/>
      <c r="EP233" s="697"/>
      <c r="EQ233" s="697"/>
      <c r="ER233" s="697"/>
      <c r="ES233" s="697"/>
      <c r="ET233" s="697"/>
      <c r="EU233" s="697"/>
      <c r="EV233" s="697"/>
      <c r="EW233" s="697"/>
      <c r="EX233" s="697"/>
      <c r="EY233" s="697"/>
      <c r="EZ233" s="697"/>
      <c r="FA233" s="697"/>
      <c r="FB233" s="697"/>
      <c r="FC233" s="697"/>
      <c r="FD233" s="697"/>
      <c r="FE233" s="697"/>
      <c r="FF233" s="697"/>
      <c r="FG233" s="697"/>
      <c r="FH233" s="697"/>
      <c r="FI233" s="697"/>
      <c r="FJ233" s="697"/>
      <c r="FK233" s="697"/>
      <c r="FL233" s="697"/>
      <c r="FM233" s="697"/>
      <c r="FN233" s="697"/>
      <c r="FO233" s="697"/>
      <c r="FP233" s="697"/>
      <c r="FQ233" s="697"/>
      <c r="FR233" s="697"/>
      <c r="FS233" s="697"/>
      <c r="FT233" s="697"/>
      <c r="FU233" s="697"/>
      <c r="FV233" s="697"/>
      <c r="FW233" s="697"/>
      <c r="FX233" s="697"/>
      <c r="FY233" s="697"/>
      <c r="FZ233" s="697"/>
      <c r="GA233" s="697"/>
      <c r="GB233" s="697"/>
      <c r="GC233" s="697"/>
      <c r="GD233" s="697"/>
      <c r="GE233" s="697"/>
      <c r="GF233" s="697"/>
      <c r="GG233" s="697"/>
      <c r="GH233" s="697"/>
      <c r="GI233" s="697"/>
      <c r="GJ233" s="697"/>
      <c r="GK233" s="697"/>
      <c r="GL233" s="697"/>
      <c r="GM233" s="697"/>
      <c r="GN233" s="697"/>
      <c r="GO233" s="697"/>
      <c r="GP233" s="697"/>
      <c r="GQ233" s="697"/>
      <c r="GR233" s="697"/>
      <c r="GS233" s="697"/>
      <c r="GT233" s="697"/>
      <c r="GU233" s="697"/>
      <c r="GV233" s="697"/>
      <c r="GW233" s="697"/>
      <c r="GX233" s="697"/>
      <c r="GY233" s="697"/>
      <c r="GZ233" s="697"/>
      <c r="HA233" s="697"/>
      <c r="HB233" s="697"/>
      <c r="HC233" s="697"/>
      <c r="HD233" s="697"/>
      <c r="HE233" s="697"/>
      <c r="HF233" s="697"/>
      <c r="HG233" s="697"/>
      <c r="HH233" s="697"/>
      <c r="HI233" s="697"/>
      <c r="HJ233" s="697"/>
      <c r="HK233" s="697"/>
      <c r="HL233" s="697"/>
      <c r="HM233" s="697"/>
      <c r="HN233" s="697"/>
      <c r="HO233" s="697"/>
      <c r="HP233" s="697"/>
      <c r="HQ233" s="697"/>
      <c r="HR233" s="697"/>
      <c r="HS233" s="697"/>
      <c r="HT233" s="697"/>
      <c r="HU233" s="697"/>
      <c r="HV233" s="697"/>
      <c r="HW233" s="697"/>
      <c r="HX233" s="697"/>
      <c r="HY233" s="697"/>
      <c r="HZ233" s="697"/>
      <c r="IA233" s="697"/>
      <c r="IB233" s="697"/>
      <c r="IC233" s="697"/>
      <c r="ID233" s="697"/>
      <c r="IE233" s="697"/>
      <c r="IF233" s="697"/>
      <c r="IG233" s="697"/>
      <c r="IH233" s="697"/>
      <c r="II233" s="697"/>
      <c r="IJ233" s="697"/>
      <c r="IK233" s="697"/>
      <c r="IL233" s="697"/>
      <c r="IM233" s="697"/>
    </row>
    <row r="234" spans="1:247">
      <c r="A234" s="704"/>
      <c r="B234" s="704"/>
      <c r="C234" s="704"/>
      <c r="D234" s="720"/>
      <c r="E234" s="711"/>
      <c r="F234" s="717"/>
      <c r="G234" s="708"/>
      <c r="H234" s="709"/>
      <c r="I234" s="711"/>
      <c r="J234" s="711"/>
      <c r="K234" s="718"/>
      <c r="L234" s="712"/>
      <c r="M234" s="704"/>
      <c r="N234" s="704"/>
      <c r="O234" s="712"/>
      <c r="P234" s="704"/>
      <c r="Q234" s="704"/>
      <c r="R234" s="704"/>
      <c r="S234" s="713"/>
      <c r="T234" s="704"/>
      <c r="V234" s="697"/>
      <c r="W234" s="697"/>
      <c r="X234" s="697"/>
      <c r="Y234" s="697"/>
      <c r="Z234" s="697"/>
      <c r="AA234" s="697"/>
      <c r="AB234" s="697"/>
      <c r="AC234" s="697"/>
      <c r="AD234" s="697"/>
      <c r="AE234" s="697"/>
      <c r="AF234" s="697"/>
      <c r="AG234" s="697"/>
      <c r="AH234" s="697"/>
      <c r="AI234" s="697"/>
      <c r="AJ234" s="697"/>
      <c r="AK234" s="697"/>
      <c r="AL234" s="697"/>
      <c r="AM234" s="697"/>
      <c r="AN234" s="697"/>
      <c r="AO234" s="697"/>
      <c r="AP234" s="697"/>
      <c r="AQ234" s="697"/>
      <c r="AR234" s="697"/>
      <c r="AS234" s="697"/>
      <c r="AT234" s="697"/>
      <c r="AU234" s="697"/>
      <c r="AV234" s="697"/>
      <c r="AW234" s="697"/>
      <c r="AX234" s="697"/>
      <c r="AY234" s="697"/>
      <c r="AZ234" s="697"/>
      <c r="BA234" s="697"/>
      <c r="BB234" s="697"/>
      <c r="BC234" s="697"/>
      <c r="BD234" s="697"/>
      <c r="BE234" s="697"/>
      <c r="BF234" s="697"/>
      <c r="BG234" s="697"/>
      <c r="BH234" s="697"/>
      <c r="BI234" s="697"/>
      <c r="BJ234" s="697"/>
      <c r="BK234" s="697"/>
      <c r="BL234" s="697"/>
      <c r="BM234" s="697"/>
      <c r="BN234" s="697"/>
      <c r="BO234" s="697"/>
      <c r="BP234" s="697"/>
      <c r="BQ234" s="697"/>
      <c r="BR234" s="697"/>
      <c r="BS234" s="697"/>
      <c r="BT234" s="697"/>
      <c r="BU234" s="697"/>
      <c r="BV234" s="697"/>
      <c r="BW234" s="697"/>
      <c r="BX234" s="697"/>
      <c r="BY234" s="697"/>
      <c r="BZ234" s="697"/>
      <c r="CA234" s="697"/>
      <c r="CB234" s="697"/>
      <c r="CC234" s="697"/>
      <c r="CD234" s="697"/>
      <c r="CE234" s="697"/>
      <c r="CF234" s="697"/>
      <c r="CG234" s="697"/>
      <c r="CH234" s="697"/>
      <c r="CI234" s="697"/>
      <c r="CJ234" s="697"/>
      <c r="CK234" s="697"/>
      <c r="CL234" s="697"/>
      <c r="CM234" s="697"/>
      <c r="CN234" s="697"/>
      <c r="CO234" s="697"/>
      <c r="CP234" s="697"/>
      <c r="CQ234" s="697"/>
      <c r="CR234" s="697"/>
      <c r="CS234" s="697"/>
      <c r="CT234" s="697"/>
      <c r="CU234" s="697"/>
      <c r="CV234" s="697"/>
      <c r="CW234" s="697"/>
      <c r="CX234" s="697"/>
      <c r="CY234" s="697"/>
      <c r="CZ234" s="697"/>
      <c r="DA234" s="697"/>
      <c r="DB234" s="697"/>
      <c r="DC234" s="697"/>
      <c r="DD234" s="697"/>
      <c r="DE234" s="697"/>
      <c r="DF234" s="697"/>
      <c r="DG234" s="697"/>
      <c r="DH234" s="697"/>
      <c r="DI234" s="697"/>
      <c r="DJ234" s="697"/>
      <c r="DK234" s="697"/>
      <c r="DL234" s="697"/>
      <c r="DM234" s="697"/>
      <c r="DN234" s="697"/>
      <c r="DO234" s="697"/>
      <c r="DP234" s="697"/>
      <c r="DQ234" s="697"/>
      <c r="DR234" s="697"/>
      <c r="DS234" s="697"/>
      <c r="DT234" s="697"/>
      <c r="DU234" s="697"/>
      <c r="DV234" s="697"/>
      <c r="DW234" s="697"/>
      <c r="DX234" s="697"/>
      <c r="DY234" s="697"/>
      <c r="DZ234" s="697"/>
      <c r="EA234" s="697"/>
      <c r="EB234" s="697"/>
      <c r="EC234" s="697"/>
      <c r="ED234" s="697"/>
      <c r="EE234" s="697"/>
      <c r="EF234" s="697"/>
      <c r="EG234" s="697"/>
      <c r="EH234" s="697"/>
      <c r="EI234" s="697"/>
      <c r="EJ234" s="697"/>
      <c r="EK234" s="697"/>
      <c r="EL234" s="697"/>
      <c r="EM234" s="697"/>
      <c r="EN234" s="697"/>
      <c r="EO234" s="697"/>
      <c r="EP234" s="697"/>
      <c r="EQ234" s="697"/>
      <c r="ER234" s="697"/>
      <c r="ES234" s="697"/>
      <c r="ET234" s="697"/>
      <c r="EU234" s="697"/>
      <c r="EV234" s="697"/>
      <c r="EW234" s="697"/>
      <c r="EX234" s="697"/>
      <c r="EY234" s="697"/>
      <c r="EZ234" s="697"/>
      <c r="FA234" s="697"/>
      <c r="FB234" s="697"/>
      <c r="FC234" s="697"/>
      <c r="FD234" s="697"/>
      <c r="FE234" s="697"/>
      <c r="FF234" s="697"/>
      <c r="FG234" s="697"/>
      <c r="FH234" s="697"/>
      <c r="FI234" s="697"/>
      <c r="FJ234" s="697"/>
      <c r="FK234" s="697"/>
      <c r="FL234" s="697"/>
      <c r="FM234" s="697"/>
      <c r="FN234" s="697"/>
      <c r="FO234" s="697"/>
      <c r="FP234" s="697"/>
      <c r="FQ234" s="697"/>
      <c r="FR234" s="697"/>
      <c r="FS234" s="697"/>
      <c r="FT234" s="697"/>
      <c r="FU234" s="697"/>
      <c r="FV234" s="697"/>
      <c r="FW234" s="697"/>
      <c r="FX234" s="697"/>
      <c r="FY234" s="697"/>
      <c r="FZ234" s="697"/>
      <c r="GA234" s="697"/>
      <c r="GB234" s="697"/>
      <c r="GC234" s="697"/>
      <c r="GD234" s="697"/>
      <c r="GE234" s="697"/>
      <c r="GF234" s="697"/>
      <c r="GG234" s="697"/>
      <c r="GH234" s="697"/>
      <c r="GI234" s="697"/>
      <c r="GJ234" s="697"/>
      <c r="GK234" s="697"/>
      <c r="GL234" s="697"/>
      <c r="GM234" s="697"/>
      <c r="GN234" s="697"/>
      <c r="GO234" s="697"/>
      <c r="GP234" s="697"/>
      <c r="GQ234" s="697"/>
      <c r="GR234" s="697"/>
      <c r="GS234" s="697"/>
      <c r="GT234" s="697"/>
      <c r="GU234" s="697"/>
      <c r="GV234" s="697"/>
      <c r="GW234" s="697"/>
      <c r="GX234" s="697"/>
      <c r="GY234" s="697"/>
      <c r="GZ234" s="697"/>
      <c r="HA234" s="697"/>
      <c r="HB234" s="697"/>
      <c r="HC234" s="697"/>
      <c r="HD234" s="697"/>
      <c r="HE234" s="697"/>
      <c r="HF234" s="697"/>
      <c r="HG234" s="697"/>
      <c r="HH234" s="697"/>
      <c r="HI234" s="697"/>
      <c r="HJ234" s="697"/>
      <c r="HK234" s="697"/>
      <c r="HL234" s="697"/>
      <c r="HM234" s="697"/>
      <c r="HN234" s="697"/>
      <c r="HO234" s="697"/>
      <c r="HP234" s="697"/>
      <c r="HQ234" s="697"/>
      <c r="HR234" s="697"/>
      <c r="HS234" s="697"/>
      <c r="HT234" s="697"/>
      <c r="HU234" s="697"/>
      <c r="HV234" s="697"/>
      <c r="HW234" s="697"/>
      <c r="HX234" s="697"/>
      <c r="HY234" s="697"/>
      <c r="HZ234" s="697"/>
      <c r="IA234" s="697"/>
      <c r="IB234" s="697"/>
      <c r="IC234" s="697"/>
      <c r="ID234" s="697"/>
      <c r="IE234" s="697"/>
      <c r="IF234" s="697"/>
      <c r="IG234" s="697"/>
      <c r="IH234" s="697"/>
      <c r="II234" s="697"/>
      <c r="IJ234" s="697"/>
      <c r="IK234" s="697"/>
      <c r="IL234" s="697"/>
      <c r="IM234" s="697"/>
    </row>
    <row r="235" spans="1:247">
      <c r="A235" s="704"/>
      <c r="B235" s="704"/>
      <c r="C235" s="704"/>
      <c r="D235" s="720"/>
      <c r="E235" s="711"/>
      <c r="F235" s="717"/>
      <c r="G235" s="708"/>
      <c r="H235" s="717"/>
      <c r="I235" s="711"/>
      <c r="J235" s="711"/>
      <c r="K235" s="718"/>
      <c r="L235" s="712"/>
      <c r="M235" s="704"/>
      <c r="N235" s="704"/>
      <c r="O235" s="712"/>
      <c r="P235" s="704"/>
      <c r="Q235" s="704"/>
      <c r="R235" s="704"/>
      <c r="S235" s="713"/>
      <c r="T235" s="704"/>
      <c r="V235" s="697"/>
      <c r="W235" s="697"/>
      <c r="X235" s="697"/>
      <c r="Y235" s="697"/>
      <c r="Z235" s="697"/>
      <c r="AA235" s="697"/>
      <c r="AB235" s="697"/>
      <c r="AC235" s="697"/>
      <c r="AD235" s="697"/>
      <c r="AE235" s="697"/>
      <c r="AF235" s="697"/>
      <c r="AG235" s="697"/>
      <c r="AH235" s="697"/>
      <c r="AI235" s="697"/>
      <c r="AJ235" s="697"/>
      <c r="AK235" s="697"/>
      <c r="AL235" s="697"/>
      <c r="AM235" s="697"/>
      <c r="AN235" s="697"/>
      <c r="AO235" s="697"/>
      <c r="AP235" s="697"/>
      <c r="AQ235" s="697"/>
      <c r="AR235" s="697"/>
      <c r="AS235" s="697"/>
      <c r="AT235" s="697"/>
      <c r="AU235" s="697"/>
      <c r="AV235" s="697"/>
      <c r="AW235" s="697"/>
      <c r="AX235" s="697"/>
      <c r="AY235" s="697"/>
      <c r="AZ235" s="697"/>
      <c r="BA235" s="697"/>
      <c r="BB235" s="697"/>
      <c r="BC235" s="697"/>
      <c r="BD235" s="697"/>
      <c r="BE235" s="697"/>
      <c r="BF235" s="697"/>
      <c r="BG235" s="697"/>
      <c r="BH235" s="697"/>
      <c r="BI235" s="697"/>
      <c r="BJ235" s="697"/>
      <c r="BK235" s="697"/>
      <c r="BL235" s="697"/>
      <c r="BM235" s="697"/>
      <c r="BN235" s="697"/>
      <c r="BO235" s="697"/>
      <c r="BP235" s="697"/>
      <c r="BQ235" s="697"/>
      <c r="BR235" s="697"/>
      <c r="BS235" s="697"/>
      <c r="BT235" s="697"/>
      <c r="BU235" s="697"/>
      <c r="BV235" s="697"/>
      <c r="BW235" s="697"/>
      <c r="BX235" s="697"/>
      <c r="BY235" s="697"/>
      <c r="BZ235" s="697"/>
      <c r="CA235" s="697"/>
      <c r="CB235" s="697"/>
      <c r="CC235" s="697"/>
      <c r="CD235" s="697"/>
      <c r="CE235" s="697"/>
      <c r="CF235" s="697"/>
      <c r="CG235" s="697"/>
      <c r="CH235" s="697"/>
      <c r="CI235" s="697"/>
      <c r="CJ235" s="697"/>
      <c r="CK235" s="697"/>
      <c r="CL235" s="697"/>
      <c r="CM235" s="697"/>
      <c r="CN235" s="697"/>
      <c r="CO235" s="697"/>
      <c r="CP235" s="697"/>
      <c r="CQ235" s="697"/>
      <c r="CR235" s="697"/>
      <c r="CS235" s="697"/>
      <c r="CT235" s="697"/>
      <c r="CU235" s="697"/>
      <c r="CV235" s="697"/>
      <c r="CW235" s="697"/>
      <c r="CX235" s="697"/>
      <c r="CY235" s="697"/>
      <c r="CZ235" s="697"/>
      <c r="DA235" s="697"/>
      <c r="DB235" s="697"/>
      <c r="DC235" s="697"/>
      <c r="DD235" s="697"/>
      <c r="DE235" s="697"/>
      <c r="DF235" s="697"/>
      <c r="DG235" s="697"/>
      <c r="DH235" s="697"/>
      <c r="DI235" s="697"/>
      <c r="DJ235" s="697"/>
      <c r="DK235" s="697"/>
      <c r="DL235" s="697"/>
      <c r="DM235" s="697"/>
      <c r="DN235" s="697"/>
      <c r="DO235" s="697"/>
      <c r="DP235" s="697"/>
      <c r="DQ235" s="697"/>
      <c r="DR235" s="697"/>
      <c r="DS235" s="697"/>
      <c r="DT235" s="697"/>
      <c r="DU235" s="697"/>
      <c r="DV235" s="697"/>
      <c r="DW235" s="697"/>
      <c r="DX235" s="697"/>
      <c r="DY235" s="697"/>
      <c r="DZ235" s="697"/>
      <c r="EA235" s="697"/>
      <c r="EB235" s="697"/>
      <c r="EC235" s="697"/>
      <c r="ED235" s="697"/>
      <c r="EE235" s="697"/>
      <c r="EF235" s="697"/>
      <c r="EG235" s="697"/>
      <c r="EH235" s="697"/>
      <c r="EI235" s="697"/>
      <c r="EJ235" s="697"/>
      <c r="EK235" s="697"/>
      <c r="EL235" s="697"/>
      <c r="EM235" s="697"/>
      <c r="EN235" s="697"/>
      <c r="EO235" s="697"/>
      <c r="EP235" s="697"/>
      <c r="EQ235" s="697"/>
      <c r="ER235" s="697"/>
      <c r="ES235" s="697"/>
      <c r="ET235" s="697"/>
      <c r="EU235" s="697"/>
      <c r="EV235" s="697"/>
      <c r="EW235" s="697"/>
      <c r="EX235" s="697"/>
      <c r="EY235" s="697"/>
      <c r="EZ235" s="697"/>
      <c r="FA235" s="697"/>
      <c r="FB235" s="697"/>
      <c r="FC235" s="697"/>
      <c r="FD235" s="697"/>
      <c r="FE235" s="697"/>
      <c r="FF235" s="697"/>
      <c r="FG235" s="697"/>
      <c r="FH235" s="697"/>
      <c r="FI235" s="697"/>
      <c r="FJ235" s="697"/>
      <c r="FK235" s="697"/>
      <c r="FL235" s="697"/>
      <c r="FM235" s="697"/>
      <c r="FN235" s="697"/>
      <c r="FO235" s="697"/>
      <c r="FP235" s="697"/>
      <c r="FQ235" s="697"/>
      <c r="FR235" s="697"/>
      <c r="FS235" s="697"/>
      <c r="FT235" s="697"/>
      <c r="FU235" s="697"/>
      <c r="FV235" s="697"/>
      <c r="FW235" s="697"/>
      <c r="FX235" s="697"/>
      <c r="FY235" s="697"/>
      <c r="FZ235" s="697"/>
      <c r="GA235" s="697"/>
      <c r="GB235" s="697"/>
      <c r="GC235" s="697"/>
      <c r="GD235" s="697"/>
      <c r="GE235" s="697"/>
      <c r="GF235" s="697"/>
      <c r="GG235" s="697"/>
      <c r="GH235" s="697"/>
      <c r="GI235" s="697"/>
      <c r="GJ235" s="697"/>
      <c r="GK235" s="697"/>
      <c r="GL235" s="697"/>
      <c r="GM235" s="697"/>
      <c r="GN235" s="697"/>
      <c r="GO235" s="697"/>
      <c r="GP235" s="697"/>
      <c r="GQ235" s="697"/>
      <c r="GR235" s="697"/>
      <c r="GS235" s="697"/>
      <c r="GT235" s="697"/>
      <c r="GU235" s="697"/>
      <c r="GV235" s="697"/>
      <c r="GW235" s="697"/>
      <c r="GX235" s="697"/>
      <c r="GY235" s="697"/>
      <c r="GZ235" s="697"/>
      <c r="HA235" s="697"/>
      <c r="HB235" s="697"/>
      <c r="HC235" s="697"/>
      <c r="HD235" s="697"/>
      <c r="HE235" s="697"/>
      <c r="HF235" s="697"/>
      <c r="HG235" s="697"/>
      <c r="HH235" s="697"/>
      <c r="HI235" s="697"/>
      <c r="HJ235" s="697"/>
      <c r="HK235" s="697"/>
      <c r="HL235" s="697"/>
      <c r="HM235" s="697"/>
      <c r="HN235" s="697"/>
      <c r="HO235" s="697"/>
      <c r="HP235" s="697"/>
      <c r="HQ235" s="697"/>
      <c r="HR235" s="697"/>
      <c r="HS235" s="697"/>
      <c r="HT235" s="697"/>
      <c r="HU235" s="697"/>
      <c r="HV235" s="697"/>
      <c r="HW235" s="697"/>
      <c r="HX235" s="697"/>
      <c r="HY235" s="697"/>
      <c r="HZ235" s="697"/>
      <c r="IA235" s="697"/>
      <c r="IB235" s="697"/>
      <c r="IC235" s="697"/>
      <c r="ID235" s="697"/>
      <c r="IE235" s="697"/>
      <c r="IF235" s="697"/>
      <c r="IG235" s="697"/>
      <c r="IH235" s="697"/>
      <c r="II235" s="697"/>
      <c r="IJ235" s="697"/>
      <c r="IK235" s="697"/>
      <c r="IL235" s="697"/>
      <c r="IM235" s="697"/>
    </row>
    <row r="236" spans="1:247">
      <c r="A236" s="704"/>
      <c r="B236" s="704"/>
      <c r="C236" s="704"/>
      <c r="D236" s="720"/>
      <c r="E236" s="711"/>
      <c r="F236" s="717"/>
      <c r="G236" s="708"/>
      <c r="H236" s="709"/>
      <c r="I236" s="711"/>
      <c r="J236" s="711"/>
      <c r="K236" s="718"/>
      <c r="L236" s="712"/>
      <c r="M236" s="704"/>
      <c r="N236" s="704"/>
      <c r="O236" s="712"/>
      <c r="P236" s="704"/>
      <c r="Q236" s="704"/>
      <c r="R236" s="704"/>
      <c r="S236" s="713"/>
      <c r="T236" s="704"/>
      <c r="V236" s="697"/>
      <c r="W236" s="697"/>
      <c r="X236" s="697"/>
      <c r="Y236" s="697"/>
      <c r="Z236" s="697"/>
      <c r="AA236" s="697"/>
      <c r="AB236" s="697"/>
      <c r="AC236" s="697"/>
      <c r="AD236" s="697"/>
      <c r="AE236" s="697"/>
      <c r="AF236" s="697"/>
      <c r="AG236" s="697"/>
      <c r="AH236" s="697"/>
      <c r="AI236" s="697"/>
      <c r="AJ236" s="697"/>
      <c r="AK236" s="697"/>
      <c r="AL236" s="697"/>
      <c r="AM236" s="697"/>
      <c r="AN236" s="697"/>
      <c r="AO236" s="697"/>
      <c r="AP236" s="697"/>
      <c r="AQ236" s="697"/>
      <c r="AR236" s="697"/>
      <c r="AS236" s="697"/>
      <c r="AT236" s="697"/>
      <c r="AU236" s="697"/>
      <c r="AV236" s="697"/>
      <c r="AW236" s="697"/>
      <c r="AX236" s="697"/>
      <c r="AY236" s="697"/>
      <c r="AZ236" s="697"/>
      <c r="BA236" s="697"/>
      <c r="BB236" s="697"/>
      <c r="BC236" s="697"/>
      <c r="BD236" s="697"/>
      <c r="BE236" s="697"/>
      <c r="BF236" s="697"/>
      <c r="BG236" s="697"/>
      <c r="BH236" s="697"/>
      <c r="BI236" s="697"/>
      <c r="BJ236" s="697"/>
      <c r="BK236" s="697"/>
      <c r="BL236" s="697"/>
      <c r="BM236" s="697"/>
      <c r="BN236" s="697"/>
      <c r="BO236" s="697"/>
      <c r="BP236" s="697"/>
      <c r="BQ236" s="697"/>
      <c r="BR236" s="697"/>
      <c r="BS236" s="697"/>
      <c r="BT236" s="697"/>
      <c r="BU236" s="697"/>
      <c r="BV236" s="697"/>
      <c r="BW236" s="697"/>
      <c r="BX236" s="697"/>
      <c r="BY236" s="697"/>
      <c r="BZ236" s="697"/>
      <c r="CA236" s="697"/>
      <c r="CB236" s="697"/>
      <c r="CC236" s="697"/>
      <c r="CD236" s="697"/>
      <c r="CE236" s="697"/>
      <c r="CF236" s="697"/>
      <c r="CG236" s="697"/>
      <c r="CH236" s="697"/>
      <c r="CI236" s="697"/>
      <c r="CJ236" s="697"/>
      <c r="CK236" s="697"/>
      <c r="CL236" s="697"/>
      <c r="CM236" s="697"/>
      <c r="CN236" s="697"/>
      <c r="CO236" s="697"/>
      <c r="CP236" s="697"/>
      <c r="CQ236" s="697"/>
      <c r="CR236" s="697"/>
      <c r="CS236" s="697"/>
      <c r="CT236" s="697"/>
      <c r="CU236" s="697"/>
      <c r="CV236" s="697"/>
      <c r="CW236" s="697"/>
      <c r="CX236" s="697"/>
      <c r="CY236" s="697"/>
      <c r="CZ236" s="697"/>
      <c r="DA236" s="697"/>
      <c r="DB236" s="697"/>
      <c r="DC236" s="697"/>
      <c r="DD236" s="697"/>
      <c r="DE236" s="697"/>
      <c r="DF236" s="697"/>
      <c r="DG236" s="697"/>
      <c r="DH236" s="697"/>
      <c r="DI236" s="697"/>
      <c r="DJ236" s="697"/>
      <c r="DK236" s="697"/>
      <c r="DL236" s="697"/>
      <c r="DM236" s="697"/>
      <c r="DN236" s="697"/>
      <c r="DO236" s="697"/>
      <c r="DP236" s="697"/>
      <c r="DQ236" s="697"/>
      <c r="DR236" s="697"/>
      <c r="DS236" s="697"/>
      <c r="DT236" s="697"/>
      <c r="DU236" s="697"/>
      <c r="DV236" s="697"/>
      <c r="DW236" s="697"/>
      <c r="DX236" s="697"/>
      <c r="DY236" s="697"/>
      <c r="DZ236" s="697"/>
      <c r="EA236" s="697"/>
      <c r="EB236" s="697"/>
      <c r="EC236" s="697"/>
      <c r="ED236" s="697"/>
      <c r="EE236" s="697"/>
      <c r="EF236" s="697"/>
      <c r="EG236" s="697"/>
      <c r="EH236" s="697"/>
      <c r="EI236" s="697"/>
      <c r="EJ236" s="697"/>
      <c r="EK236" s="697"/>
      <c r="EL236" s="697"/>
      <c r="EM236" s="697"/>
      <c r="EN236" s="697"/>
      <c r="EO236" s="697"/>
      <c r="EP236" s="697"/>
      <c r="EQ236" s="697"/>
      <c r="ER236" s="697"/>
      <c r="ES236" s="697"/>
      <c r="ET236" s="697"/>
      <c r="EU236" s="697"/>
      <c r="EV236" s="697"/>
      <c r="EW236" s="697"/>
      <c r="EX236" s="697"/>
      <c r="EY236" s="697"/>
      <c r="EZ236" s="697"/>
      <c r="FA236" s="697"/>
      <c r="FB236" s="697"/>
      <c r="FC236" s="697"/>
      <c r="FD236" s="697"/>
      <c r="FE236" s="697"/>
      <c r="FF236" s="697"/>
      <c r="FG236" s="697"/>
      <c r="FH236" s="697"/>
      <c r="FI236" s="697"/>
      <c r="FJ236" s="697"/>
      <c r="FK236" s="697"/>
      <c r="FL236" s="697"/>
      <c r="FM236" s="697"/>
      <c r="FN236" s="697"/>
      <c r="FO236" s="697"/>
      <c r="FP236" s="697"/>
      <c r="FQ236" s="697"/>
      <c r="FR236" s="697"/>
      <c r="FS236" s="697"/>
      <c r="FT236" s="697"/>
      <c r="FU236" s="697"/>
      <c r="FV236" s="697"/>
      <c r="FW236" s="697"/>
      <c r="FX236" s="697"/>
      <c r="FY236" s="697"/>
      <c r="FZ236" s="697"/>
      <c r="GA236" s="697"/>
      <c r="GB236" s="697"/>
      <c r="GC236" s="697"/>
      <c r="GD236" s="697"/>
      <c r="GE236" s="697"/>
      <c r="GF236" s="697"/>
      <c r="GG236" s="697"/>
      <c r="GH236" s="697"/>
      <c r="GI236" s="697"/>
      <c r="GJ236" s="697"/>
      <c r="GK236" s="697"/>
      <c r="GL236" s="697"/>
      <c r="GM236" s="697"/>
      <c r="GN236" s="697"/>
      <c r="GO236" s="697"/>
      <c r="GP236" s="697"/>
      <c r="GQ236" s="697"/>
      <c r="GR236" s="697"/>
      <c r="GS236" s="697"/>
      <c r="GT236" s="697"/>
      <c r="GU236" s="697"/>
      <c r="GV236" s="697"/>
      <c r="GW236" s="697"/>
      <c r="GX236" s="697"/>
      <c r="GY236" s="697"/>
      <c r="GZ236" s="697"/>
      <c r="HA236" s="697"/>
      <c r="HB236" s="697"/>
      <c r="HC236" s="697"/>
      <c r="HD236" s="697"/>
      <c r="HE236" s="697"/>
      <c r="HF236" s="697"/>
      <c r="HG236" s="697"/>
      <c r="HH236" s="697"/>
      <c r="HI236" s="697"/>
      <c r="HJ236" s="697"/>
      <c r="HK236" s="697"/>
      <c r="HL236" s="697"/>
      <c r="HM236" s="697"/>
      <c r="HN236" s="697"/>
      <c r="HO236" s="697"/>
      <c r="HP236" s="697"/>
      <c r="HQ236" s="697"/>
      <c r="HR236" s="697"/>
      <c r="HS236" s="697"/>
      <c r="HT236" s="697"/>
      <c r="HU236" s="697"/>
      <c r="HV236" s="697"/>
      <c r="HW236" s="697"/>
      <c r="HX236" s="697"/>
      <c r="HY236" s="697"/>
      <c r="HZ236" s="697"/>
      <c r="IA236" s="697"/>
      <c r="IB236" s="697"/>
      <c r="IC236" s="697"/>
      <c r="ID236" s="697"/>
      <c r="IE236" s="697"/>
      <c r="IF236" s="697"/>
      <c r="IG236" s="697"/>
      <c r="IH236" s="697"/>
      <c r="II236" s="697"/>
      <c r="IJ236" s="697"/>
      <c r="IK236" s="697"/>
      <c r="IL236" s="697"/>
      <c r="IM236" s="697"/>
    </row>
    <row r="237" spans="1:247">
      <c r="A237" s="704"/>
      <c r="B237" s="704"/>
      <c r="C237" s="704"/>
      <c r="D237" s="720"/>
      <c r="E237" s="711"/>
      <c r="F237" s="717"/>
      <c r="G237" s="708"/>
      <c r="H237" s="717"/>
      <c r="I237" s="711"/>
      <c r="J237" s="711"/>
      <c r="K237" s="718"/>
      <c r="L237" s="712"/>
      <c r="M237" s="704"/>
      <c r="N237" s="704"/>
      <c r="O237" s="712"/>
      <c r="P237" s="704"/>
      <c r="Q237" s="704"/>
      <c r="R237" s="704"/>
      <c r="S237" s="713"/>
      <c r="T237" s="704"/>
      <c r="V237" s="697"/>
      <c r="W237" s="697"/>
      <c r="X237" s="697"/>
      <c r="Y237" s="697"/>
      <c r="Z237" s="697"/>
      <c r="AA237" s="697"/>
      <c r="AB237" s="697"/>
      <c r="AC237" s="697"/>
      <c r="AD237" s="697"/>
      <c r="AE237" s="697"/>
      <c r="AF237" s="697"/>
      <c r="AG237" s="697"/>
      <c r="AH237" s="697"/>
      <c r="AI237" s="697"/>
      <c r="AJ237" s="697"/>
      <c r="AK237" s="697"/>
      <c r="AL237" s="697"/>
      <c r="AM237" s="697"/>
      <c r="AN237" s="697"/>
      <c r="AO237" s="697"/>
      <c r="AP237" s="697"/>
      <c r="AQ237" s="697"/>
      <c r="AR237" s="697"/>
      <c r="AS237" s="697"/>
      <c r="AT237" s="697"/>
      <c r="AU237" s="697"/>
      <c r="AV237" s="697"/>
      <c r="AW237" s="697"/>
      <c r="AX237" s="697"/>
      <c r="AY237" s="697"/>
      <c r="AZ237" s="697"/>
      <c r="BA237" s="697"/>
      <c r="BB237" s="697"/>
      <c r="BC237" s="697"/>
      <c r="BD237" s="697"/>
      <c r="BE237" s="697"/>
      <c r="BF237" s="697"/>
      <c r="BG237" s="697"/>
      <c r="BH237" s="697"/>
      <c r="BI237" s="697"/>
      <c r="BJ237" s="697"/>
      <c r="BK237" s="697"/>
      <c r="BL237" s="697"/>
      <c r="BM237" s="697"/>
      <c r="BN237" s="697"/>
      <c r="BO237" s="697"/>
      <c r="BP237" s="697"/>
      <c r="BQ237" s="697"/>
      <c r="BR237" s="697"/>
      <c r="BS237" s="697"/>
      <c r="BT237" s="697"/>
      <c r="BU237" s="697"/>
      <c r="BV237" s="697"/>
      <c r="BW237" s="697"/>
      <c r="BX237" s="697"/>
      <c r="BY237" s="697"/>
      <c r="BZ237" s="697"/>
      <c r="CA237" s="697"/>
      <c r="CB237" s="697"/>
      <c r="CC237" s="697"/>
      <c r="CD237" s="697"/>
      <c r="CE237" s="697"/>
      <c r="CF237" s="697"/>
      <c r="CG237" s="697"/>
      <c r="CH237" s="697"/>
      <c r="CI237" s="697"/>
      <c r="CJ237" s="697"/>
      <c r="CK237" s="697"/>
      <c r="CL237" s="697"/>
      <c r="CM237" s="697"/>
      <c r="CN237" s="697"/>
      <c r="CO237" s="697"/>
      <c r="CP237" s="697"/>
      <c r="CQ237" s="697"/>
      <c r="CR237" s="697"/>
      <c r="CS237" s="697"/>
      <c r="CT237" s="697"/>
      <c r="CU237" s="697"/>
      <c r="CV237" s="697"/>
      <c r="CW237" s="697"/>
      <c r="CX237" s="697"/>
      <c r="CY237" s="697"/>
      <c r="CZ237" s="697"/>
      <c r="DA237" s="697"/>
      <c r="DB237" s="697"/>
      <c r="DC237" s="697"/>
      <c r="DD237" s="697"/>
      <c r="DE237" s="697"/>
      <c r="DF237" s="697"/>
      <c r="DG237" s="697"/>
      <c r="DH237" s="697"/>
      <c r="DI237" s="697"/>
      <c r="DJ237" s="697"/>
      <c r="DK237" s="697"/>
      <c r="DL237" s="697"/>
      <c r="DM237" s="697"/>
      <c r="DN237" s="697"/>
      <c r="DO237" s="697"/>
      <c r="DP237" s="697"/>
      <c r="DQ237" s="697"/>
      <c r="DR237" s="697"/>
      <c r="DS237" s="697"/>
      <c r="DT237" s="697"/>
      <c r="DU237" s="697"/>
      <c r="DV237" s="697"/>
      <c r="DW237" s="697"/>
      <c r="DX237" s="697"/>
      <c r="DY237" s="697"/>
      <c r="DZ237" s="697"/>
      <c r="EA237" s="697"/>
      <c r="EB237" s="697"/>
      <c r="EC237" s="697"/>
      <c r="ED237" s="697"/>
      <c r="EE237" s="697"/>
      <c r="EF237" s="697"/>
      <c r="EG237" s="697"/>
      <c r="EH237" s="697"/>
      <c r="EI237" s="697"/>
      <c r="EJ237" s="697"/>
      <c r="EK237" s="697"/>
      <c r="EL237" s="697"/>
      <c r="EM237" s="697"/>
      <c r="EN237" s="697"/>
      <c r="EO237" s="697"/>
      <c r="EP237" s="697"/>
      <c r="EQ237" s="697"/>
      <c r="ER237" s="697"/>
      <c r="ES237" s="697"/>
      <c r="ET237" s="697"/>
      <c r="EU237" s="697"/>
      <c r="EV237" s="697"/>
      <c r="EW237" s="697"/>
      <c r="EX237" s="697"/>
      <c r="EY237" s="697"/>
      <c r="EZ237" s="697"/>
      <c r="FA237" s="697"/>
      <c r="FB237" s="697"/>
      <c r="FC237" s="697"/>
      <c r="FD237" s="697"/>
      <c r="FE237" s="697"/>
      <c r="FF237" s="697"/>
      <c r="FG237" s="697"/>
      <c r="FH237" s="697"/>
      <c r="FI237" s="697"/>
      <c r="FJ237" s="697"/>
      <c r="FK237" s="697"/>
      <c r="FL237" s="697"/>
      <c r="FM237" s="697"/>
      <c r="FN237" s="697"/>
      <c r="FO237" s="697"/>
      <c r="FP237" s="697"/>
      <c r="FQ237" s="697"/>
      <c r="FR237" s="697"/>
      <c r="FS237" s="697"/>
      <c r="FT237" s="697"/>
      <c r="FU237" s="697"/>
      <c r="FV237" s="697"/>
      <c r="FW237" s="697"/>
      <c r="FX237" s="697"/>
      <c r="FY237" s="697"/>
      <c r="FZ237" s="697"/>
      <c r="GA237" s="697"/>
      <c r="GB237" s="697"/>
      <c r="GC237" s="697"/>
      <c r="GD237" s="697"/>
      <c r="GE237" s="697"/>
      <c r="GF237" s="697"/>
      <c r="GG237" s="697"/>
      <c r="GH237" s="697"/>
      <c r="GI237" s="697"/>
      <c r="GJ237" s="697"/>
      <c r="GK237" s="697"/>
      <c r="GL237" s="697"/>
      <c r="GM237" s="697"/>
      <c r="GN237" s="697"/>
      <c r="GO237" s="697"/>
      <c r="GP237" s="697"/>
      <c r="GQ237" s="697"/>
      <c r="GR237" s="697"/>
      <c r="GS237" s="697"/>
      <c r="GT237" s="697"/>
      <c r="GU237" s="697"/>
      <c r="GV237" s="697"/>
      <c r="GW237" s="697"/>
      <c r="GX237" s="697"/>
      <c r="GY237" s="697"/>
      <c r="GZ237" s="697"/>
      <c r="HA237" s="697"/>
      <c r="HB237" s="697"/>
      <c r="HC237" s="697"/>
      <c r="HD237" s="697"/>
      <c r="HE237" s="697"/>
      <c r="HF237" s="697"/>
      <c r="HG237" s="697"/>
      <c r="HH237" s="697"/>
      <c r="HI237" s="697"/>
      <c r="HJ237" s="697"/>
      <c r="HK237" s="697"/>
      <c r="HL237" s="697"/>
      <c r="HM237" s="697"/>
      <c r="HN237" s="697"/>
      <c r="HO237" s="697"/>
      <c r="HP237" s="697"/>
      <c r="HQ237" s="697"/>
      <c r="HR237" s="697"/>
      <c r="HS237" s="697"/>
      <c r="HT237" s="697"/>
      <c r="HU237" s="697"/>
      <c r="HV237" s="697"/>
      <c r="HW237" s="697"/>
      <c r="HX237" s="697"/>
      <c r="HY237" s="697"/>
      <c r="HZ237" s="697"/>
      <c r="IA237" s="697"/>
      <c r="IB237" s="697"/>
      <c r="IC237" s="697"/>
      <c r="ID237" s="697"/>
      <c r="IE237" s="697"/>
      <c r="IF237" s="697"/>
      <c r="IG237" s="697"/>
      <c r="IH237" s="697"/>
      <c r="II237" s="697"/>
      <c r="IJ237" s="697"/>
      <c r="IK237" s="697"/>
      <c r="IL237" s="697"/>
      <c r="IM237" s="697"/>
    </row>
    <row r="238" spans="1:247">
      <c r="A238" s="704"/>
      <c r="B238" s="704"/>
      <c r="C238" s="704"/>
      <c r="D238" s="720"/>
      <c r="E238" s="711"/>
      <c r="F238" s="717"/>
      <c r="G238" s="708"/>
      <c r="H238" s="717"/>
      <c r="I238" s="711"/>
      <c r="J238" s="711"/>
      <c r="K238" s="718"/>
      <c r="L238" s="712"/>
      <c r="M238" s="704"/>
      <c r="N238" s="704"/>
      <c r="O238" s="712"/>
      <c r="P238" s="704"/>
      <c r="Q238" s="704"/>
      <c r="R238" s="704"/>
      <c r="S238" s="713"/>
      <c r="T238" s="704"/>
      <c r="V238" s="697"/>
      <c r="W238" s="697"/>
      <c r="X238" s="697"/>
      <c r="Y238" s="697"/>
      <c r="Z238" s="697"/>
      <c r="AA238" s="697"/>
      <c r="AB238" s="697"/>
      <c r="AC238" s="697"/>
      <c r="AD238" s="697"/>
      <c r="AE238" s="697"/>
      <c r="AF238" s="697"/>
      <c r="AG238" s="697"/>
      <c r="AH238" s="697"/>
      <c r="AI238" s="697"/>
      <c r="AJ238" s="697"/>
      <c r="AK238" s="697"/>
      <c r="AL238" s="697"/>
      <c r="AM238" s="697"/>
      <c r="AN238" s="697"/>
      <c r="AO238" s="697"/>
      <c r="AP238" s="697"/>
      <c r="AQ238" s="697"/>
      <c r="AR238" s="697"/>
      <c r="AS238" s="697"/>
      <c r="AT238" s="697"/>
      <c r="AU238" s="697"/>
      <c r="AV238" s="697"/>
      <c r="AW238" s="697"/>
      <c r="AX238" s="697"/>
      <c r="AY238" s="697"/>
      <c r="AZ238" s="697"/>
      <c r="BA238" s="697"/>
      <c r="BB238" s="697"/>
      <c r="BC238" s="697"/>
      <c r="BD238" s="697"/>
      <c r="BE238" s="697"/>
      <c r="BF238" s="697"/>
      <c r="BG238" s="697"/>
      <c r="BH238" s="697"/>
      <c r="BI238" s="697"/>
      <c r="BJ238" s="697"/>
      <c r="BK238" s="697"/>
      <c r="BL238" s="697"/>
      <c r="BM238" s="697"/>
      <c r="BN238" s="697"/>
      <c r="BO238" s="697"/>
      <c r="BP238" s="697"/>
      <c r="BQ238" s="697"/>
      <c r="BR238" s="697"/>
      <c r="BS238" s="697"/>
      <c r="BT238" s="697"/>
      <c r="BU238" s="697"/>
      <c r="BV238" s="697"/>
      <c r="BW238" s="697"/>
      <c r="BX238" s="697"/>
      <c r="BY238" s="697"/>
      <c r="BZ238" s="697"/>
      <c r="CA238" s="697"/>
      <c r="CB238" s="697"/>
      <c r="CC238" s="697"/>
      <c r="CD238" s="697"/>
      <c r="CE238" s="697"/>
      <c r="CF238" s="697"/>
      <c r="CG238" s="697"/>
      <c r="CH238" s="697"/>
      <c r="CI238" s="697"/>
      <c r="CJ238" s="697"/>
      <c r="CK238" s="697"/>
      <c r="CL238" s="697"/>
      <c r="CM238" s="697"/>
      <c r="CN238" s="697"/>
      <c r="CO238" s="697"/>
      <c r="CP238" s="697"/>
      <c r="CQ238" s="697"/>
      <c r="CR238" s="697"/>
      <c r="CS238" s="697"/>
      <c r="CT238" s="697"/>
      <c r="CU238" s="697"/>
      <c r="CV238" s="697"/>
      <c r="CW238" s="697"/>
      <c r="CX238" s="697"/>
      <c r="CY238" s="697"/>
      <c r="CZ238" s="697"/>
      <c r="DA238" s="697"/>
      <c r="DB238" s="697"/>
      <c r="DC238" s="697"/>
      <c r="DD238" s="697"/>
      <c r="DE238" s="697"/>
      <c r="DF238" s="697"/>
      <c r="DG238" s="697"/>
      <c r="DH238" s="697"/>
      <c r="DI238" s="697"/>
      <c r="DJ238" s="697"/>
      <c r="DK238" s="697"/>
      <c r="DL238" s="697"/>
      <c r="DM238" s="697"/>
      <c r="DN238" s="697"/>
      <c r="DO238" s="697"/>
      <c r="DP238" s="697"/>
      <c r="DQ238" s="697"/>
      <c r="DR238" s="697"/>
      <c r="DS238" s="697"/>
      <c r="DT238" s="697"/>
      <c r="DU238" s="697"/>
      <c r="DV238" s="697"/>
      <c r="DW238" s="697"/>
      <c r="DX238" s="697"/>
      <c r="DY238" s="697"/>
      <c r="DZ238" s="697"/>
      <c r="EA238" s="697"/>
      <c r="EB238" s="697"/>
      <c r="EC238" s="697"/>
      <c r="ED238" s="697"/>
      <c r="EE238" s="697"/>
      <c r="EF238" s="697"/>
      <c r="EG238" s="697"/>
      <c r="EH238" s="697"/>
      <c r="EI238" s="697"/>
      <c r="EJ238" s="697"/>
      <c r="EK238" s="697"/>
      <c r="EL238" s="697"/>
      <c r="EM238" s="697"/>
      <c r="EN238" s="697"/>
      <c r="EO238" s="697"/>
      <c r="EP238" s="697"/>
      <c r="EQ238" s="697"/>
      <c r="ER238" s="697"/>
      <c r="ES238" s="697"/>
      <c r="ET238" s="697"/>
      <c r="EU238" s="697"/>
      <c r="EV238" s="697"/>
      <c r="EW238" s="697"/>
      <c r="EX238" s="697"/>
      <c r="EY238" s="697"/>
      <c r="EZ238" s="697"/>
      <c r="FA238" s="697"/>
      <c r="FB238" s="697"/>
      <c r="FC238" s="697"/>
      <c r="FD238" s="697"/>
      <c r="FE238" s="697"/>
      <c r="FF238" s="697"/>
      <c r="FG238" s="697"/>
      <c r="FH238" s="697"/>
      <c r="FI238" s="697"/>
      <c r="FJ238" s="697"/>
      <c r="FK238" s="697"/>
      <c r="FL238" s="697"/>
      <c r="FM238" s="697"/>
      <c r="FN238" s="697"/>
      <c r="FO238" s="697"/>
      <c r="FP238" s="697"/>
      <c r="FQ238" s="697"/>
      <c r="FR238" s="697"/>
      <c r="FS238" s="697"/>
      <c r="FT238" s="697"/>
      <c r="FU238" s="697"/>
      <c r="FV238" s="697"/>
      <c r="FW238" s="697"/>
      <c r="FX238" s="697"/>
      <c r="FY238" s="697"/>
      <c r="FZ238" s="697"/>
      <c r="GA238" s="697"/>
      <c r="GB238" s="697"/>
      <c r="GC238" s="697"/>
      <c r="GD238" s="697"/>
      <c r="GE238" s="697"/>
      <c r="GF238" s="697"/>
      <c r="GG238" s="697"/>
      <c r="GH238" s="697"/>
      <c r="GI238" s="697"/>
      <c r="GJ238" s="697"/>
      <c r="GK238" s="697"/>
      <c r="GL238" s="697"/>
      <c r="GM238" s="697"/>
      <c r="GN238" s="697"/>
      <c r="GO238" s="697"/>
      <c r="GP238" s="697"/>
      <c r="GQ238" s="697"/>
      <c r="GR238" s="697"/>
      <c r="GS238" s="697"/>
      <c r="GT238" s="697"/>
      <c r="GU238" s="697"/>
      <c r="GV238" s="697"/>
      <c r="GW238" s="697"/>
      <c r="GX238" s="697"/>
      <c r="GY238" s="697"/>
      <c r="GZ238" s="697"/>
      <c r="HA238" s="697"/>
      <c r="HB238" s="697"/>
      <c r="HC238" s="697"/>
      <c r="HD238" s="697"/>
      <c r="HE238" s="697"/>
      <c r="HF238" s="697"/>
      <c r="HG238" s="697"/>
      <c r="HH238" s="697"/>
      <c r="HI238" s="697"/>
      <c r="HJ238" s="697"/>
      <c r="HK238" s="697"/>
      <c r="HL238" s="697"/>
      <c r="HM238" s="697"/>
      <c r="HN238" s="697"/>
      <c r="HO238" s="697"/>
      <c r="HP238" s="697"/>
      <c r="HQ238" s="697"/>
      <c r="HR238" s="697"/>
      <c r="HS238" s="697"/>
      <c r="HT238" s="697"/>
      <c r="HU238" s="697"/>
      <c r="HV238" s="697"/>
      <c r="HW238" s="697"/>
      <c r="HX238" s="697"/>
      <c r="HY238" s="697"/>
      <c r="HZ238" s="697"/>
      <c r="IA238" s="697"/>
      <c r="IB238" s="697"/>
      <c r="IC238" s="697"/>
      <c r="ID238" s="697"/>
      <c r="IE238" s="697"/>
      <c r="IF238" s="697"/>
      <c r="IG238" s="697"/>
      <c r="IH238" s="697"/>
      <c r="II238" s="697"/>
      <c r="IJ238" s="697"/>
      <c r="IK238" s="697"/>
      <c r="IL238" s="697"/>
      <c r="IM238" s="697"/>
    </row>
    <row r="239" spans="1:247">
      <c r="A239" s="704"/>
      <c r="B239" s="704"/>
      <c r="C239" s="704"/>
      <c r="D239" s="720"/>
      <c r="E239" s="711"/>
      <c r="F239" s="717"/>
      <c r="G239" s="708"/>
      <c r="H239" s="709"/>
      <c r="I239" s="711"/>
      <c r="J239" s="711"/>
      <c r="K239" s="718"/>
      <c r="L239" s="712"/>
      <c r="M239" s="704"/>
      <c r="N239" s="704"/>
      <c r="O239" s="712"/>
      <c r="P239" s="704"/>
      <c r="Q239" s="704"/>
      <c r="R239" s="704"/>
      <c r="S239" s="713"/>
      <c r="T239" s="704"/>
      <c r="V239" s="697"/>
      <c r="W239" s="697"/>
      <c r="X239" s="697"/>
      <c r="Y239" s="697"/>
      <c r="Z239" s="697"/>
      <c r="AA239" s="697"/>
      <c r="AB239" s="697"/>
      <c r="AC239" s="697"/>
      <c r="AD239" s="697"/>
      <c r="AE239" s="697"/>
      <c r="AF239" s="697"/>
      <c r="AG239" s="697"/>
      <c r="AH239" s="697"/>
      <c r="AI239" s="697"/>
      <c r="AJ239" s="697"/>
      <c r="AK239" s="697"/>
      <c r="AL239" s="697"/>
      <c r="AM239" s="697"/>
      <c r="AN239" s="697"/>
      <c r="AO239" s="697"/>
      <c r="AP239" s="697"/>
      <c r="AQ239" s="697"/>
      <c r="AR239" s="697"/>
      <c r="AS239" s="697"/>
      <c r="AT239" s="697"/>
      <c r="AU239" s="697"/>
      <c r="AV239" s="697"/>
      <c r="AW239" s="697"/>
      <c r="AX239" s="697"/>
      <c r="AY239" s="697"/>
      <c r="AZ239" s="697"/>
      <c r="BA239" s="697"/>
      <c r="BB239" s="697"/>
      <c r="BC239" s="697"/>
      <c r="BD239" s="697"/>
      <c r="BE239" s="697"/>
      <c r="BF239" s="697"/>
      <c r="BG239" s="697"/>
      <c r="BH239" s="697"/>
      <c r="BI239" s="697"/>
      <c r="BJ239" s="697"/>
      <c r="BK239" s="697"/>
      <c r="BL239" s="697"/>
      <c r="BM239" s="697"/>
      <c r="BN239" s="697"/>
      <c r="BO239" s="697"/>
      <c r="BP239" s="697"/>
      <c r="BQ239" s="697"/>
      <c r="BR239" s="697"/>
      <c r="BS239" s="697"/>
      <c r="BT239" s="697"/>
      <c r="BU239" s="697"/>
      <c r="BV239" s="697"/>
      <c r="BW239" s="697"/>
      <c r="BX239" s="697"/>
      <c r="BY239" s="697"/>
      <c r="BZ239" s="697"/>
      <c r="CA239" s="697"/>
      <c r="CB239" s="697"/>
      <c r="CC239" s="697"/>
      <c r="CD239" s="697"/>
      <c r="CE239" s="697"/>
      <c r="CF239" s="697"/>
      <c r="CG239" s="697"/>
      <c r="CH239" s="697"/>
      <c r="CI239" s="697"/>
      <c r="CJ239" s="697"/>
      <c r="CK239" s="697"/>
      <c r="CL239" s="697"/>
      <c r="CM239" s="697"/>
      <c r="CN239" s="697"/>
      <c r="CO239" s="697"/>
      <c r="CP239" s="697"/>
      <c r="CQ239" s="697"/>
      <c r="CR239" s="697"/>
      <c r="CS239" s="697"/>
      <c r="CT239" s="697"/>
      <c r="CU239" s="697"/>
      <c r="CV239" s="697"/>
      <c r="CW239" s="697"/>
      <c r="CX239" s="697"/>
      <c r="CY239" s="697"/>
      <c r="CZ239" s="697"/>
      <c r="DA239" s="697"/>
      <c r="DB239" s="697"/>
      <c r="DC239" s="697"/>
      <c r="DD239" s="697"/>
      <c r="DE239" s="697"/>
      <c r="DF239" s="697"/>
      <c r="DG239" s="697"/>
      <c r="DH239" s="697"/>
      <c r="DI239" s="697"/>
      <c r="DJ239" s="697"/>
      <c r="DK239" s="697"/>
      <c r="DL239" s="697"/>
      <c r="DM239" s="697"/>
      <c r="DN239" s="697"/>
      <c r="DO239" s="697"/>
      <c r="DP239" s="697"/>
      <c r="DQ239" s="697"/>
      <c r="DR239" s="697"/>
      <c r="DS239" s="697"/>
      <c r="DT239" s="697"/>
      <c r="DU239" s="697"/>
      <c r="DV239" s="697"/>
      <c r="DW239" s="697"/>
      <c r="DX239" s="697"/>
      <c r="DY239" s="697"/>
      <c r="DZ239" s="697"/>
      <c r="EA239" s="697"/>
      <c r="EB239" s="697"/>
      <c r="EC239" s="697"/>
      <c r="ED239" s="697"/>
      <c r="EE239" s="697"/>
      <c r="EF239" s="697"/>
      <c r="EG239" s="697"/>
      <c r="EH239" s="697"/>
      <c r="EI239" s="697"/>
      <c r="EJ239" s="697"/>
      <c r="EK239" s="697"/>
      <c r="EL239" s="697"/>
      <c r="EM239" s="697"/>
      <c r="EN239" s="697"/>
      <c r="EO239" s="697"/>
      <c r="EP239" s="697"/>
      <c r="EQ239" s="697"/>
      <c r="ER239" s="697"/>
      <c r="ES239" s="697"/>
      <c r="ET239" s="697"/>
      <c r="EU239" s="697"/>
      <c r="EV239" s="697"/>
      <c r="EW239" s="697"/>
      <c r="EX239" s="697"/>
      <c r="EY239" s="697"/>
      <c r="EZ239" s="697"/>
      <c r="FA239" s="697"/>
      <c r="FB239" s="697"/>
      <c r="FC239" s="697"/>
      <c r="FD239" s="697"/>
      <c r="FE239" s="697"/>
      <c r="FF239" s="697"/>
      <c r="FG239" s="697"/>
      <c r="FH239" s="697"/>
      <c r="FI239" s="697"/>
      <c r="FJ239" s="697"/>
      <c r="FK239" s="697"/>
      <c r="FL239" s="697"/>
      <c r="FM239" s="697"/>
      <c r="FN239" s="697"/>
      <c r="FO239" s="697"/>
      <c r="FP239" s="697"/>
      <c r="FQ239" s="697"/>
      <c r="FR239" s="697"/>
      <c r="FS239" s="697"/>
      <c r="FT239" s="697"/>
      <c r="FU239" s="697"/>
      <c r="FV239" s="697"/>
      <c r="FW239" s="697"/>
      <c r="FX239" s="697"/>
      <c r="FY239" s="697"/>
      <c r="FZ239" s="697"/>
      <c r="GA239" s="697"/>
      <c r="GB239" s="697"/>
      <c r="GC239" s="697"/>
      <c r="GD239" s="697"/>
      <c r="GE239" s="697"/>
      <c r="GF239" s="697"/>
      <c r="GG239" s="697"/>
      <c r="GH239" s="697"/>
      <c r="GI239" s="697"/>
      <c r="GJ239" s="697"/>
      <c r="GK239" s="697"/>
      <c r="GL239" s="697"/>
      <c r="GM239" s="697"/>
      <c r="GN239" s="697"/>
      <c r="GO239" s="697"/>
      <c r="GP239" s="697"/>
      <c r="GQ239" s="697"/>
      <c r="GR239" s="697"/>
      <c r="GS239" s="697"/>
      <c r="GT239" s="697"/>
      <c r="GU239" s="697"/>
      <c r="GV239" s="697"/>
      <c r="GW239" s="697"/>
      <c r="GX239" s="697"/>
      <c r="GY239" s="697"/>
      <c r="GZ239" s="697"/>
      <c r="HA239" s="697"/>
      <c r="HB239" s="697"/>
      <c r="HC239" s="697"/>
      <c r="HD239" s="697"/>
      <c r="HE239" s="697"/>
      <c r="HF239" s="697"/>
      <c r="HG239" s="697"/>
      <c r="HH239" s="697"/>
      <c r="HI239" s="697"/>
      <c r="HJ239" s="697"/>
      <c r="HK239" s="697"/>
      <c r="HL239" s="697"/>
      <c r="HM239" s="697"/>
      <c r="HN239" s="697"/>
      <c r="HO239" s="697"/>
      <c r="HP239" s="697"/>
      <c r="HQ239" s="697"/>
      <c r="HR239" s="697"/>
      <c r="HS239" s="697"/>
      <c r="HT239" s="697"/>
      <c r="HU239" s="697"/>
      <c r="HV239" s="697"/>
      <c r="HW239" s="697"/>
      <c r="HX239" s="697"/>
      <c r="HY239" s="697"/>
      <c r="HZ239" s="697"/>
      <c r="IA239" s="697"/>
      <c r="IB239" s="697"/>
      <c r="IC239" s="697"/>
      <c r="ID239" s="697"/>
      <c r="IE239" s="697"/>
      <c r="IF239" s="697"/>
      <c r="IG239" s="697"/>
      <c r="IH239" s="697"/>
      <c r="II239" s="697"/>
      <c r="IJ239" s="697"/>
      <c r="IK239" s="697"/>
      <c r="IL239" s="697"/>
      <c r="IM239" s="697"/>
    </row>
    <row r="240" spans="1:247">
      <c r="A240" s="704"/>
      <c r="B240" s="704"/>
      <c r="C240" s="704"/>
      <c r="D240" s="720"/>
      <c r="E240" s="711"/>
      <c r="F240" s="717"/>
      <c r="G240" s="708"/>
      <c r="H240" s="717"/>
      <c r="I240" s="711"/>
      <c r="J240" s="711"/>
      <c r="K240" s="718"/>
      <c r="L240" s="712"/>
      <c r="M240" s="704"/>
      <c r="N240" s="704"/>
      <c r="O240" s="712"/>
      <c r="P240" s="704"/>
      <c r="Q240" s="704"/>
      <c r="R240" s="704"/>
      <c r="S240" s="713"/>
      <c r="T240" s="704"/>
      <c r="V240" s="697"/>
      <c r="W240" s="697"/>
      <c r="X240" s="697"/>
      <c r="Y240" s="697"/>
      <c r="Z240" s="697"/>
      <c r="AA240" s="697"/>
      <c r="AB240" s="697"/>
      <c r="AC240" s="697"/>
      <c r="AD240" s="697"/>
      <c r="AE240" s="697"/>
      <c r="AF240" s="697"/>
      <c r="AG240" s="697"/>
      <c r="AH240" s="697"/>
      <c r="AI240" s="697"/>
      <c r="AJ240" s="697"/>
      <c r="AK240" s="697"/>
      <c r="AL240" s="697"/>
      <c r="AM240" s="697"/>
      <c r="AN240" s="697"/>
      <c r="AO240" s="697"/>
      <c r="AP240" s="697"/>
      <c r="AQ240" s="697"/>
      <c r="AR240" s="697"/>
      <c r="AS240" s="697"/>
      <c r="AT240" s="697"/>
      <c r="AU240" s="697"/>
      <c r="AV240" s="697"/>
      <c r="AW240" s="697"/>
      <c r="AX240" s="697"/>
      <c r="AY240" s="697"/>
      <c r="AZ240" s="697"/>
      <c r="BA240" s="697"/>
      <c r="BB240" s="697"/>
      <c r="BC240" s="697"/>
      <c r="BD240" s="697"/>
      <c r="BE240" s="697"/>
      <c r="BF240" s="697"/>
      <c r="BG240" s="697"/>
      <c r="BH240" s="697"/>
      <c r="BI240" s="697"/>
      <c r="BJ240" s="697"/>
      <c r="BK240" s="697"/>
      <c r="BL240" s="697"/>
      <c r="BM240" s="697"/>
      <c r="BN240" s="697"/>
      <c r="BO240" s="697"/>
      <c r="BP240" s="697"/>
      <c r="BQ240" s="697"/>
      <c r="BR240" s="697"/>
      <c r="BS240" s="697"/>
      <c r="BT240" s="697"/>
      <c r="BU240" s="697"/>
      <c r="BV240" s="697"/>
      <c r="BW240" s="697"/>
      <c r="BX240" s="697"/>
      <c r="BY240" s="697"/>
      <c r="BZ240" s="697"/>
      <c r="CA240" s="697"/>
      <c r="CB240" s="697"/>
      <c r="CC240" s="697"/>
      <c r="CD240" s="697"/>
      <c r="CE240" s="697"/>
      <c r="CF240" s="697"/>
      <c r="CG240" s="697"/>
      <c r="CH240" s="697"/>
      <c r="CI240" s="697"/>
      <c r="CJ240" s="697"/>
      <c r="CK240" s="697"/>
      <c r="CL240" s="697"/>
      <c r="CM240" s="697"/>
      <c r="CN240" s="697"/>
      <c r="CO240" s="697"/>
      <c r="CP240" s="697"/>
      <c r="CQ240" s="697"/>
      <c r="CR240" s="697"/>
      <c r="CS240" s="697"/>
      <c r="CT240" s="697"/>
      <c r="CU240" s="697"/>
      <c r="CV240" s="697"/>
      <c r="CW240" s="697"/>
      <c r="CX240" s="697"/>
      <c r="CY240" s="697"/>
      <c r="CZ240" s="697"/>
      <c r="DA240" s="697"/>
      <c r="DB240" s="697"/>
      <c r="DC240" s="697"/>
      <c r="DD240" s="697"/>
      <c r="DE240" s="697"/>
      <c r="DF240" s="697"/>
      <c r="DG240" s="697"/>
      <c r="DH240" s="697"/>
      <c r="DI240" s="697"/>
      <c r="DJ240" s="697"/>
      <c r="DK240" s="697"/>
      <c r="DL240" s="697"/>
      <c r="DM240" s="697"/>
      <c r="DN240" s="697"/>
      <c r="DO240" s="697"/>
      <c r="DP240" s="697"/>
      <c r="DQ240" s="697"/>
      <c r="DR240" s="697"/>
      <c r="DS240" s="697"/>
      <c r="DT240" s="697"/>
      <c r="DU240" s="697"/>
      <c r="DV240" s="697"/>
      <c r="DW240" s="697"/>
      <c r="DX240" s="697"/>
      <c r="DY240" s="697"/>
      <c r="DZ240" s="697"/>
      <c r="EA240" s="697"/>
      <c r="EB240" s="697"/>
      <c r="EC240" s="697"/>
      <c r="ED240" s="697"/>
      <c r="EE240" s="697"/>
      <c r="EF240" s="697"/>
      <c r="EG240" s="697"/>
      <c r="EH240" s="697"/>
      <c r="EI240" s="697"/>
      <c r="EJ240" s="697"/>
      <c r="EK240" s="697"/>
      <c r="EL240" s="697"/>
      <c r="EM240" s="697"/>
      <c r="EN240" s="697"/>
      <c r="EO240" s="697"/>
      <c r="EP240" s="697"/>
      <c r="EQ240" s="697"/>
      <c r="ER240" s="697"/>
      <c r="ES240" s="697"/>
      <c r="ET240" s="697"/>
      <c r="EU240" s="697"/>
      <c r="EV240" s="697"/>
      <c r="EW240" s="697"/>
      <c r="EX240" s="697"/>
      <c r="EY240" s="697"/>
      <c r="EZ240" s="697"/>
      <c r="FA240" s="697"/>
      <c r="FB240" s="697"/>
      <c r="FC240" s="697"/>
      <c r="FD240" s="697"/>
      <c r="FE240" s="697"/>
      <c r="FF240" s="697"/>
      <c r="FG240" s="697"/>
      <c r="FH240" s="697"/>
      <c r="FI240" s="697"/>
      <c r="FJ240" s="697"/>
      <c r="FK240" s="697"/>
      <c r="FL240" s="697"/>
      <c r="FM240" s="697"/>
      <c r="FN240" s="697"/>
      <c r="FO240" s="697"/>
      <c r="FP240" s="697"/>
      <c r="FQ240" s="697"/>
      <c r="FR240" s="697"/>
      <c r="FS240" s="697"/>
      <c r="FT240" s="697"/>
      <c r="FU240" s="697"/>
      <c r="FV240" s="697"/>
      <c r="FW240" s="697"/>
      <c r="FX240" s="697"/>
      <c r="FY240" s="697"/>
      <c r="FZ240" s="697"/>
      <c r="GA240" s="697"/>
      <c r="GB240" s="697"/>
      <c r="GC240" s="697"/>
      <c r="GD240" s="697"/>
      <c r="GE240" s="697"/>
      <c r="GF240" s="697"/>
      <c r="GG240" s="697"/>
      <c r="GH240" s="697"/>
      <c r="GI240" s="697"/>
      <c r="GJ240" s="697"/>
      <c r="GK240" s="697"/>
      <c r="GL240" s="697"/>
      <c r="GM240" s="697"/>
      <c r="GN240" s="697"/>
      <c r="GO240" s="697"/>
      <c r="GP240" s="697"/>
      <c r="GQ240" s="697"/>
      <c r="GR240" s="697"/>
      <c r="GS240" s="697"/>
      <c r="GT240" s="697"/>
      <c r="GU240" s="697"/>
      <c r="GV240" s="697"/>
      <c r="GW240" s="697"/>
      <c r="GX240" s="697"/>
      <c r="GY240" s="697"/>
      <c r="GZ240" s="697"/>
      <c r="HA240" s="697"/>
      <c r="HB240" s="697"/>
      <c r="HC240" s="697"/>
      <c r="HD240" s="697"/>
      <c r="HE240" s="697"/>
      <c r="HF240" s="697"/>
      <c r="HG240" s="697"/>
      <c r="HH240" s="697"/>
      <c r="HI240" s="697"/>
      <c r="HJ240" s="697"/>
      <c r="HK240" s="697"/>
      <c r="HL240" s="697"/>
      <c r="HM240" s="697"/>
      <c r="HN240" s="697"/>
      <c r="HO240" s="697"/>
      <c r="HP240" s="697"/>
      <c r="HQ240" s="697"/>
      <c r="HR240" s="697"/>
      <c r="HS240" s="697"/>
      <c r="HT240" s="697"/>
      <c r="HU240" s="697"/>
      <c r="HV240" s="697"/>
      <c r="HW240" s="697"/>
      <c r="HX240" s="697"/>
      <c r="HY240" s="697"/>
      <c r="HZ240" s="697"/>
      <c r="IA240" s="697"/>
      <c r="IB240" s="697"/>
      <c r="IC240" s="697"/>
      <c r="ID240" s="697"/>
      <c r="IE240" s="697"/>
      <c r="IF240" s="697"/>
      <c r="IG240" s="697"/>
      <c r="IH240" s="697"/>
      <c r="II240" s="697"/>
      <c r="IJ240" s="697"/>
      <c r="IK240" s="697"/>
      <c r="IL240" s="697"/>
      <c r="IM240" s="697"/>
    </row>
    <row r="241" spans="1:247">
      <c r="A241" s="704"/>
      <c r="B241" s="704"/>
      <c r="C241" s="704"/>
      <c r="D241" s="720"/>
      <c r="E241" s="711"/>
      <c r="F241" s="717"/>
      <c r="G241" s="708"/>
      <c r="H241" s="709"/>
      <c r="I241" s="711"/>
      <c r="J241" s="711"/>
      <c r="K241" s="718"/>
      <c r="L241" s="712"/>
      <c r="M241" s="704"/>
      <c r="N241" s="704"/>
      <c r="O241" s="712"/>
      <c r="P241" s="704"/>
      <c r="Q241" s="704"/>
      <c r="R241" s="704"/>
      <c r="S241" s="713"/>
      <c r="T241" s="704"/>
      <c r="V241" s="697"/>
      <c r="W241" s="697"/>
      <c r="X241" s="697"/>
      <c r="Y241" s="697"/>
      <c r="Z241" s="697"/>
      <c r="AA241" s="697"/>
      <c r="AB241" s="697"/>
      <c r="AC241" s="697"/>
      <c r="AD241" s="697"/>
      <c r="AE241" s="697"/>
      <c r="AF241" s="697"/>
      <c r="AG241" s="697"/>
      <c r="AH241" s="697"/>
      <c r="AI241" s="697"/>
      <c r="AJ241" s="697"/>
      <c r="AK241" s="697"/>
      <c r="AL241" s="697"/>
      <c r="AM241" s="697"/>
      <c r="AN241" s="697"/>
      <c r="AO241" s="697"/>
      <c r="AP241" s="697"/>
      <c r="AQ241" s="697"/>
      <c r="AR241" s="697"/>
      <c r="AS241" s="697"/>
      <c r="AT241" s="697"/>
      <c r="AU241" s="697"/>
      <c r="AV241" s="697"/>
      <c r="AW241" s="697"/>
      <c r="AX241" s="697"/>
      <c r="AY241" s="697"/>
      <c r="AZ241" s="697"/>
      <c r="BA241" s="697"/>
      <c r="BB241" s="697"/>
      <c r="BC241" s="697"/>
      <c r="BD241" s="697"/>
      <c r="BE241" s="697"/>
      <c r="BF241" s="697"/>
      <c r="BG241" s="697"/>
      <c r="BH241" s="697"/>
      <c r="BI241" s="697"/>
      <c r="BJ241" s="697"/>
      <c r="BK241" s="697"/>
      <c r="BL241" s="697"/>
      <c r="BM241" s="697"/>
      <c r="BN241" s="697"/>
      <c r="BO241" s="697"/>
      <c r="BP241" s="697"/>
      <c r="BQ241" s="697"/>
      <c r="BR241" s="697"/>
      <c r="BS241" s="697"/>
      <c r="BT241" s="697"/>
      <c r="BU241" s="697"/>
      <c r="BV241" s="697"/>
      <c r="BW241" s="697"/>
      <c r="BX241" s="697"/>
      <c r="BY241" s="697"/>
      <c r="BZ241" s="697"/>
      <c r="CA241" s="697"/>
      <c r="CB241" s="697"/>
      <c r="CC241" s="697"/>
      <c r="CD241" s="697"/>
      <c r="CE241" s="697"/>
      <c r="CF241" s="697"/>
      <c r="CG241" s="697"/>
      <c r="CH241" s="697"/>
      <c r="CI241" s="697"/>
      <c r="CJ241" s="697"/>
      <c r="CK241" s="697"/>
      <c r="CL241" s="697"/>
      <c r="CM241" s="697"/>
      <c r="CN241" s="697"/>
      <c r="CO241" s="697"/>
      <c r="CP241" s="697"/>
      <c r="CQ241" s="697"/>
      <c r="CR241" s="697"/>
      <c r="CS241" s="697"/>
      <c r="CT241" s="697"/>
      <c r="CU241" s="697"/>
      <c r="CV241" s="697"/>
      <c r="CW241" s="697"/>
      <c r="CX241" s="697"/>
      <c r="CY241" s="697"/>
      <c r="CZ241" s="697"/>
      <c r="DA241" s="697"/>
      <c r="DB241" s="697"/>
      <c r="DC241" s="697"/>
      <c r="DD241" s="697"/>
      <c r="DE241" s="697"/>
      <c r="DF241" s="697"/>
      <c r="DG241" s="697"/>
      <c r="DH241" s="697"/>
      <c r="DI241" s="697"/>
      <c r="DJ241" s="697"/>
      <c r="DK241" s="697"/>
      <c r="DL241" s="697"/>
      <c r="DM241" s="697"/>
      <c r="DN241" s="697"/>
      <c r="DO241" s="697"/>
      <c r="DP241" s="697"/>
      <c r="DQ241" s="697"/>
      <c r="DR241" s="697"/>
      <c r="DS241" s="697"/>
      <c r="DT241" s="697"/>
      <c r="DU241" s="697"/>
      <c r="DV241" s="697"/>
      <c r="DW241" s="697"/>
      <c r="DX241" s="697"/>
      <c r="DY241" s="697"/>
      <c r="DZ241" s="697"/>
      <c r="EA241" s="697"/>
      <c r="EB241" s="697"/>
      <c r="EC241" s="697"/>
      <c r="ED241" s="697"/>
      <c r="EE241" s="697"/>
      <c r="EF241" s="697"/>
      <c r="EG241" s="697"/>
      <c r="EH241" s="697"/>
      <c r="EI241" s="697"/>
      <c r="EJ241" s="697"/>
      <c r="EK241" s="697"/>
      <c r="EL241" s="697"/>
      <c r="EM241" s="697"/>
      <c r="EN241" s="697"/>
      <c r="EO241" s="697"/>
      <c r="EP241" s="697"/>
      <c r="EQ241" s="697"/>
      <c r="ER241" s="697"/>
      <c r="ES241" s="697"/>
      <c r="ET241" s="697"/>
      <c r="EU241" s="697"/>
      <c r="EV241" s="697"/>
      <c r="EW241" s="697"/>
      <c r="EX241" s="697"/>
      <c r="EY241" s="697"/>
      <c r="EZ241" s="697"/>
      <c r="FA241" s="697"/>
      <c r="FB241" s="697"/>
      <c r="FC241" s="697"/>
      <c r="FD241" s="697"/>
      <c r="FE241" s="697"/>
      <c r="FF241" s="697"/>
      <c r="FG241" s="697"/>
      <c r="FH241" s="697"/>
      <c r="FI241" s="697"/>
      <c r="FJ241" s="697"/>
      <c r="FK241" s="697"/>
      <c r="FL241" s="697"/>
      <c r="FM241" s="697"/>
      <c r="FN241" s="697"/>
      <c r="FO241" s="697"/>
      <c r="FP241" s="697"/>
      <c r="FQ241" s="697"/>
      <c r="FR241" s="697"/>
      <c r="FS241" s="697"/>
      <c r="FT241" s="697"/>
      <c r="FU241" s="697"/>
      <c r="FV241" s="697"/>
      <c r="FW241" s="697"/>
      <c r="FX241" s="697"/>
      <c r="FY241" s="697"/>
      <c r="FZ241" s="697"/>
      <c r="GA241" s="697"/>
      <c r="GB241" s="697"/>
      <c r="GC241" s="697"/>
      <c r="GD241" s="697"/>
      <c r="GE241" s="697"/>
      <c r="GF241" s="697"/>
      <c r="GG241" s="697"/>
      <c r="GH241" s="697"/>
      <c r="GI241" s="697"/>
      <c r="GJ241" s="697"/>
      <c r="GK241" s="697"/>
      <c r="GL241" s="697"/>
      <c r="GM241" s="697"/>
      <c r="GN241" s="697"/>
      <c r="GO241" s="697"/>
      <c r="GP241" s="697"/>
      <c r="GQ241" s="697"/>
      <c r="GR241" s="697"/>
      <c r="GS241" s="697"/>
      <c r="GT241" s="697"/>
      <c r="GU241" s="697"/>
      <c r="GV241" s="697"/>
      <c r="GW241" s="697"/>
      <c r="GX241" s="697"/>
      <c r="GY241" s="697"/>
      <c r="GZ241" s="697"/>
      <c r="HA241" s="697"/>
      <c r="HB241" s="697"/>
      <c r="HC241" s="697"/>
      <c r="HD241" s="697"/>
      <c r="HE241" s="697"/>
      <c r="HF241" s="697"/>
      <c r="HG241" s="697"/>
      <c r="HH241" s="697"/>
      <c r="HI241" s="697"/>
      <c r="HJ241" s="697"/>
      <c r="HK241" s="697"/>
      <c r="HL241" s="697"/>
      <c r="HM241" s="697"/>
      <c r="HN241" s="697"/>
      <c r="HO241" s="697"/>
      <c r="HP241" s="697"/>
      <c r="HQ241" s="697"/>
      <c r="HR241" s="697"/>
      <c r="HS241" s="697"/>
      <c r="HT241" s="697"/>
      <c r="HU241" s="697"/>
      <c r="HV241" s="697"/>
      <c r="HW241" s="697"/>
      <c r="HX241" s="697"/>
      <c r="HY241" s="697"/>
      <c r="HZ241" s="697"/>
      <c r="IA241" s="697"/>
      <c r="IB241" s="697"/>
      <c r="IC241" s="697"/>
      <c r="ID241" s="697"/>
      <c r="IE241" s="697"/>
      <c r="IF241" s="697"/>
      <c r="IG241" s="697"/>
      <c r="IH241" s="697"/>
      <c r="II241" s="697"/>
      <c r="IJ241" s="697"/>
      <c r="IK241" s="697"/>
      <c r="IL241" s="697"/>
      <c r="IM241" s="697"/>
    </row>
    <row r="242" spans="1:247">
      <c r="A242" s="704"/>
      <c r="B242" s="704"/>
      <c r="C242" s="704"/>
      <c r="D242" s="720"/>
      <c r="E242" s="711"/>
      <c r="F242" s="717"/>
      <c r="G242" s="708"/>
      <c r="H242" s="717"/>
      <c r="I242" s="711"/>
      <c r="J242" s="711"/>
      <c r="K242" s="718"/>
      <c r="L242" s="712"/>
      <c r="M242" s="704"/>
      <c r="N242" s="704"/>
      <c r="O242" s="712"/>
      <c r="P242" s="704"/>
      <c r="Q242" s="704"/>
      <c r="R242" s="704"/>
      <c r="S242" s="713"/>
      <c r="T242" s="704"/>
      <c r="V242" s="697"/>
      <c r="W242" s="697"/>
      <c r="X242" s="697"/>
      <c r="Y242" s="697"/>
      <c r="Z242" s="697"/>
      <c r="AA242" s="697"/>
      <c r="AB242" s="697"/>
      <c r="AC242" s="697"/>
      <c r="AD242" s="697"/>
      <c r="AE242" s="697"/>
      <c r="AF242" s="697"/>
      <c r="AG242" s="697"/>
      <c r="AH242" s="697"/>
      <c r="AI242" s="697"/>
      <c r="AJ242" s="697"/>
      <c r="AK242" s="697"/>
      <c r="AL242" s="697"/>
      <c r="AM242" s="697"/>
      <c r="AN242" s="697"/>
      <c r="AO242" s="697"/>
      <c r="AP242" s="697"/>
      <c r="AQ242" s="697"/>
      <c r="AR242" s="697"/>
      <c r="AS242" s="697"/>
      <c r="AT242" s="697"/>
      <c r="AU242" s="697"/>
      <c r="AV242" s="697"/>
      <c r="AW242" s="697"/>
      <c r="AX242" s="697"/>
      <c r="AY242" s="697"/>
      <c r="AZ242" s="697"/>
      <c r="BA242" s="697"/>
      <c r="BB242" s="697"/>
      <c r="BC242" s="697"/>
      <c r="BD242" s="697"/>
      <c r="BE242" s="697"/>
      <c r="BF242" s="697"/>
      <c r="BG242" s="697"/>
      <c r="BH242" s="697"/>
      <c r="BI242" s="697"/>
      <c r="BJ242" s="697"/>
      <c r="BK242" s="697"/>
      <c r="BL242" s="697"/>
      <c r="BM242" s="697"/>
      <c r="BN242" s="697"/>
      <c r="BO242" s="697"/>
      <c r="BP242" s="697"/>
      <c r="BQ242" s="697"/>
      <c r="BR242" s="697"/>
      <c r="BS242" s="697"/>
      <c r="BT242" s="697"/>
      <c r="BU242" s="697"/>
      <c r="BV242" s="697"/>
      <c r="BW242" s="697"/>
      <c r="BX242" s="697"/>
      <c r="BY242" s="697"/>
      <c r="BZ242" s="697"/>
      <c r="CA242" s="697"/>
      <c r="CB242" s="697"/>
      <c r="CC242" s="697"/>
      <c r="CD242" s="697"/>
      <c r="CE242" s="697"/>
      <c r="CF242" s="697"/>
      <c r="CG242" s="697"/>
      <c r="CH242" s="697"/>
      <c r="CI242" s="697"/>
      <c r="CJ242" s="697"/>
      <c r="CK242" s="697"/>
      <c r="CL242" s="697"/>
      <c r="CM242" s="697"/>
      <c r="CN242" s="697"/>
      <c r="CO242" s="697"/>
      <c r="CP242" s="697"/>
      <c r="CQ242" s="697"/>
      <c r="CR242" s="697"/>
      <c r="CS242" s="697"/>
      <c r="CT242" s="697"/>
      <c r="CU242" s="697"/>
      <c r="CV242" s="697"/>
      <c r="CW242" s="697"/>
      <c r="CX242" s="697"/>
      <c r="CY242" s="697"/>
      <c r="CZ242" s="697"/>
      <c r="DA242" s="697"/>
      <c r="DB242" s="697"/>
      <c r="DC242" s="697"/>
      <c r="DD242" s="697"/>
      <c r="DE242" s="697"/>
      <c r="DF242" s="697"/>
      <c r="DG242" s="697"/>
      <c r="DH242" s="697"/>
      <c r="DI242" s="697"/>
      <c r="DJ242" s="697"/>
      <c r="DK242" s="697"/>
      <c r="DL242" s="697"/>
      <c r="DM242" s="697"/>
      <c r="DN242" s="697"/>
      <c r="DO242" s="697"/>
      <c r="DP242" s="697"/>
      <c r="DQ242" s="697"/>
      <c r="DR242" s="697"/>
      <c r="DS242" s="697"/>
      <c r="DT242" s="697"/>
      <c r="DU242" s="697"/>
      <c r="DV242" s="697"/>
      <c r="DW242" s="697"/>
      <c r="DX242" s="697"/>
      <c r="DY242" s="697"/>
      <c r="DZ242" s="697"/>
      <c r="EA242" s="697"/>
      <c r="EB242" s="697"/>
      <c r="EC242" s="697"/>
      <c r="ED242" s="697"/>
      <c r="EE242" s="697"/>
      <c r="EF242" s="697"/>
      <c r="EG242" s="697"/>
      <c r="EH242" s="697"/>
      <c r="EI242" s="697"/>
      <c r="EJ242" s="697"/>
      <c r="EK242" s="697"/>
      <c r="EL242" s="697"/>
      <c r="EM242" s="697"/>
      <c r="EN242" s="697"/>
      <c r="EO242" s="697"/>
      <c r="EP242" s="697"/>
      <c r="EQ242" s="697"/>
      <c r="ER242" s="697"/>
      <c r="ES242" s="697"/>
      <c r="ET242" s="697"/>
      <c r="EU242" s="697"/>
      <c r="EV242" s="697"/>
      <c r="EW242" s="697"/>
      <c r="EX242" s="697"/>
      <c r="EY242" s="697"/>
      <c r="EZ242" s="697"/>
      <c r="FA242" s="697"/>
      <c r="FB242" s="697"/>
      <c r="FC242" s="697"/>
      <c r="FD242" s="697"/>
      <c r="FE242" s="697"/>
      <c r="FF242" s="697"/>
      <c r="FG242" s="697"/>
      <c r="FH242" s="697"/>
      <c r="FI242" s="697"/>
      <c r="FJ242" s="697"/>
      <c r="FK242" s="697"/>
      <c r="FL242" s="697"/>
      <c r="FM242" s="697"/>
      <c r="FN242" s="697"/>
      <c r="FO242" s="697"/>
      <c r="FP242" s="697"/>
      <c r="FQ242" s="697"/>
      <c r="FR242" s="697"/>
      <c r="FS242" s="697"/>
      <c r="FT242" s="697"/>
      <c r="FU242" s="697"/>
      <c r="FV242" s="697"/>
      <c r="FW242" s="697"/>
      <c r="FX242" s="697"/>
      <c r="FY242" s="697"/>
      <c r="FZ242" s="697"/>
      <c r="GA242" s="697"/>
      <c r="GB242" s="697"/>
      <c r="GC242" s="697"/>
      <c r="GD242" s="697"/>
      <c r="GE242" s="697"/>
      <c r="GF242" s="697"/>
      <c r="GG242" s="697"/>
      <c r="GH242" s="697"/>
      <c r="GI242" s="697"/>
      <c r="GJ242" s="697"/>
      <c r="GK242" s="697"/>
      <c r="GL242" s="697"/>
      <c r="GM242" s="697"/>
      <c r="GN242" s="697"/>
      <c r="GO242" s="697"/>
      <c r="GP242" s="697"/>
      <c r="GQ242" s="697"/>
      <c r="GR242" s="697"/>
      <c r="GS242" s="697"/>
      <c r="GT242" s="697"/>
      <c r="GU242" s="697"/>
      <c r="GV242" s="697"/>
      <c r="GW242" s="697"/>
      <c r="GX242" s="697"/>
      <c r="GY242" s="697"/>
      <c r="GZ242" s="697"/>
      <c r="HA242" s="697"/>
      <c r="HB242" s="697"/>
      <c r="HC242" s="697"/>
      <c r="HD242" s="697"/>
      <c r="HE242" s="697"/>
      <c r="HF242" s="697"/>
      <c r="HG242" s="697"/>
      <c r="HH242" s="697"/>
      <c r="HI242" s="697"/>
      <c r="HJ242" s="697"/>
      <c r="HK242" s="697"/>
      <c r="HL242" s="697"/>
      <c r="HM242" s="697"/>
      <c r="HN242" s="697"/>
      <c r="HO242" s="697"/>
      <c r="HP242" s="697"/>
      <c r="HQ242" s="697"/>
      <c r="HR242" s="697"/>
      <c r="HS242" s="697"/>
      <c r="HT242" s="697"/>
      <c r="HU242" s="697"/>
      <c r="HV242" s="697"/>
      <c r="HW242" s="697"/>
      <c r="HX242" s="697"/>
      <c r="HY242" s="697"/>
      <c r="HZ242" s="697"/>
      <c r="IA242" s="697"/>
      <c r="IB242" s="697"/>
      <c r="IC242" s="697"/>
      <c r="ID242" s="697"/>
      <c r="IE242" s="697"/>
      <c r="IF242" s="697"/>
      <c r="IG242" s="697"/>
      <c r="IH242" s="697"/>
      <c r="II242" s="697"/>
      <c r="IJ242" s="697"/>
      <c r="IK242" s="697"/>
      <c r="IL242" s="697"/>
      <c r="IM242" s="697"/>
    </row>
    <row r="243" spans="1:247">
      <c r="A243" s="704"/>
      <c r="B243" s="704"/>
      <c r="C243" s="704"/>
      <c r="D243" s="720"/>
      <c r="E243" s="711"/>
      <c r="F243" s="717"/>
      <c r="G243" s="708"/>
      <c r="H243" s="709"/>
      <c r="I243" s="711"/>
      <c r="J243" s="711"/>
      <c r="K243" s="718"/>
      <c r="L243" s="712"/>
      <c r="M243" s="704"/>
      <c r="N243" s="704"/>
      <c r="O243" s="712"/>
      <c r="P243" s="704"/>
      <c r="Q243" s="704"/>
      <c r="R243" s="704"/>
      <c r="S243" s="713"/>
      <c r="T243" s="704"/>
      <c r="V243" s="697"/>
      <c r="W243" s="697"/>
      <c r="X243" s="697"/>
      <c r="Y243" s="697"/>
      <c r="Z243" s="697"/>
      <c r="AA243" s="697"/>
      <c r="AB243" s="697"/>
      <c r="AC243" s="697"/>
      <c r="AD243" s="697"/>
      <c r="AE243" s="697"/>
      <c r="AF243" s="697"/>
      <c r="AG243" s="697"/>
      <c r="AH243" s="697"/>
      <c r="AI243" s="697"/>
      <c r="AJ243" s="697"/>
      <c r="AK243" s="697"/>
      <c r="AL243" s="697"/>
      <c r="AM243" s="697"/>
      <c r="AN243" s="697"/>
      <c r="AO243" s="697"/>
      <c r="AP243" s="697"/>
      <c r="AQ243" s="697"/>
      <c r="AR243" s="697"/>
      <c r="AS243" s="697"/>
      <c r="AT243" s="697"/>
      <c r="AU243" s="697"/>
      <c r="AV243" s="697"/>
      <c r="AW243" s="697"/>
      <c r="AX243" s="697"/>
      <c r="AY243" s="697"/>
      <c r="AZ243" s="697"/>
      <c r="BA243" s="697"/>
      <c r="BB243" s="697"/>
      <c r="BC243" s="697"/>
      <c r="BD243" s="697"/>
      <c r="BE243" s="697"/>
      <c r="BF243" s="697"/>
      <c r="BG243" s="697"/>
      <c r="BH243" s="697"/>
      <c r="BI243" s="697"/>
      <c r="BJ243" s="697"/>
      <c r="BK243" s="697"/>
      <c r="BL243" s="697"/>
      <c r="BM243" s="697"/>
      <c r="BN243" s="697"/>
      <c r="BO243" s="697"/>
      <c r="BP243" s="697"/>
      <c r="BQ243" s="697"/>
      <c r="BR243" s="697"/>
      <c r="BS243" s="697"/>
      <c r="BT243" s="697"/>
      <c r="BU243" s="697"/>
      <c r="BV243" s="697"/>
      <c r="BW243" s="697"/>
      <c r="BX243" s="697"/>
      <c r="BY243" s="697"/>
      <c r="BZ243" s="697"/>
      <c r="CA243" s="697"/>
      <c r="CB243" s="697"/>
      <c r="CC243" s="697"/>
      <c r="CD243" s="697"/>
      <c r="CE243" s="697"/>
      <c r="CF243" s="697"/>
      <c r="CG243" s="697"/>
      <c r="CH243" s="697"/>
      <c r="CI243" s="697"/>
      <c r="CJ243" s="697"/>
      <c r="CK243" s="697"/>
      <c r="CL243" s="697"/>
      <c r="CM243" s="697"/>
      <c r="CN243" s="697"/>
      <c r="CO243" s="697"/>
      <c r="CP243" s="697"/>
      <c r="CQ243" s="697"/>
      <c r="CR243" s="697"/>
      <c r="CS243" s="697"/>
      <c r="CT243" s="697"/>
      <c r="CU243" s="697"/>
      <c r="CV243" s="697"/>
      <c r="CW243" s="697"/>
      <c r="CX243" s="697"/>
      <c r="CY243" s="697"/>
      <c r="CZ243" s="697"/>
      <c r="DA243" s="697"/>
      <c r="DB243" s="697"/>
      <c r="DC243" s="697"/>
      <c r="DD243" s="697"/>
      <c r="DE243" s="697"/>
      <c r="DF243" s="697"/>
      <c r="DG243" s="697"/>
      <c r="DH243" s="697"/>
      <c r="DI243" s="697"/>
      <c r="DJ243" s="697"/>
      <c r="DK243" s="697"/>
      <c r="DL243" s="697"/>
      <c r="DM243" s="697"/>
      <c r="DN243" s="697"/>
      <c r="DO243" s="697"/>
      <c r="DP243" s="697"/>
      <c r="DQ243" s="697"/>
      <c r="DR243" s="697"/>
      <c r="DS243" s="697"/>
      <c r="DT243" s="697"/>
      <c r="DU243" s="697"/>
      <c r="DV243" s="697"/>
      <c r="DW243" s="697"/>
      <c r="DX243" s="697"/>
      <c r="DY243" s="697"/>
      <c r="DZ243" s="697"/>
      <c r="EA243" s="697"/>
      <c r="EB243" s="697"/>
      <c r="EC243" s="697"/>
      <c r="ED243" s="697"/>
      <c r="EE243" s="697"/>
      <c r="EF243" s="697"/>
      <c r="EG243" s="697"/>
      <c r="EH243" s="697"/>
      <c r="EI243" s="697"/>
      <c r="EJ243" s="697"/>
      <c r="EK243" s="697"/>
      <c r="EL243" s="697"/>
      <c r="EM243" s="697"/>
      <c r="EN243" s="697"/>
      <c r="EO243" s="697"/>
      <c r="EP243" s="697"/>
      <c r="EQ243" s="697"/>
      <c r="ER243" s="697"/>
      <c r="ES243" s="697"/>
      <c r="ET243" s="697"/>
      <c r="EU243" s="697"/>
      <c r="EV243" s="697"/>
      <c r="EW243" s="697"/>
      <c r="EX243" s="697"/>
      <c r="EY243" s="697"/>
      <c r="EZ243" s="697"/>
      <c r="FA243" s="697"/>
      <c r="FB243" s="697"/>
      <c r="FC243" s="697"/>
      <c r="FD243" s="697"/>
      <c r="FE243" s="697"/>
      <c r="FF243" s="697"/>
      <c r="FG243" s="697"/>
      <c r="FH243" s="697"/>
      <c r="FI243" s="697"/>
      <c r="FJ243" s="697"/>
      <c r="FK243" s="697"/>
      <c r="FL243" s="697"/>
      <c r="FM243" s="697"/>
      <c r="FN243" s="697"/>
      <c r="FO243" s="697"/>
      <c r="FP243" s="697"/>
      <c r="FQ243" s="697"/>
      <c r="FR243" s="697"/>
      <c r="FS243" s="697"/>
      <c r="FT243" s="697"/>
      <c r="FU243" s="697"/>
      <c r="FV243" s="697"/>
      <c r="FW243" s="697"/>
      <c r="FX243" s="697"/>
      <c r="FY243" s="697"/>
      <c r="FZ243" s="697"/>
      <c r="GA243" s="697"/>
      <c r="GB243" s="697"/>
      <c r="GC243" s="697"/>
      <c r="GD243" s="697"/>
      <c r="GE243" s="697"/>
      <c r="GF243" s="697"/>
      <c r="GG243" s="697"/>
      <c r="GH243" s="697"/>
      <c r="GI243" s="697"/>
      <c r="GJ243" s="697"/>
      <c r="GK243" s="697"/>
      <c r="GL243" s="697"/>
      <c r="GM243" s="697"/>
      <c r="GN243" s="697"/>
      <c r="GO243" s="697"/>
      <c r="GP243" s="697"/>
      <c r="GQ243" s="697"/>
      <c r="GR243" s="697"/>
      <c r="GS243" s="697"/>
      <c r="GT243" s="697"/>
      <c r="GU243" s="697"/>
      <c r="GV243" s="697"/>
      <c r="GW243" s="697"/>
      <c r="GX243" s="697"/>
      <c r="GY243" s="697"/>
      <c r="GZ243" s="697"/>
      <c r="HA243" s="697"/>
      <c r="HB243" s="697"/>
      <c r="HC243" s="697"/>
      <c r="HD243" s="697"/>
      <c r="HE243" s="697"/>
      <c r="HF243" s="697"/>
      <c r="HG243" s="697"/>
      <c r="HH243" s="697"/>
      <c r="HI243" s="697"/>
      <c r="HJ243" s="697"/>
      <c r="HK243" s="697"/>
      <c r="HL243" s="697"/>
      <c r="HM243" s="697"/>
      <c r="HN243" s="697"/>
      <c r="HO243" s="697"/>
      <c r="HP243" s="697"/>
      <c r="HQ243" s="697"/>
      <c r="HR243" s="697"/>
      <c r="HS243" s="697"/>
      <c r="HT243" s="697"/>
      <c r="HU243" s="697"/>
      <c r="HV243" s="697"/>
      <c r="HW243" s="697"/>
      <c r="HX243" s="697"/>
      <c r="HY243" s="697"/>
      <c r="HZ243" s="697"/>
      <c r="IA243" s="697"/>
      <c r="IB243" s="697"/>
      <c r="IC243" s="697"/>
      <c r="ID243" s="697"/>
      <c r="IE243" s="697"/>
      <c r="IF243" s="697"/>
      <c r="IG243" s="697"/>
      <c r="IH243" s="697"/>
      <c r="II243" s="697"/>
      <c r="IJ243" s="697"/>
      <c r="IK243" s="697"/>
      <c r="IL243" s="697"/>
      <c r="IM243" s="697"/>
    </row>
    <row r="244" spans="1:247">
      <c r="A244" s="704"/>
      <c r="B244" s="704"/>
      <c r="C244" s="704"/>
      <c r="D244" s="720"/>
      <c r="E244" s="711"/>
      <c r="F244" s="717"/>
      <c r="G244" s="708"/>
      <c r="H244" s="709"/>
      <c r="I244" s="711"/>
      <c r="J244" s="711"/>
      <c r="K244" s="718"/>
      <c r="L244" s="712"/>
      <c r="M244" s="704"/>
      <c r="N244" s="704"/>
      <c r="O244" s="712"/>
      <c r="P244" s="704"/>
      <c r="Q244" s="704"/>
      <c r="R244" s="704"/>
      <c r="S244" s="713"/>
      <c r="T244" s="704"/>
      <c r="V244" s="697"/>
      <c r="W244" s="697"/>
      <c r="X244" s="697"/>
      <c r="Y244" s="697"/>
      <c r="Z244" s="697"/>
      <c r="AA244" s="697"/>
      <c r="AB244" s="697"/>
      <c r="AC244" s="697"/>
      <c r="AD244" s="697"/>
      <c r="AE244" s="697"/>
      <c r="AF244" s="697"/>
      <c r="AG244" s="697"/>
      <c r="AH244" s="697"/>
      <c r="AI244" s="697"/>
      <c r="AJ244" s="697"/>
      <c r="AK244" s="697"/>
      <c r="AL244" s="697"/>
      <c r="AM244" s="697"/>
      <c r="AN244" s="697"/>
      <c r="AO244" s="697"/>
      <c r="AP244" s="697"/>
      <c r="AQ244" s="697"/>
      <c r="AR244" s="697"/>
      <c r="AS244" s="697"/>
      <c r="AT244" s="697"/>
      <c r="AU244" s="697"/>
      <c r="AV244" s="697"/>
      <c r="AW244" s="697"/>
      <c r="AX244" s="697"/>
      <c r="AY244" s="697"/>
      <c r="AZ244" s="697"/>
      <c r="BA244" s="697"/>
      <c r="BB244" s="697"/>
      <c r="BC244" s="697"/>
      <c r="BD244" s="697"/>
      <c r="BE244" s="697"/>
      <c r="BF244" s="697"/>
      <c r="BG244" s="697"/>
      <c r="BH244" s="697"/>
      <c r="BI244" s="697"/>
      <c r="BJ244" s="697"/>
      <c r="BK244" s="697"/>
      <c r="BL244" s="697"/>
      <c r="BM244" s="697"/>
      <c r="BN244" s="697"/>
      <c r="BO244" s="697"/>
      <c r="BP244" s="697"/>
      <c r="BQ244" s="697"/>
      <c r="BR244" s="697"/>
      <c r="BS244" s="697"/>
      <c r="BT244" s="697"/>
      <c r="BU244" s="697"/>
      <c r="BV244" s="697"/>
      <c r="BW244" s="697"/>
      <c r="BX244" s="697"/>
      <c r="BY244" s="697"/>
      <c r="BZ244" s="697"/>
      <c r="CA244" s="697"/>
      <c r="CB244" s="697"/>
      <c r="CC244" s="697"/>
      <c r="CD244" s="697"/>
      <c r="CE244" s="697"/>
      <c r="CF244" s="697"/>
      <c r="CG244" s="697"/>
      <c r="CH244" s="697"/>
      <c r="CI244" s="697"/>
      <c r="CJ244" s="697"/>
      <c r="CK244" s="697"/>
      <c r="CL244" s="697"/>
      <c r="CM244" s="697"/>
      <c r="CN244" s="697"/>
      <c r="CO244" s="697"/>
      <c r="CP244" s="697"/>
      <c r="CQ244" s="697"/>
      <c r="CR244" s="697"/>
      <c r="CS244" s="697"/>
      <c r="CT244" s="697"/>
      <c r="CU244" s="697"/>
      <c r="CV244" s="697"/>
      <c r="CW244" s="697"/>
      <c r="CX244" s="697"/>
      <c r="CY244" s="697"/>
      <c r="CZ244" s="697"/>
      <c r="DA244" s="697"/>
      <c r="DB244" s="697"/>
      <c r="DC244" s="697"/>
      <c r="DD244" s="697"/>
      <c r="DE244" s="697"/>
      <c r="DF244" s="697"/>
      <c r="DG244" s="697"/>
      <c r="DH244" s="697"/>
      <c r="DI244" s="697"/>
      <c r="DJ244" s="697"/>
      <c r="DK244" s="697"/>
      <c r="DL244" s="697"/>
      <c r="DM244" s="697"/>
      <c r="DN244" s="697"/>
      <c r="DO244" s="697"/>
      <c r="DP244" s="697"/>
      <c r="DQ244" s="697"/>
      <c r="DR244" s="697"/>
      <c r="DS244" s="697"/>
      <c r="DT244" s="697"/>
      <c r="DU244" s="697"/>
      <c r="DV244" s="697"/>
      <c r="DW244" s="697"/>
      <c r="DX244" s="697"/>
      <c r="DY244" s="697"/>
      <c r="DZ244" s="697"/>
      <c r="EA244" s="697"/>
      <c r="EB244" s="697"/>
      <c r="EC244" s="697"/>
      <c r="ED244" s="697"/>
      <c r="EE244" s="697"/>
      <c r="EF244" s="697"/>
      <c r="EG244" s="697"/>
      <c r="EH244" s="697"/>
      <c r="EI244" s="697"/>
      <c r="EJ244" s="697"/>
      <c r="EK244" s="697"/>
      <c r="EL244" s="697"/>
      <c r="EM244" s="697"/>
      <c r="EN244" s="697"/>
      <c r="EO244" s="697"/>
      <c r="EP244" s="697"/>
      <c r="EQ244" s="697"/>
      <c r="ER244" s="697"/>
      <c r="ES244" s="697"/>
      <c r="ET244" s="697"/>
      <c r="EU244" s="697"/>
      <c r="EV244" s="697"/>
      <c r="EW244" s="697"/>
      <c r="EX244" s="697"/>
      <c r="EY244" s="697"/>
      <c r="EZ244" s="697"/>
      <c r="FA244" s="697"/>
      <c r="FB244" s="697"/>
      <c r="FC244" s="697"/>
      <c r="FD244" s="697"/>
      <c r="FE244" s="697"/>
      <c r="FF244" s="697"/>
      <c r="FG244" s="697"/>
      <c r="FH244" s="697"/>
      <c r="FI244" s="697"/>
      <c r="FJ244" s="697"/>
      <c r="FK244" s="697"/>
      <c r="FL244" s="697"/>
      <c r="FM244" s="697"/>
      <c r="FN244" s="697"/>
      <c r="FO244" s="697"/>
      <c r="FP244" s="697"/>
      <c r="FQ244" s="697"/>
      <c r="FR244" s="697"/>
      <c r="FS244" s="697"/>
      <c r="FT244" s="697"/>
      <c r="FU244" s="697"/>
      <c r="FV244" s="697"/>
      <c r="FW244" s="697"/>
      <c r="FX244" s="697"/>
      <c r="FY244" s="697"/>
      <c r="FZ244" s="697"/>
      <c r="GA244" s="697"/>
      <c r="GB244" s="697"/>
      <c r="GC244" s="697"/>
      <c r="GD244" s="697"/>
      <c r="GE244" s="697"/>
      <c r="GF244" s="697"/>
      <c r="GG244" s="697"/>
      <c r="GH244" s="697"/>
      <c r="GI244" s="697"/>
      <c r="GJ244" s="697"/>
      <c r="GK244" s="697"/>
      <c r="GL244" s="697"/>
      <c r="GM244" s="697"/>
      <c r="GN244" s="697"/>
      <c r="GO244" s="697"/>
      <c r="GP244" s="697"/>
      <c r="GQ244" s="697"/>
      <c r="GR244" s="697"/>
      <c r="GS244" s="697"/>
      <c r="GT244" s="697"/>
      <c r="GU244" s="697"/>
      <c r="GV244" s="697"/>
      <c r="GW244" s="697"/>
      <c r="GX244" s="697"/>
      <c r="GY244" s="697"/>
      <c r="GZ244" s="697"/>
      <c r="HA244" s="697"/>
      <c r="HB244" s="697"/>
      <c r="HC244" s="697"/>
      <c r="HD244" s="697"/>
      <c r="HE244" s="697"/>
      <c r="HF244" s="697"/>
      <c r="HG244" s="697"/>
      <c r="HH244" s="697"/>
      <c r="HI244" s="697"/>
      <c r="HJ244" s="697"/>
      <c r="HK244" s="697"/>
      <c r="HL244" s="697"/>
      <c r="HM244" s="697"/>
      <c r="HN244" s="697"/>
      <c r="HO244" s="697"/>
      <c r="HP244" s="697"/>
      <c r="HQ244" s="697"/>
      <c r="HR244" s="697"/>
      <c r="HS244" s="697"/>
      <c r="HT244" s="697"/>
      <c r="HU244" s="697"/>
      <c r="HV244" s="697"/>
      <c r="HW244" s="697"/>
      <c r="HX244" s="697"/>
      <c r="HY244" s="697"/>
      <c r="HZ244" s="697"/>
      <c r="IA244" s="697"/>
      <c r="IB244" s="697"/>
      <c r="IC244" s="697"/>
      <c r="ID244" s="697"/>
      <c r="IE244" s="697"/>
      <c r="IF244" s="697"/>
      <c r="IG244" s="697"/>
      <c r="IH244" s="697"/>
      <c r="II244" s="697"/>
      <c r="IJ244" s="697"/>
      <c r="IK244" s="697"/>
      <c r="IL244" s="697"/>
      <c r="IM244" s="697"/>
    </row>
    <row r="245" spans="1:247">
      <c r="A245" s="704"/>
      <c r="B245" s="704"/>
      <c r="C245" s="704"/>
      <c r="D245" s="720"/>
      <c r="E245" s="711"/>
      <c r="F245" s="717"/>
      <c r="G245" s="708"/>
      <c r="H245" s="709"/>
      <c r="I245" s="711"/>
      <c r="J245" s="711"/>
      <c r="K245" s="718"/>
      <c r="L245" s="712"/>
      <c r="M245" s="704"/>
      <c r="N245" s="704"/>
      <c r="O245" s="712"/>
      <c r="P245" s="704"/>
      <c r="Q245" s="704"/>
      <c r="R245" s="704"/>
      <c r="S245" s="713"/>
      <c r="T245" s="704"/>
      <c r="V245" s="697"/>
      <c r="W245" s="697"/>
      <c r="X245" s="697"/>
      <c r="Y245" s="697"/>
      <c r="Z245" s="697"/>
      <c r="AA245" s="697"/>
      <c r="AB245" s="697"/>
      <c r="AC245" s="697"/>
      <c r="AD245" s="697"/>
      <c r="AE245" s="697"/>
      <c r="AF245" s="697"/>
      <c r="AG245" s="697"/>
      <c r="AH245" s="697"/>
      <c r="AI245" s="697"/>
      <c r="AJ245" s="697"/>
      <c r="AK245" s="697"/>
      <c r="AL245" s="697"/>
      <c r="AM245" s="697"/>
      <c r="AN245" s="697"/>
      <c r="AO245" s="697"/>
      <c r="AP245" s="697"/>
      <c r="AQ245" s="697"/>
      <c r="AR245" s="697"/>
      <c r="AS245" s="697"/>
      <c r="AT245" s="697"/>
      <c r="AU245" s="697"/>
      <c r="AV245" s="697"/>
      <c r="AW245" s="697"/>
      <c r="AX245" s="697"/>
      <c r="AY245" s="697"/>
      <c r="AZ245" s="697"/>
      <c r="BA245" s="697"/>
      <c r="BB245" s="697"/>
      <c r="BC245" s="697"/>
      <c r="BD245" s="697"/>
      <c r="BE245" s="697"/>
      <c r="BF245" s="697"/>
      <c r="BG245" s="697"/>
      <c r="BH245" s="697"/>
      <c r="BI245" s="697"/>
      <c r="BJ245" s="697"/>
      <c r="BK245" s="697"/>
      <c r="BL245" s="697"/>
      <c r="BM245" s="697"/>
      <c r="BN245" s="697"/>
      <c r="BO245" s="697"/>
      <c r="BP245" s="697"/>
      <c r="BQ245" s="697"/>
      <c r="BR245" s="697"/>
      <c r="BS245" s="697"/>
      <c r="BT245" s="697"/>
      <c r="BU245" s="697"/>
      <c r="BV245" s="697"/>
      <c r="BW245" s="697"/>
      <c r="BX245" s="697"/>
      <c r="BY245" s="697"/>
      <c r="BZ245" s="697"/>
      <c r="CA245" s="697"/>
      <c r="CB245" s="697"/>
      <c r="CC245" s="697"/>
      <c r="CD245" s="697"/>
      <c r="CE245" s="697"/>
      <c r="CF245" s="697"/>
      <c r="CG245" s="697"/>
      <c r="CH245" s="697"/>
      <c r="CI245" s="697"/>
      <c r="CJ245" s="697"/>
      <c r="CK245" s="697"/>
      <c r="CL245" s="697"/>
      <c r="CM245" s="697"/>
      <c r="CN245" s="697"/>
      <c r="CO245" s="697"/>
      <c r="CP245" s="697"/>
      <c r="CQ245" s="697"/>
      <c r="CR245" s="697"/>
      <c r="CS245" s="697"/>
      <c r="CT245" s="697"/>
      <c r="CU245" s="697"/>
      <c r="CV245" s="697"/>
      <c r="CW245" s="697"/>
      <c r="CX245" s="697"/>
      <c r="CY245" s="697"/>
      <c r="CZ245" s="697"/>
      <c r="DA245" s="697"/>
      <c r="DB245" s="697"/>
      <c r="DC245" s="697"/>
      <c r="DD245" s="697"/>
      <c r="DE245" s="697"/>
      <c r="DF245" s="697"/>
      <c r="DG245" s="697"/>
      <c r="DH245" s="697"/>
      <c r="DI245" s="697"/>
      <c r="DJ245" s="697"/>
      <c r="DK245" s="697"/>
      <c r="DL245" s="697"/>
      <c r="DM245" s="697"/>
      <c r="DN245" s="697"/>
      <c r="DO245" s="697"/>
      <c r="DP245" s="697"/>
      <c r="DQ245" s="697"/>
      <c r="DR245" s="697"/>
      <c r="DS245" s="697"/>
      <c r="DT245" s="697"/>
      <c r="DU245" s="697"/>
      <c r="DV245" s="697"/>
      <c r="DW245" s="697"/>
      <c r="DX245" s="697"/>
      <c r="DY245" s="697"/>
      <c r="DZ245" s="697"/>
      <c r="EA245" s="697"/>
      <c r="EB245" s="697"/>
      <c r="EC245" s="697"/>
      <c r="ED245" s="697"/>
      <c r="EE245" s="697"/>
      <c r="EF245" s="697"/>
      <c r="EG245" s="697"/>
      <c r="EH245" s="697"/>
      <c r="EI245" s="697"/>
      <c r="EJ245" s="697"/>
      <c r="EK245" s="697"/>
      <c r="EL245" s="697"/>
      <c r="EM245" s="697"/>
      <c r="EN245" s="697"/>
      <c r="EO245" s="697"/>
      <c r="EP245" s="697"/>
      <c r="EQ245" s="697"/>
      <c r="ER245" s="697"/>
      <c r="ES245" s="697"/>
      <c r="ET245" s="697"/>
      <c r="EU245" s="697"/>
      <c r="EV245" s="697"/>
      <c r="EW245" s="697"/>
      <c r="EX245" s="697"/>
      <c r="EY245" s="697"/>
      <c r="EZ245" s="697"/>
      <c r="FA245" s="697"/>
      <c r="FB245" s="697"/>
      <c r="FC245" s="697"/>
      <c r="FD245" s="697"/>
      <c r="FE245" s="697"/>
      <c r="FF245" s="697"/>
      <c r="FG245" s="697"/>
      <c r="FH245" s="697"/>
      <c r="FI245" s="697"/>
      <c r="FJ245" s="697"/>
      <c r="FK245" s="697"/>
      <c r="FL245" s="697"/>
      <c r="FM245" s="697"/>
      <c r="FN245" s="697"/>
      <c r="FO245" s="697"/>
      <c r="FP245" s="697"/>
      <c r="FQ245" s="697"/>
      <c r="FR245" s="697"/>
      <c r="FS245" s="697"/>
      <c r="FT245" s="697"/>
      <c r="FU245" s="697"/>
      <c r="FV245" s="697"/>
      <c r="FW245" s="697"/>
      <c r="FX245" s="697"/>
      <c r="FY245" s="697"/>
      <c r="FZ245" s="697"/>
      <c r="GA245" s="697"/>
      <c r="GB245" s="697"/>
      <c r="GC245" s="697"/>
      <c r="GD245" s="697"/>
      <c r="GE245" s="697"/>
      <c r="GF245" s="697"/>
      <c r="GG245" s="697"/>
      <c r="GH245" s="697"/>
      <c r="GI245" s="697"/>
      <c r="GJ245" s="697"/>
      <c r="GK245" s="697"/>
      <c r="GL245" s="697"/>
      <c r="GM245" s="697"/>
      <c r="GN245" s="697"/>
      <c r="GO245" s="697"/>
      <c r="GP245" s="697"/>
      <c r="GQ245" s="697"/>
      <c r="GR245" s="697"/>
      <c r="GS245" s="697"/>
      <c r="GT245" s="697"/>
      <c r="GU245" s="697"/>
      <c r="GV245" s="697"/>
      <c r="GW245" s="697"/>
      <c r="GX245" s="697"/>
      <c r="GY245" s="697"/>
      <c r="GZ245" s="697"/>
      <c r="HA245" s="697"/>
      <c r="HB245" s="697"/>
      <c r="HC245" s="697"/>
      <c r="HD245" s="697"/>
      <c r="HE245" s="697"/>
      <c r="HF245" s="697"/>
      <c r="HG245" s="697"/>
      <c r="HH245" s="697"/>
      <c r="HI245" s="697"/>
      <c r="HJ245" s="697"/>
      <c r="HK245" s="697"/>
      <c r="HL245" s="697"/>
      <c r="HM245" s="697"/>
      <c r="HN245" s="697"/>
      <c r="HO245" s="697"/>
      <c r="HP245" s="697"/>
      <c r="HQ245" s="697"/>
      <c r="HR245" s="697"/>
      <c r="HS245" s="697"/>
      <c r="HT245" s="697"/>
      <c r="HU245" s="697"/>
      <c r="HV245" s="697"/>
      <c r="HW245" s="697"/>
      <c r="HX245" s="697"/>
      <c r="HY245" s="697"/>
      <c r="HZ245" s="697"/>
      <c r="IA245" s="697"/>
      <c r="IB245" s="697"/>
      <c r="IC245" s="697"/>
      <c r="ID245" s="697"/>
      <c r="IE245" s="697"/>
      <c r="IF245" s="697"/>
      <c r="IG245" s="697"/>
      <c r="IH245" s="697"/>
      <c r="II245" s="697"/>
      <c r="IJ245" s="697"/>
      <c r="IK245" s="697"/>
      <c r="IL245" s="697"/>
      <c r="IM245" s="697"/>
    </row>
    <row r="246" spans="1:247">
      <c r="A246" s="704"/>
      <c r="B246" s="704"/>
      <c r="C246" s="704"/>
      <c r="D246" s="720"/>
      <c r="E246" s="711"/>
      <c r="F246" s="717"/>
      <c r="G246" s="708"/>
      <c r="H246" s="717"/>
      <c r="I246" s="711"/>
      <c r="J246" s="711"/>
      <c r="K246" s="718"/>
      <c r="L246" s="712"/>
      <c r="M246" s="704"/>
      <c r="N246" s="704"/>
      <c r="O246" s="712"/>
      <c r="P246" s="704"/>
      <c r="Q246" s="704"/>
      <c r="R246" s="704"/>
      <c r="S246" s="713"/>
      <c r="T246" s="704"/>
      <c r="V246" s="697"/>
      <c r="W246" s="697"/>
      <c r="X246" s="697"/>
      <c r="Y246" s="697"/>
      <c r="Z246" s="697"/>
      <c r="AA246" s="697"/>
      <c r="AB246" s="697"/>
      <c r="AC246" s="697"/>
      <c r="AD246" s="697"/>
      <c r="AE246" s="697"/>
      <c r="AF246" s="697"/>
      <c r="AG246" s="697"/>
      <c r="AH246" s="697"/>
      <c r="AI246" s="697"/>
      <c r="AJ246" s="697"/>
      <c r="AK246" s="697"/>
      <c r="AL246" s="697"/>
      <c r="AM246" s="697"/>
      <c r="AN246" s="697"/>
      <c r="AO246" s="697"/>
      <c r="AP246" s="697"/>
      <c r="AQ246" s="697"/>
      <c r="AR246" s="697"/>
      <c r="AS246" s="697"/>
      <c r="AT246" s="697"/>
      <c r="AU246" s="697"/>
      <c r="AV246" s="697"/>
      <c r="AW246" s="697"/>
      <c r="AX246" s="697"/>
      <c r="AY246" s="697"/>
      <c r="AZ246" s="697"/>
      <c r="BA246" s="697"/>
      <c r="BB246" s="697"/>
      <c r="BC246" s="697"/>
      <c r="BD246" s="697"/>
      <c r="BE246" s="697"/>
      <c r="BF246" s="697"/>
      <c r="BG246" s="697"/>
      <c r="BH246" s="697"/>
      <c r="BI246" s="697"/>
      <c r="BJ246" s="697"/>
      <c r="BK246" s="697"/>
      <c r="BL246" s="697"/>
      <c r="BM246" s="697"/>
      <c r="BN246" s="697"/>
      <c r="BO246" s="697"/>
      <c r="BP246" s="697"/>
      <c r="BQ246" s="697"/>
      <c r="BR246" s="697"/>
      <c r="BS246" s="697"/>
      <c r="BT246" s="697"/>
      <c r="BU246" s="697"/>
      <c r="BV246" s="697"/>
      <c r="BW246" s="697"/>
      <c r="BX246" s="697"/>
      <c r="BY246" s="697"/>
      <c r="BZ246" s="697"/>
      <c r="CA246" s="697"/>
      <c r="CB246" s="697"/>
      <c r="CC246" s="697"/>
      <c r="CD246" s="697"/>
      <c r="CE246" s="697"/>
      <c r="CF246" s="697"/>
      <c r="CG246" s="697"/>
      <c r="CH246" s="697"/>
      <c r="CI246" s="697"/>
      <c r="CJ246" s="697"/>
      <c r="CK246" s="697"/>
      <c r="CL246" s="697"/>
      <c r="CM246" s="697"/>
      <c r="CN246" s="697"/>
      <c r="CO246" s="697"/>
      <c r="CP246" s="697"/>
      <c r="CQ246" s="697"/>
      <c r="CR246" s="697"/>
      <c r="CS246" s="697"/>
      <c r="CT246" s="697"/>
      <c r="CU246" s="697"/>
      <c r="CV246" s="697"/>
      <c r="CW246" s="697"/>
      <c r="CX246" s="697"/>
      <c r="CY246" s="697"/>
      <c r="CZ246" s="697"/>
      <c r="DA246" s="697"/>
      <c r="DB246" s="697"/>
      <c r="DC246" s="697"/>
      <c r="DD246" s="697"/>
      <c r="DE246" s="697"/>
      <c r="DF246" s="697"/>
      <c r="DG246" s="697"/>
      <c r="DH246" s="697"/>
      <c r="DI246" s="697"/>
      <c r="DJ246" s="697"/>
      <c r="DK246" s="697"/>
      <c r="DL246" s="697"/>
      <c r="DM246" s="697"/>
      <c r="DN246" s="697"/>
      <c r="DO246" s="697"/>
      <c r="DP246" s="697"/>
      <c r="DQ246" s="697"/>
      <c r="DR246" s="697"/>
      <c r="DS246" s="697"/>
      <c r="DT246" s="697"/>
      <c r="DU246" s="697"/>
      <c r="DV246" s="697"/>
      <c r="DW246" s="697"/>
      <c r="DX246" s="697"/>
      <c r="DY246" s="697"/>
      <c r="DZ246" s="697"/>
      <c r="EA246" s="697"/>
      <c r="EB246" s="697"/>
      <c r="EC246" s="697"/>
      <c r="ED246" s="697"/>
      <c r="EE246" s="697"/>
      <c r="EF246" s="697"/>
      <c r="EG246" s="697"/>
      <c r="EH246" s="697"/>
      <c r="EI246" s="697"/>
      <c r="EJ246" s="697"/>
      <c r="EK246" s="697"/>
      <c r="EL246" s="697"/>
      <c r="EM246" s="697"/>
      <c r="EN246" s="697"/>
      <c r="EO246" s="697"/>
      <c r="EP246" s="697"/>
      <c r="EQ246" s="697"/>
      <c r="ER246" s="697"/>
      <c r="ES246" s="697"/>
      <c r="ET246" s="697"/>
      <c r="EU246" s="697"/>
      <c r="EV246" s="697"/>
      <c r="EW246" s="697"/>
      <c r="EX246" s="697"/>
      <c r="EY246" s="697"/>
      <c r="EZ246" s="697"/>
      <c r="FA246" s="697"/>
      <c r="FB246" s="697"/>
      <c r="FC246" s="697"/>
      <c r="FD246" s="697"/>
      <c r="FE246" s="697"/>
      <c r="FF246" s="697"/>
      <c r="FG246" s="697"/>
      <c r="FH246" s="697"/>
      <c r="FI246" s="697"/>
      <c r="FJ246" s="697"/>
      <c r="FK246" s="697"/>
      <c r="FL246" s="697"/>
      <c r="FM246" s="697"/>
      <c r="FN246" s="697"/>
      <c r="FO246" s="697"/>
      <c r="FP246" s="697"/>
      <c r="FQ246" s="697"/>
      <c r="FR246" s="697"/>
      <c r="FS246" s="697"/>
      <c r="FT246" s="697"/>
      <c r="FU246" s="697"/>
      <c r="FV246" s="697"/>
      <c r="FW246" s="697"/>
      <c r="FX246" s="697"/>
      <c r="FY246" s="697"/>
      <c r="FZ246" s="697"/>
      <c r="GA246" s="697"/>
      <c r="GB246" s="697"/>
      <c r="GC246" s="697"/>
      <c r="GD246" s="697"/>
      <c r="GE246" s="697"/>
      <c r="GF246" s="697"/>
      <c r="GG246" s="697"/>
      <c r="GH246" s="697"/>
      <c r="GI246" s="697"/>
      <c r="GJ246" s="697"/>
      <c r="GK246" s="697"/>
      <c r="GL246" s="697"/>
      <c r="GM246" s="697"/>
      <c r="GN246" s="697"/>
      <c r="GO246" s="697"/>
      <c r="GP246" s="697"/>
      <c r="GQ246" s="697"/>
      <c r="GR246" s="697"/>
      <c r="GS246" s="697"/>
      <c r="GT246" s="697"/>
      <c r="GU246" s="697"/>
      <c r="GV246" s="697"/>
      <c r="GW246" s="697"/>
      <c r="GX246" s="697"/>
      <c r="GY246" s="697"/>
      <c r="GZ246" s="697"/>
      <c r="HA246" s="697"/>
      <c r="HB246" s="697"/>
      <c r="HC246" s="697"/>
      <c r="HD246" s="697"/>
      <c r="HE246" s="697"/>
      <c r="HF246" s="697"/>
      <c r="HG246" s="697"/>
      <c r="HH246" s="697"/>
      <c r="HI246" s="697"/>
      <c r="HJ246" s="697"/>
      <c r="HK246" s="697"/>
      <c r="HL246" s="697"/>
      <c r="HM246" s="697"/>
      <c r="HN246" s="697"/>
      <c r="HO246" s="697"/>
      <c r="HP246" s="697"/>
      <c r="HQ246" s="697"/>
      <c r="HR246" s="697"/>
      <c r="HS246" s="697"/>
      <c r="HT246" s="697"/>
      <c r="HU246" s="697"/>
      <c r="HV246" s="697"/>
      <c r="HW246" s="697"/>
      <c r="HX246" s="697"/>
      <c r="HY246" s="697"/>
      <c r="HZ246" s="697"/>
      <c r="IA246" s="697"/>
      <c r="IB246" s="697"/>
      <c r="IC246" s="697"/>
      <c r="ID246" s="697"/>
      <c r="IE246" s="697"/>
      <c r="IF246" s="697"/>
      <c r="IG246" s="697"/>
      <c r="IH246" s="697"/>
      <c r="II246" s="697"/>
      <c r="IJ246" s="697"/>
      <c r="IK246" s="697"/>
      <c r="IL246" s="697"/>
      <c r="IM246" s="697"/>
    </row>
    <row r="247" spans="1:247">
      <c r="A247" s="704"/>
      <c r="B247" s="704"/>
      <c r="C247" s="704"/>
      <c r="D247" s="720"/>
      <c r="E247" s="711"/>
      <c r="F247" s="717"/>
      <c r="G247" s="708"/>
      <c r="H247" s="717"/>
      <c r="I247" s="711"/>
      <c r="J247" s="711"/>
      <c r="K247" s="718"/>
      <c r="L247" s="712"/>
      <c r="M247" s="704"/>
      <c r="N247" s="704"/>
      <c r="O247" s="712"/>
      <c r="P247" s="704"/>
      <c r="Q247" s="704"/>
      <c r="R247" s="704"/>
      <c r="S247" s="713"/>
      <c r="T247" s="704"/>
      <c r="V247" s="697"/>
      <c r="W247" s="697"/>
      <c r="X247" s="697"/>
      <c r="Y247" s="697"/>
      <c r="Z247" s="697"/>
      <c r="AA247" s="697"/>
      <c r="AB247" s="697"/>
      <c r="AC247" s="697"/>
      <c r="AD247" s="697"/>
      <c r="AE247" s="697"/>
      <c r="AF247" s="697"/>
      <c r="AG247" s="697"/>
      <c r="AH247" s="697"/>
      <c r="AI247" s="697"/>
      <c r="AJ247" s="697"/>
      <c r="AK247" s="697"/>
      <c r="AL247" s="697"/>
      <c r="AM247" s="697"/>
      <c r="AN247" s="697"/>
      <c r="AO247" s="697"/>
      <c r="AP247" s="697"/>
      <c r="AQ247" s="697"/>
      <c r="AR247" s="697"/>
      <c r="AS247" s="697"/>
      <c r="AT247" s="697"/>
      <c r="AU247" s="697"/>
      <c r="AV247" s="697"/>
      <c r="AW247" s="697"/>
      <c r="AX247" s="697"/>
      <c r="AY247" s="697"/>
      <c r="AZ247" s="697"/>
      <c r="BA247" s="697"/>
      <c r="BB247" s="697"/>
      <c r="BC247" s="697"/>
      <c r="BD247" s="697"/>
      <c r="BE247" s="697"/>
      <c r="BF247" s="697"/>
      <c r="BG247" s="697"/>
      <c r="BH247" s="697"/>
      <c r="BI247" s="697"/>
      <c r="BJ247" s="697"/>
      <c r="BK247" s="697"/>
      <c r="BL247" s="697"/>
      <c r="BM247" s="697"/>
      <c r="BN247" s="697"/>
      <c r="BO247" s="697"/>
      <c r="BP247" s="697"/>
      <c r="BQ247" s="697"/>
      <c r="BR247" s="697"/>
      <c r="BS247" s="697"/>
      <c r="BT247" s="697"/>
      <c r="BU247" s="697"/>
      <c r="BV247" s="697"/>
      <c r="BW247" s="697"/>
      <c r="BX247" s="697"/>
      <c r="BY247" s="697"/>
      <c r="BZ247" s="697"/>
      <c r="CA247" s="697"/>
      <c r="CB247" s="697"/>
      <c r="CC247" s="697"/>
      <c r="CD247" s="697"/>
      <c r="CE247" s="697"/>
      <c r="CF247" s="697"/>
      <c r="CG247" s="697"/>
      <c r="CH247" s="697"/>
      <c r="CI247" s="697"/>
      <c r="CJ247" s="697"/>
      <c r="CK247" s="697"/>
      <c r="CL247" s="697"/>
      <c r="CM247" s="697"/>
      <c r="CN247" s="697"/>
      <c r="CO247" s="697"/>
      <c r="CP247" s="697"/>
      <c r="CQ247" s="697"/>
      <c r="CR247" s="697"/>
      <c r="CS247" s="697"/>
      <c r="CT247" s="697"/>
      <c r="CU247" s="697"/>
      <c r="CV247" s="697"/>
      <c r="CW247" s="697"/>
      <c r="CX247" s="697"/>
      <c r="CY247" s="697"/>
      <c r="CZ247" s="697"/>
      <c r="DA247" s="697"/>
      <c r="DB247" s="697"/>
      <c r="DC247" s="697"/>
      <c r="DD247" s="697"/>
      <c r="DE247" s="697"/>
      <c r="DF247" s="697"/>
      <c r="DG247" s="697"/>
      <c r="DH247" s="697"/>
      <c r="DI247" s="697"/>
      <c r="DJ247" s="697"/>
      <c r="DK247" s="697"/>
      <c r="DL247" s="697"/>
      <c r="DM247" s="697"/>
      <c r="DN247" s="697"/>
      <c r="DO247" s="697"/>
      <c r="DP247" s="697"/>
      <c r="DQ247" s="697"/>
      <c r="DR247" s="697"/>
      <c r="DS247" s="697"/>
      <c r="DT247" s="697"/>
      <c r="DU247" s="697"/>
      <c r="DV247" s="697"/>
      <c r="DW247" s="697"/>
      <c r="DX247" s="697"/>
      <c r="DY247" s="697"/>
      <c r="DZ247" s="697"/>
      <c r="EA247" s="697"/>
      <c r="EB247" s="697"/>
      <c r="EC247" s="697"/>
      <c r="ED247" s="697"/>
      <c r="EE247" s="697"/>
      <c r="EF247" s="697"/>
      <c r="EG247" s="697"/>
      <c r="EH247" s="697"/>
      <c r="EI247" s="697"/>
      <c r="EJ247" s="697"/>
      <c r="EK247" s="697"/>
      <c r="EL247" s="697"/>
      <c r="EM247" s="697"/>
      <c r="EN247" s="697"/>
      <c r="EO247" s="697"/>
      <c r="EP247" s="697"/>
      <c r="EQ247" s="697"/>
      <c r="ER247" s="697"/>
      <c r="ES247" s="697"/>
      <c r="ET247" s="697"/>
      <c r="EU247" s="697"/>
      <c r="EV247" s="697"/>
      <c r="EW247" s="697"/>
      <c r="EX247" s="697"/>
      <c r="EY247" s="697"/>
      <c r="EZ247" s="697"/>
      <c r="FA247" s="697"/>
      <c r="FB247" s="697"/>
      <c r="FC247" s="697"/>
      <c r="FD247" s="697"/>
      <c r="FE247" s="697"/>
      <c r="FF247" s="697"/>
      <c r="FG247" s="697"/>
      <c r="FH247" s="697"/>
      <c r="FI247" s="697"/>
      <c r="FJ247" s="697"/>
      <c r="FK247" s="697"/>
      <c r="FL247" s="697"/>
      <c r="FM247" s="697"/>
      <c r="FN247" s="697"/>
      <c r="FO247" s="697"/>
      <c r="FP247" s="697"/>
      <c r="FQ247" s="697"/>
      <c r="FR247" s="697"/>
      <c r="FS247" s="697"/>
      <c r="FT247" s="697"/>
      <c r="FU247" s="697"/>
      <c r="FV247" s="697"/>
      <c r="FW247" s="697"/>
      <c r="FX247" s="697"/>
      <c r="FY247" s="697"/>
      <c r="FZ247" s="697"/>
      <c r="GA247" s="697"/>
      <c r="GB247" s="697"/>
      <c r="GC247" s="697"/>
      <c r="GD247" s="697"/>
      <c r="GE247" s="697"/>
      <c r="GF247" s="697"/>
      <c r="GG247" s="697"/>
      <c r="GH247" s="697"/>
      <c r="GI247" s="697"/>
      <c r="GJ247" s="697"/>
      <c r="GK247" s="697"/>
      <c r="GL247" s="697"/>
      <c r="GM247" s="697"/>
      <c r="GN247" s="697"/>
      <c r="GO247" s="697"/>
      <c r="GP247" s="697"/>
      <c r="GQ247" s="697"/>
      <c r="GR247" s="697"/>
      <c r="GS247" s="697"/>
      <c r="GT247" s="697"/>
      <c r="GU247" s="697"/>
      <c r="GV247" s="697"/>
      <c r="GW247" s="697"/>
      <c r="GX247" s="697"/>
      <c r="GY247" s="697"/>
      <c r="GZ247" s="697"/>
      <c r="HA247" s="697"/>
      <c r="HB247" s="697"/>
      <c r="HC247" s="697"/>
      <c r="HD247" s="697"/>
      <c r="HE247" s="697"/>
      <c r="HF247" s="697"/>
      <c r="HG247" s="697"/>
      <c r="HH247" s="697"/>
      <c r="HI247" s="697"/>
      <c r="HJ247" s="697"/>
      <c r="HK247" s="697"/>
      <c r="HL247" s="697"/>
      <c r="HM247" s="697"/>
      <c r="HN247" s="697"/>
      <c r="HO247" s="697"/>
      <c r="HP247" s="697"/>
      <c r="HQ247" s="697"/>
      <c r="HR247" s="697"/>
      <c r="HS247" s="697"/>
      <c r="HT247" s="697"/>
      <c r="HU247" s="697"/>
      <c r="HV247" s="697"/>
      <c r="HW247" s="697"/>
      <c r="HX247" s="697"/>
      <c r="HY247" s="697"/>
      <c r="HZ247" s="697"/>
      <c r="IA247" s="697"/>
      <c r="IB247" s="697"/>
      <c r="IC247" s="697"/>
      <c r="ID247" s="697"/>
      <c r="IE247" s="697"/>
      <c r="IF247" s="697"/>
      <c r="IG247" s="697"/>
      <c r="IH247" s="697"/>
      <c r="II247" s="697"/>
      <c r="IJ247" s="697"/>
      <c r="IK247" s="697"/>
      <c r="IL247" s="697"/>
      <c r="IM247" s="697"/>
    </row>
    <row r="248" spans="1:247">
      <c r="A248" s="704"/>
      <c r="B248" s="704"/>
      <c r="C248" s="704"/>
      <c r="D248" s="720"/>
      <c r="E248" s="711"/>
      <c r="F248" s="717"/>
      <c r="G248" s="708"/>
      <c r="H248" s="717"/>
      <c r="I248" s="711"/>
      <c r="J248" s="711"/>
      <c r="K248" s="718"/>
      <c r="L248" s="712"/>
      <c r="M248" s="704"/>
      <c r="N248" s="704"/>
      <c r="O248" s="758"/>
      <c r="P248" s="704"/>
      <c r="Q248" s="704"/>
      <c r="R248" s="704"/>
      <c r="S248" s="713"/>
      <c r="T248" s="704"/>
      <c r="V248" s="697"/>
      <c r="W248" s="697"/>
      <c r="X248" s="697"/>
      <c r="Y248" s="697"/>
      <c r="Z248" s="697"/>
      <c r="AA248" s="697"/>
      <c r="AB248" s="697"/>
      <c r="AC248" s="697"/>
      <c r="AD248" s="697"/>
      <c r="AE248" s="697"/>
      <c r="AF248" s="697"/>
      <c r="AG248" s="697"/>
      <c r="AH248" s="697"/>
      <c r="AI248" s="697"/>
      <c r="AJ248" s="697"/>
      <c r="AK248" s="697"/>
      <c r="AL248" s="697"/>
      <c r="AM248" s="697"/>
      <c r="AN248" s="697"/>
      <c r="AO248" s="697"/>
      <c r="AP248" s="697"/>
      <c r="AQ248" s="697"/>
      <c r="AR248" s="697"/>
      <c r="AS248" s="697"/>
      <c r="AT248" s="697"/>
      <c r="AU248" s="697"/>
      <c r="AV248" s="697"/>
      <c r="AW248" s="697"/>
      <c r="AX248" s="697"/>
      <c r="AY248" s="697"/>
      <c r="AZ248" s="697"/>
      <c r="BA248" s="697"/>
      <c r="BB248" s="697"/>
      <c r="BC248" s="697"/>
      <c r="BD248" s="697"/>
      <c r="BE248" s="697"/>
      <c r="BF248" s="697"/>
      <c r="BG248" s="697"/>
      <c r="BH248" s="697"/>
      <c r="BI248" s="697"/>
      <c r="BJ248" s="697"/>
      <c r="BK248" s="697"/>
      <c r="BL248" s="697"/>
      <c r="BM248" s="697"/>
      <c r="BN248" s="697"/>
      <c r="BO248" s="697"/>
      <c r="BP248" s="697"/>
      <c r="BQ248" s="697"/>
      <c r="BR248" s="697"/>
      <c r="BS248" s="697"/>
      <c r="BT248" s="697"/>
      <c r="BU248" s="697"/>
      <c r="BV248" s="697"/>
      <c r="BW248" s="697"/>
      <c r="BX248" s="697"/>
      <c r="BY248" s="697"/>
      <c r="BZ248" s="697"/>
      <c r="CA248" s="697"/>
      <c r="CB248" s="697"/>
      <c r="CC248" s="697"/>
      <c r="CD248" s="697"/>
      <c r="CE248" s="697"/>
      <c r="CF248" s="697"/>
      <c r="CG248" s="697"/>
      <c r="CH248" s="697"/>
      <c r="CI248" s="697"/>
      <c r="CJ248" s="697"/>
      <c r="CK248" s="697"/>
      <c r="CL248" s="697"/>
      <c r="CM248" s="697"/>
      <c r="CN248" s="697"/>
      <c r="CO248" s="697"/>
      <c r="CP248" s="697"/>
      <c r="CQ248" s="697"/>
      <c r="CR248" s="697"/>
      <c r="CS248" s="697"/>
      <c r="CT248" s="697"/>
      <c r="CU248" s="697"/>
      <c r="CV248" s="697"/>
      <c r="CW248" s="697"/>
      <c r="CX248" s="697"/>
      <c r="CY248" s="697"/>
      <c r="CZ248" s="697"/>
      <c r="DA248" s="697"/>
      <c r="DB248" s="697"/>
      <c r="DC248" s="697"/>
      <c r="DD248" s="697"/>
      <c r="DE248" s="697"/>
      <c r="DF248" s="697"/>
      <c r="DG248" s="697"/>
      <c r="DH248" s="697"/>
      <c r="DI248" s="697"/>
      <c r="DJ248" s="697"/>
      <c r="DK248" s="697"/>
      <c r="DL248" s="697"/>
      <c r="DM248" s="697"/>
      <c r="DN248" s="697"/>
      <c r="DO248" s="697"/>
      <c r="DP248" s="697"/>
      <c r="DQ248" s="697"/>
      <c r="DR248" s="697"/>
      <c r="DS248" s="697"/>
      <c r="DT248" s="697"/>
      <c r="DU248" s="697"/>
      <c r="DV248" s="697"/>
      <c r="DW248" s="697"/>
      <c r="DX248" s="697"/>
      <c r="DY248" s="697"/>
      <c r="DZ248" s="697"/>
      <c r="EA248" s="697"/>
      <c r="EB248" s="697"/>
      <c r="EC248" s="697"/>
      <c r="ED248" s="697"/>
      <c r="EE248" s="697"/>
      <c r="EF248" s="697"/>
      <c r="EG248" s="697"/>
      <c r="EH248" s="697"/>
      <c r="EI248" s="697"/>
      <c r="EJ248" s="697"/>
      <c r="EK248" s="697"/>
      <c r="EL248" s="697"/>
      <c r="EM248" s="697"/>
      <c r="EN248" s="697"/>
      <c r="EO248" s="697"/>
      <c r="EP248" s="697"/>
      <c r="EQ248" s="697"/>
      <c r="ER248" s="697"/>
      <c r="ES248" s="697"/>
      <c r="ET248" s="697"/>
      <c r="EU248" s="697"/>
      <c r="EV248" s="697"/>
      <c r="EW248" s="697"/>
      <c r="EX248" s="697"/>
      <c r="EY248" s="697"/>
      <c r="EZ248" s="697"/>
      <c r="FA248" s="697"/>
      <c r="FB248" s="697"/>
      <c r="FC248" s="697"/>
      <c r="FD248" s="697"/>
      <c r="FE248" s="697"/>
      <c r="FF248" s="697"/>
      <c r="FG248" s="697"/>
      <c r="FH248" s="697"/>
      <c r="FI248" s="697"/>
      <c r="FJ248" s="697"/>
      <c r="FK248" s="697"/>
      <c r="FL248" s="697"/>
      <c r="FM248" s="697"/>
      <c r="FN248" s="697"/>
      <c r="FO248" s="697"/>
      <c r="FP248" s="697"/>
      <c r="FQ248" s="697"/>
      <c r="FR248" s="697"/>
      <c r="FS248" s="697"/>
      <c r="FT248" s="697"/>
      <c r="FU248" s="697"/>
      <c r="FV248" s="697"/>
      <c r="FW248" s="697"/>
      <c r="FX248" s="697"/>
      <c r="FY248" s="697"/>
      <c r="FZ248" s="697"/>
      <c r="GA248" s="697"/>
      <c r="GB248" s="697"/>
      <c r="GC248" s="697"/>
      <c r="GD248" s="697"/>
      <c r="GE248" s="697"/>
      <c r="GF248" s="697"/>
      <c r="GG248" s="697"/>
      <c r="GH248" s="697"/>
      <c r="GI248" s="697"/>
      <c r="GJ248" s="697"/>
      <c r="GK248" s="697"/>
      <c r="GL248" s="697"/>
      <c r="GM248" s="697"/>
      <c r="GN248" s="697"/>
      <c r="GO248" s="697"/>
      <c r="GP248" s="697"/>
      <c r="GQ248" s="697"/>
      <c r="GR248" s="697"/>
      <c r="GS248" s="697"/>
      <c r="GT248" s="697"/>
      <c r="GU248" s="697"/>
      <c r="GV248" s="697"/>
      <c r="GW248" s="697"/>
      <c r="GX248" s="697"/>
      <c r="GY248" s="697"/>
      <c r="GZ248" s="697"/>
      <c r="HA248" s="697"/>
      <c r="HB248" s="697"/>
      <c r="HC248" s="697"/>
      <c r="HD248" s="697"/>
      <c r="HE248" s="697"/>
      <c r="HF248" s="697"/>
      <c r="HG248" s="697"/>
      <c r="HH248" s="697"/>
      <c r="HI248" s="697"/>
      <c r="HJ248" s="697"/>
      <c r="HK248" s="697"/>
      <c r="HL248" s="697"/>
      <c r="HM248" s="697"/>
      <c r="HN248" s="697"/>
      <c r="HO248" s="697"/>
      <c r="HP248" s="697"/>
      <c r="HQ248" s="697"/>
      <c r="HR248" s="697"/>
      <c r="HS248" s="697"/>
      <c r="HT248" s="697"/>
      <c r="HU248" s="697"/>
      <c r="HV248" s="697"/>
      <c r="HW248" s="697"/>
      <c r="HX248" s="697"/>
      <c r="HY248" s="697"/>
      <c r="HZ248" s="697"/>
      <c r="IA248" s="697"/>
      <c r="IB248" s="697"/>
      <c r="IC248" s="697"/>
      <c r="ID248" s="697"/>
      <c r="IE248" s="697"/>
      <c r="IF248" s="697"/>
      <c r="IG248" s="697"/>
      <c r="IH248" s="697"/>
      <c r="II248" s="697"/>
      <c r="IJ248" s="697"/>
      <c r="IK248" s="697"/>
      <c r="IL248" s="697"/>
      <c r="IM248" s="697"/>
    </row>
    <row r="249" spans="1:247">
      <c r="A249" s="704"/>
      <c r="B249" s="704"/>
      <c r="C249" s="704"/>
      <c r="D249" s="720"/>
      <c r="E249" s="711"/>
      <c r="F249" s="717"/>
      <c r="G249" s="708"/>
      <c r="H249" s="717"/>
      <c r="I249" s="711"/>
      <c r="J249" s="711"/>
      <c r="K249" s="718"/>
      <c r="L249" s="712"/>
      <c r="M249" s="704"/>
      <c r="N249" s="704"/>
      <c r="O249" s="758"/>
      <c r="P249" s="704"/>
      <c r="Q249" s="704"/>
      <c r="R249" s="704"/>
      <c r="S249" s="713"/>
      <c r="T249" s="704"/>
      <c r="V249" s="697"/>
      <c r="W249" s="697"/>
      <c r="X249" s="697"/>
      <c r="Y249" s="697"/>
      <c r="Z249" s="697"/>
      <c r="AA249" s="697"/>
      <c r="AB249" s="697"/>
      <c r="AC249" s="697"/>
      <c r="AD249" s="697"/>
      <c r="AE249" s="697"/>
      <c r="AF249" s="697"/>
      <c r="AG249" s="697"/>
      <c r="AH249" s="697"/>
      <c r="AI249" s="697"/>
      <c r="AJ249" s="697"/>
      <c r="AK249" s="697"/>
      <c r="AL249" s="697"/>
      <c r="AM249" s="697"/>
      <c r="AN249" s="697"/>
      <c r="AO249" s="697"/>
      <c r="AP249" s="697"/>
      <c r="AQ249" s="697"/>
      <c r="AR249" s="697"/>
      <c r="AS249" s="697"/>
      <c r="AT249" s="697"/>
      <c r="AU249" s="697"/>
      <c r="AV249" s="697"/>
      <c r="AW249" s="697"/>
      <c r="AX249" s="697"/>
      <c r="AY249" s="697"/>
      <c r="AZ249" s="697"/>
      <c r="BA249" s="697"/>
      <c r="BB249" s="697"/>
      <c r="BC249" s="697"/>
      <c r="BD249" s="697"/>
      <c r="BE249" s="697"/>
      <c r="BF249" s="697"/>
      <c r="BG249" s="697"/>
      <c r="BH249" s="697"/>
      <c r="BI249" s="697"/>
      <c r="BJ249" s="697"/>
      <c r="BK249" s="697"/>
      <c r="BL249" s="697"/>
      <c r="BM249" s="697"/>
      <c r="BN249" s="697"/>
      <c r="BO249" s="697"/>
      <c r="BP249" s="697"/>
      <c r="BQ249" s="697"/>
      <c r="BR249" s="697"/>
      <c r="BS249" s="697"/>
      <c r="BT249" s="697"/>
      <c r="BU249" s="697"/>
      <c r="BV249" s="697"/>
      <c r="BW249" s="697"/>
      <c r="BX249" s="697"/>
      <c r="BY249" s="697"/>
      <c r="BZ249" s="697"/>
      <c r="CA249" s="697"/>
      <c r="CB249" s="697"/>
      <c r="CC249" s="697"/>
      <c r="CD249" s="697"/>
      <c r="CE249" s="697"/>
      <c r="CF249" s="697"/>
      <c r="CG249" s="697"/>
      <c r="CH249" s="697"/>
      <c r="CI249" s="697"/>
      <c r="CJ249" s="697"/>
      <c r="CK249" s="697"/>
      <c r="CL249" s="697"/>
      <c r="CM249" s="697"/>
      <c r="CN249" s="697"/>
      <c r="CO249" s="697"/>
      <c r="CP249" s="697"/>
      <c r="CQ249" s="697"/>
      <c r="CR249" s="697"/>
      <c r="CS249" s="697"/>
      <c r="CT249" s="697"/>
      <c r="CU249" s="697"/>
      <c r="CV249" s="697"/>
      <c r="CW249" s="697"/>
      <c r="CX249" s="697"/>
      <c r="CY249" s="697"/>
      <c r="CZ249" s="697"/>
      <c r="DA249" s="697"/>
      <c r="DB249" s="697"/>
      <c r="DC249" s="697"/>
      <c r="DD249" s="697"/>
      <c r="DE249" s="697"/>
      <c r="DF249" s="697"/>
      <c r="DG249" s="697"/>
      <c r="DH249" s="697"/>
      <c r="DI249" s="697"/>
      <c r="DJ249" s="697"/>
      <c r="DK249" s="697"/>
      <c r="DL249" s="697"/>
      <c r="DM249" s="697"/>
      <c r="DN249" s="697"/>
      <c r="DO249" s="697"/>
      <c r="DP249" s="697"/>
      <c r="DQ249" s="697"/>
      <c r="DR249" s="697"/>
      <c r="DS249" s="697"/>
      <c r="DT249" s="697"/>
      <c r="DU249" s="697"/>
      <c r="DV249" s="697"/>
      <c r="DW249" s="697"/>
      <c r="DX249" s="697"/>
      <c r="DY249" s="697"/>
      <c r="DZ249" s="697"/>
      <c r="EA249" s="697"/>
      <c r="EB249" s="697"/>
      <c r="EC249" s="697"/>
      <c r="ED249" s="697"/>
      <c r="EE249" s="697"/>
      <c r="EF249" s="697"/>
      <c r="EG249" s="697"/>
      <c r="EH249" s="697"/>
      <c r="EI249" s="697"/>
      <c r="EJ249" s="697"/>
      <c r="EK249" s="697"/>
      <c r="EL249" s="697"/>
      <c r="EM249" s="697"/>
      <c r="EN249" s="697"/>
      <c r="EO249" s="697"/>
      <c r="EP249" s="697"/>
      <c r="EQ249" s="697"/>
      <c r="ER249" s="697"/>
      <c r="ES249" s="697"/>
      <c r="ET249" s="697"/>
      <c r="EU249" s="697"/>
      <c r="EV249" s="697"/>
      <c r="EW249" s="697"/>
      <c r="EX249" s="697"/>
      <c r="EY249" s="697"/>
      <c r="EZ249" s="697"/>
      <c r="FA249" s="697"/>
      <c r="FB249" s="697"/>
      <c r="FC249" s="697"/>
      <c r="FD249" s="697"/>
      <c r="FE249" s="697"/>
      <c r="FF249" s="697"/>
      <c r="FG249" s="697"/>
      <c r="FH249" s="697"/>
      <c r="FI249" s="697"/>
      <c r="FJ249" s="697"/>
      <c r="FK249" s="697"/>
      <c r="FL249" s="697"/>
      <c r="FM249" s="697"/>
      <c r="FN249" s="697"/>
      <c r="FO249" s="697"/>
      <c r="FP249" s="697"/>
      <c r="FQ249" s="697"/>
      <c r="FR249" s="697"/>
      <c r="FS249" s="697"/>
      <c r="FT249" s="697"/>
      <c r="FU249" s="697"/>
      <c r="FV249" s="697"/>
      <c r="FW249" s="697"/>
      <c r="FX249" s="697"/>
      <c r="FY249" s="697"/>
      <c r="FZ249" s="697"/>
      <c r="GA249" s="697"/>
      <c r="GB249" s="697"/>
      <c r="GC249" s="697"/>
      <c r="GD249" s="697"/>
      <c r="GE249" s="697"/>
      <c r="GF249" s="697"/>
      <c r="GG249" s="697"/>
      <c r="GH249" s="697"/>
      <c r="GI249" s="697"/>
      <c r="GJ249" s="697"/>
      <c r="GK249" s="697"/>
      <c r="GL249" s="697"/>
      <c r="GM249" s="697"/>
      <c r="GN249" s="697"/>
      <c r="GO249" s="697"/>
      <c r="GP249" s="697"/>
      <c r="GQ249" s="697"/>
      <c r="GR249" s="697"/>
      <c r="GS249" s="697"/>
      <c r="GT249" s="697"/>
      <c r="GU249" s="697"/>
      <c r="GV249" s="697"/>
      <c r="GW249" s="697"/>
      <c r="GX249" s="697"/>
      <c r="GY249" s="697"/>
      <c r="GZ249" s="697"/>
      <c r="HA249" s="697"/>
      <c r="HB249" s="697"/>
      <c r="HC249" s="697"/>
      <c r="HD249" s="697"/>
      <c r="HE249" s="697"/>
      <c r="HF249" s="697"/>
      <c r="HG249" s="697"/>
      <c r="HH249" s="697"/>
      <c r="HI249" s="697"/>
      <c r="HJ249" s="697"/>
      <c r="HK249" s="697"/>
      <c r="HL249" s="697"/>
      <c r="HM249" s="697"/>
      <c r="HN249" s="697"/>
      <c r="HO249" s="697"/>
      <c r="HP249" s="697"/>
      <c r="HQ249" s="697"/>
      <c r="HR249" s="697"/>
      <c r="HS249" s="697"/>
      <c r="HT249" s="697"/>
      <c r="HU249" s="697"/>
      <c r="HV249" s="697"/>
      <c r="HW249" s="697"/>
      <c r="HX249" s="697"/>
      <c r="HY249" s="697"/>
      <c r="HZ249" s="697"/>
      <c r="IA249" s="697"/>
      <c r="IB249" s="697"/>
      <c r="IC249" s="697"/>
      <c r="ID249" s="697"/>
      <c r="IE249" s="697"/>
      <c r="IF249" s="697"/>
      <c r="IG249" s="697"/>
      <c r="IH249" s="697"/>
      <c r="II249" s="697"/>
      <c r="IJ249" s="697"/>
      <c r="IK249" s="697"/>
      <c r="IL249" s="697"/>
      <c r="IM249" s="697"/>
    </row>
    <row r="250" spans="1:247">
      <c r="A250" s="704"/>
      <c r="B250" s="704"/>
      <c r="C250" s="704"/>
      <c r="D250" s="720"/>
      <c r="E250" s="711"/>
      <c r="F250" s="717"/>
      <c r="G250" s="708"/>
      <c r="H250" s="709"/>
      <c r="I250" s="711"/>
      <c r="J250" s="711"/>
      <c r="K250" s="718"/>
      <c r="L250" s="712"/>
      <c r="M250" s="704"/>
      <c r="N250" s="704"/>
      <c r="O250" s="758"/>
      <c r="P250" s="704"/>
      <c r="Q250" s="704"/>
      <c r="R250" s="704"/>
      <c r="S250" s="713"/>
      <c r="T250" s="704"/>
      <c r="V250" s="697"/>
      <c r="W250" s="697"/>
      <c r="X250" s="697"/>
      <c r="Y250" s="697"/>
      <c r="Z250" s="697"/>
      <c r="AA250" s="697"/>
      <c r="AB250" s="697"/>
      <c r="AC250" s="697"/>
      <c r="AD250" s="697"/>
      <c r="AE250" s="697"/>
      <c r="AF250" s="697"/>
      <c r="AG250" s="697"/>
      <c r="AH250" s="697"/>
      <c r="AI250" s="697"/>
      <c r="AJ250" s="697"/>
      <c r="AK250" s="697"/>
      <c r="AL250" s="697"/>
      <c r="AM250" s="697"/>
      <c r="AN250" s="697"/>
      <c r="AO250" s="697"/>
      <c r="AP250" s="697"/>
      <c r="AQ250" s="697"/>
      <c r="AR250" s="697"/>
      <c r="AS250" s="697"/>
      <c r="AT250" s="697"/>
      <c r="AU250" s="697"/>
      <c r="AV250" s="697"/>
      <c r="AW250" s="697"/>
      <c r="AX250" s="697"/>
      <c r="AY250" s="697"/>
      <c r="AZ250" s="697"/>
      <c r="BA250" s="697"/>
      <c r="BB250" s="697"/>
      <c r="BC250" s="697"/>
      <c r="BD250" s="697"/>
      <c r="BE250" s="697"/>
      <c r="BF250" s="697"/>
      <c r="BG250" s="697"/>
      <c r="BH250" s="697"/>
      <c r="BI250" s="697"/>
      <c r="BJ250" s="697"/>
      <c r="BK250" s="697"/>
      <c r="BL250" s="697"/>
      <c r="BM250" s="697"/>
      <c r="BN250" s="697"/>
      <c r="BO250" s="697"/>
      <c r="BP250" s="697"/>
      <c r="BQ250" s="697"/>
      <c r="BR250" s="697"/>
      <c r="BS250" s="697"/>
      <c r="BT250" s="697"/>
      <c r="BU250" s="697"/>
      <c r="BV250" s="697"/>
      <c r="BW250" s="697"/>
      <c r="BX250" s="697"/>
      <c r="BY250" s="697"/>
      <c r="BZ250" s="697"/>
      <c r="CA250" s="697"/>
      <c r="CB250" s="697"/>
      <c r="CC250" s="697"/>
      <c r="CD250" s="697"/>
      <c r="CE250" s="697"/>
      <c r="CF250" s="697"/>
      <c r="CG250" s="697"/>
      <c r="CH250" s="697"/>
      <c r="CI250" s="697"/>
      <c r="CJ250" s="697"/>
      <c r="CK250" s="697"/>
      <c r="CL250" s="697"/>
      <c r="CM250" s="697"/>
      <c r="CN250" s="697"/>
      <c r="CO250" s="697"/>
      <c r="CP250" s="697"/>
      <c r="CQ250" s="697"/>
      <c r="CR250" s="697"/>
      <c r="CS250" s="697"/>
      <c r="CT250" s="697"/>
      <c r="CU250" s="697"/>
      <c r="CV250" s="697"/>
      <c r="CW250" s="697"/>
      <c r="CX250" s="697"/>
      <c r="CY250" s="697"/>
      <c r="CZ250" s="697"/>
      <c r="DA250" s="697"/>
      <c r="DB250" s="697"/>
      <c r="DC250" s="697"/>
      <c r="DD250" s="697"/>
      <c r="DE250" s="697"/>
      <c r="DF250" s="697"/>
      <c r="DG250" s="697"/>
      <c r="DH250" s="697"/>
      <c r="DI250" s="697"/>
      <c r="DJ250" s="697"/>
      <c r="DK250" s="697"/>
      <c r="DL250" s="697"/>
      <c r="DM250" s="697"/>
      <c r="DN250" s="697"/>
      <c r="DO250" s="697"/>
      <c r="DP250" s="697"/>
      <c r="DQ250" s="697"/>
      <c r="DR250" s="697"/>
      <c r="DS250" s="697"/>
      <c r="DT250" s="697"/>
      <c r="DU250" s="697"/>
      <c r="DV250" s="697"/>
      <c r="DW250" s="697"/>
      <c r="DX250" s="697"/>
      <c r="DY250" s="697"/>
      <c r="DZ250" s="697"/>
      <c r="EA250" s="697"/>
      <c r="EB250" s="697"/>
      <c r="EC250" s="697"/>
      <c r="ED250" s="697"/>
      <c r="EE250" s="697"/>
      <c r="EF250" s="697"/>
      <c r="EG250" s="697"/>
      <c r="EH250" s="697"/>
      <c r="EI250" s="697"/>
      <c r="EJ250" s="697"/>
      <c r="EK250" s="697"/>
      <c r="EL250" s="697"/>
      <c r="EM250" s="697"/>
      <c r="EN250" s="697"/>
      <c r="EO250" s="697"/>
      <c r="EP250" s="697"/>
      <c r="EQ250" s="697"/>
      <c r="ER250" s="697"/>
      <c r="ES250" s="697"/>
      <c r="ET250" s="697"/>
      <c r="EU250" s="697"/>
      <c r="EV250" s="697"/>
      <c r="EW250" s="697"/>
      <c r="EX250" s="697"/>
      <c r="EY250" s="697"/>
      <c r="EZ250" s="697"/>
      <c r="FA250" s="697"/>
      <c r="FB250" s="697"/>
      <c r="FC250" s="697"/>
      <c r="FD250" s="697"/>
      <c r="FE250" s="697"/>
      <c r="FF250" s="697"/>
      <c r="FG250" s="697"/>
      <c r="FH250" s="697"/>
      <c r="FI250" s="697"/>
      <c r="FJ250" s="697"/>
      <c r="FK250" s="697"/>
      <c r="FL250" s="697"/>
      <c r="FM250" s="697"/>
      <c r="FN250" s="697"/>
      <c r="FO250" s="697"/>
      <c r="FP250" s="697"/>
      <c r="FQ250" s="697"/>
      <c r="FR250" s="697"/>
      <c r="FS250" s="697"/>
      <c r="FT250" s="697"/>
      <c r="FU250" s="697"/>
      <c r="FV250" s="697"/>
      <c r="FW250" s="697"/>
      <c r="FX250" s="697"/>
      <c r="FY250" s="697"/>
      <c r="FZ250" s="697"/>
      <c r="GA250" s="697"/>
      <c r="GB250" s="697"/>
      <c r="GC250" s="697"/>
      <c r="GD250" s="697"/>
      <c r="GE250" s="697"/>
      <c r="GF250" s="697"/>
      <c r="GG250" s="697"/>
      <c r="GH250" s="697"/>
      <c r="GI250" s="697"/>
      <c r="GJ250" s="697"/>
      <c r="GK250" s="697"/>
      <c r="GL250" s="697"/>
      <c r="GM250" s="697"/>
      <c r="GN250" s="697"/>
      <c r="GO250" s="697"/>
      <c r="GP250" s="697"/>
      <c r="GQ250" s="697"/>
      <c r="GR250" s="697"/>
      <c r="GS250" s="697"/>
      <c r="GT250" s="697"/>
      <c r="GU250" s="697"/>
      <c r="GV250" s="697"/>
      <c r="GW250" s="697"/>
      <c r="GX250" s="697"/>
      <c r="GY250" s="697"/>
      <c r="GZ250" s="697"/>
      <c r="HA250" s="697"/>
      <c r="HB250" s="697"/>
      <c r="HC250" s="697"/>
      <c r="HD250" s="697"/>
      <c r="HE250" s="697"/>
      <c r="HF250" s="697"/>
      <c r="HG250" s="697"/>
      <c r="HH250" s="697"/>
      <c r="HI250" s="697"/>
      <c r="HJ250" s="697"/>
      <c r="HK250" s="697"/>
      <c r="HL250" s="697"/>
      <c r="HM250" s="697"/>
      <c r="HN250" s="697"/>
      <c r="HO250" s="697"/>
      <c r="HP250" s="697"/>
      <c r="HQ250" s="697"/>
      <c r="HR250" s="697"/>
      <c r="HS250" s="697"/>
      <c r="HT250" s="697"/>
      <c r="HU250" s="697"/>
      <c r="HV250" s="697"/>
      <c r="HW250" s="697"/>
      <c r="HX250" s="697"/>
      <c r="HY250" s="697"/>
      <c r="HZ250" s="697"/>
      <c r="IA250" s="697"/>
      <c r="IB250" s="697"/>
      <c r="IC250" s="697"/>
      <c r="ID250" s="697"/>
      <c r="IE250" s="697"/>
      <c r="IF250" s="697"/>
      <c r="IG250" s="697"/>
      <c r="IH250" s="697"/>
      <c r="II250" s="697"/>
      <c r="IJ250" s="697"/>
      <c r="IK250" s="697"/>
      <c r="IL250" s="697"/>
      <c r="IM250" s="697"/>
    </row>
    <row r="251" spans="1:247">
      <c r="A251" s="704"/>
      <c r="B251" s="704"/>
      <c r="C251" s="704"/>
      <c r="D251" s="720"/>
      <c r="E251" s="711"/>
      <c r="F251" s="717"/>
      <c r="G251" s="708"/>
      <c r="H251" s="717"/>
      <c r="I251" s="711"/>
      <c r="J251" s="711"/>
      <c r="K251" s="718"/>
      <c r="L251" s="712"/>
      <c r="M251" s="704"/>
      <c r="N251" s="704"/>
      <c r="O251" s="712"/>
      <c r="P251" s="704"/>
      <c r="Q251" s="704"/>
      <c r="R251" s="704"/>
      <c r="S251" s="713"/>
      <c r="T251" s="704"/>
      <c r="V251" s="697"/>
      <c r="W251" s="697"/>
      <c r="X251" s="697"/>
      <c r="Y251" s="697"/>
      <c r="Z251" s="697"/>
      <c r="AA251" s="697"/>
      <c r="AB251" s="697"/>
      <c r="AC251" s="697"/>
      <c r="AD251" s="697"/>
      <c r="AE251" s="697"/>
      <c r="AF251" s="697"/>
      <c r="AG251" s="697"/>
      <c r="AH251" s="697"/>
      <c r="AI251" s="697"/>
      <c r="AJ251" s="697"/>
      <c r="AK251" s="697"/>
      <c r="AL251" s="697"/>
      <c r="AM251" s="697"/>
      <c r="AN251" s="697"/>
      <c r="AO251" s="697"/>
      <c r="AP251" s="697"/>
      <c r="AQ251" s="697"/>
      <c r="AR251" s="697"/>
      <c r="AS251" s="697"/>
      <c r="AT251" s="697"/>
      <c r="AU251" s="697"/>
      <c r="AV251" s="697"/>
      <c r="AW251" s="697"/>
      <c r="AX251" s="697"/>
      <c r="AY251" s="697"/>
      <c r="AZ251" s="697"/>
      <c r="BA251" s="697"/>
      <c r="BB251" s="697"/>
      <c r="BC251" s="697"/>
      <c r="BD251" s="697"/>
      <c r="BE251" s="697"/>
      <c r="BF251" s="697"/>
      <c r="BG251" s="697"/>
      <c r="BH251" s="697"/>
      <c r="BI251" s="697"/>
      <c r="BJ251" s="697"/>
      <c r="BK251" s="697"/>
      <c r="BL251" s="697"/>
      <c r="BM251" s="697"/>
      <c r="BN251" s="697"/>
      <c r="BO251" s="697"/>
      <c r="BP251" s="697"/>
      <c r="BQ251" s="697"/>
      <c r="BR251" s="697"/>
      <c r="BS251" s="697"/>
      <c r="BT251" s="697"/>
      <c r="BU251" s="697"/>
      <c r="BV251" s="697"/>
      <c r="BW251" s="697"/>
      <c r="BX251" s="697"/>
      <c r="BY251" s="697"/>
      <c r="BZ251" s="697"/>
      <c r="CA251" s="697"/>
      <c r="CB251" s="697"/>
      <c r="CC251" s="697"/>
      <c r="CD251" s="697"/>
      <c r="CE251" s="697"/>
      <c r="CF251" s="697"/>
      <c r="CG251" s="697"/>
      <c r="CH251" s="697"/>
      <c r="CI251" s="697"/>
      <c r="CJ251" s="697"/>
      <c r="CK251" s="697"/>
      <c r="CL251" s="697"/>
      <c r="CM251" s="697"/>
      <c r="CN251" s="697"/>
      <c r="CO251" s="697"/>
      <c r="CP251" s="697"/>
      <c r="CQ251" s="697"/>
      <c r="CR251" s="697"/>
      <c r="CS251" s="697"/>
      <c r="CT251" s="697"/>
      <c r="CU251" s="697"/>
      <c r="CV251" s="697"/>
      <c r="CW251" s="697"/>
      <c r="CX251" s="697"/>
      <c r="CY251" s="697"/>
      <c r="CZ251" s="697"/>
      <c r="DA251" s="697"/>
      <c r="DB251" s="697"/>
      <c r="DC251" s="697"/>
      <c r="DD251" s="697"/>
      <c r="DE251" s="697"/>
      <c r="DF251" s="697"/>
      <c r="DG251" s="697"/>
      <c r="DH251" s="697"/>
      <c r="DI251" s="697"/>
      <c r="DJ251" s="697"/>
      <c r="DK251" s="697"/>
      <c r="DL251" s="697"/>
      <c r="DM251" s="697"/>
      <c r="DN251" s="697"/>
      <c r="DO251" s="697"/>
      <c r="DP251" s="697"/>
      <c r="DQ251" s="697"/>
      <c r="DR251" s="697"/>
      <c r="DS251" s="697"/>
      <c r="DT251" s="697"/>
      <c r="DU251" s="697"/>
      <c r="DV251" s="697"/>
      <c r="DW251" s="697"/>
      <c r="DX251" s="697"/>
      <c r="DY251" s="697"/>
      <c r="DZ251" s="697"/>
      <c r="EA251" s="697"/>
      <c r="EB251" s="697"/>
      <c r="EC251" s="697"/>
      <c r="ED251" s="697"/>
      <c r="EE251" s="697"/>
      <c r="EF251" s="697"/>
      <c r="EG251" s="697"/>
      <c r="EH251" s="697"/>
      <c r="EI251" s="697"/>
      <c r="EJ251" s="697"/>
      <c r="EK251" s="697"/>
      <c r="EL251" s="697"/>
      <c r="EM251" s="697"/>
      <c r="EN251" s="697"/>
      <c r="EO251" s="697"/>
      <c r="EP251" s="697"/>
      <c r="EQ251" s="697"/>
      <c r="ER251" s="697"/>
      <c r="ES251" s="697"/>
      <c r="ET251" s="697"/>
      <c r="EU251" s="697"/>
      <c r="EV251" s="697"/>
      <c r="EW251" s="697"/>
      <c r="EX251" s="697"/>
      <c r="EY251" s="697"/>
      <c r="EZ251" s="697"/>
      <c r="FA251" s="697"/>
      <c r="FB251" s="697"/>
      <c r="FC251" s="697"/>
      <c r="FD251" s="697"/>
      <c r="FE251" s="697"/>
      <c r="FF251" s="697"/>
      <c r="FG251" s="697"/>
      <c r="FH251" s="697"/>
      <c r="FI251" s="697"/>
      <c r="FJ251" s="697"/>
      <c r="FK251" s="697"/>
      <c r="FL251" s="697"/>
      <c r="FM251" s="697"/>
      <c r="FN251" s="697"/>
      <c r="FO251" s="697"/>
      <c r="FP251" s="697"/>
      <c r="FQ251" s="697"/>
      <c r="FR251" s="697"/>
      <c r="FS251" s="697"/>
      <c r="FT251" s="697"/>
      <c r="FU251" s="697"/>
      <c r="FV251" s="697"/>
      <c r="FW251" s="697"/>
      <c r="FX251" s="697"/>
      <c r="FY251" s="697"/>
      <c r="FZ251" s="697"/>
      <c r="GA251" s="697"/>
      <c r="GB251" s="697"/>
      <c r="GC251" s="697"/>
      <c r="GD251" s="697"/>
      <c r="GE251" s="697"/>
      <c r="GF251" s="697"/>
      <c r="GG251" s="697"/>
      <c r="GH251" s="697"/>
      <c r="GI251" s="697"/>
      <c r="GJ251" s="697"/>
      <c r="GK251" s="697"/>
      <c r="GL251" s="697"/>
      <c r="GM251" s="697"/>
      <c r="GN251" s="697"/>
      <c r="GO251" s="697"/>
      <c r="GP251" s="697"/>
      <c r="GQ251" s="697"/>
      <c r="GR251" s="697"/>
      <c r="GS251" s="697"/>
      <c r="GT251" s="697"/>
      <c r="GU251" s="697"/>
      <c r="GV251" s="697"/>
      <c r="GW251" s="697"/>
      <c r="GX251" s="697"/>
      <c r="GY251" s="697"/>
      <c r="GZ251" s="697"/>
      <c r="HA251" s="697"/>
      <c r="HB251" s="697"/>
      <c r="HC251" s="697"/>
      <c r="HD251" s="697"/>
      <c r="HE251" s="697"/>
      <c r="HF251" s="697"/>
      <c r="HG251" s="697"/>
      <c r="HH251" s="697"/>
      <c r="HI251" s="697"/>
      <c r="HJ251" s="697"/>
      <c r="HK251" s="697"/>
      <c r="HL251" s="697"/>
      <c r="HM251" s="697"/>
      <c r="HN251" s="697"/>
      <c r="HO251" s="697"/>
      <c r="HP251" s="697"/>
      <c r="HQ251" s="697"/>
      <c r="HR251" s="697"/>
      <c r="HS251" s="697"/>
      <c r="HT251" s="697"/>
      <c r="HU251" s="697"/>
      <c r="HV251" s="697"/>
      <c r="HW251" s="697"/>
      <c r="HX251" s="697"/>
      <c r="HY251" s="697"/>
      <c r="HZ251" s="697"/>
      <c r="IA251" s="697"/>
      <c r="IB251" s="697"/>
      <c r="IC251" s="697"/>
      <c r="ID251" s="697"/>
      <c r="IE251" s="697"/>
      <c r="IF251" s="697"/>
      <c r="IG251" s="697"/>
      <c r="IH251" s="697"/>
      <c r="II251" s="697"/>
      <c r="IJ251" s="697"/>
      <c r="IK251" s="697"/>
      <c r="IL251" s="697"/>
      <c r="IM251" s="697"/>
    </row>
    <row r="252" spans="1:247">
      <c r="A252" s="704"/>
      <c r="B252" s="704"/>
      <c r="C252" s="704"/>
      <c r="D252" s="720"/>
      <c r="E252" s="711"/>
      <c r="F252" s="717"/>
      <c r="G252" s="708"/>
      <c r="H252" s="717"/>
      <c r="I252" s="711"/>
      <c r="J252" s="711"/>
      <c r="K252" s="718"/>
      <c r="L252" s="712"/>
      <c r="M252" s="704"/>
      <c r="N252" s="704"/>
      <c r="O252" s="712"/>
      <c r="P252" s="704"/>
      <c r="Q252" s="704"/>
      <c r="R252" s="704"/>
      <c r="S252" s="713"/>
      <c r="T252" s="704"/>
      <c r="V252" s="697"/>
      <c r="W252" s="697"/>
      <c r="X252" s="697"/>
      <c r="Y252" s="697"/>
      <c r="Z252" s="697"/>
      <c r="AA252" s="697"/>
      <c r="AB252" s="697"/>
      <c r="AC252" s="697"/>
      <c r="AD252" s="697"/>
      <c r="AE252" s="697"/>
      <c r="AF252" s="697"/>
      <c r="AG252" s="697"/>
      <c r="AH252" s="697"/>
      <c r="AI252" s="697"/>
      <c r="AJ252" s="697"/>
      <c r="AK252" s="697"/>
      <c r="AL252" s="697"/>
      <c r="AM252" s="697"/>
      <c r="AN252" s="697"/>
      <c r="AO252" s="697"/>
      <c r="AP252" s="697"/>
      <c r="AQ252" s="697"/>
      <c r="AR252" s="697"/>
      <c r="AS252" s="697"/>
      <c r="AT252" s="697"/>
      <c r="AU252" s="697"/>
      <c r="AV252" s="697"/>
      <c r="AW252" s="697"/>
      <c r="AX252" s="697"/>
      <c r="AY252" s="697"/>
      <c r="AZ252" s="697"/>
      <c r="BA252" s="697"/>
      <c r="BB252" s="697"/>
      <c r="BC252" s="697"/>
      <c r="BD252" s="697"/>
      <c r="BE252" s="697"/>
      <c r="BF252" s="697"/>
      <c r="BG252" s="697"/>
      <c r="BH252" s="697"/>
      <c r="BI252" s="697"/>
      <c r="BJ252" s="697"/>
      <c r="BK252" s="697"/>
      <c r="BL252" s="697"/>
      <c r="BM252" s="697"/>
      <c r="BN252" s="697"/>
      <c r="BO252" s="697"/>
      <c r="BP252" s="697"/>
      <c r="BQ252" s="697"/>
      <c r="BR252" s="697"/>
      <c r="BS252" s="697"/>
      <c r="BT252" s="697"/>
      <c r="BU252" s="697"/>
      <c r="BV252" s="697"/>
      <c r="BW252" s="697"/>
      <c r="BX252" s="697"/>
      <c r="BY252" s="697"/>
      <c r="BZ252" s="697"/>
      <c r="CA252" s="697"/>
      <c r="CB252" s="697"/>
      <c r="CC252" s="697"/>
      <c r="CD252" s="697"/>
      <c r="CE252" s="697"/>
      <c r="CF252" s="697"/>
      <c r="CG252" s="697"/>
      <c r="CH252" s="697"/>
      <c r="CI252" s="697"/>
      <c r="CJ252" s="697"/>
      <c r="CK252" s="697"/>
      <c r="CL252" s="697"/>
      <c r="CM252" s="697"/>
      <c r="CN252" s="697"/>
      <c r="CO252" s="697"/>
      <c r="CP252" s="697"/>
      <c r="CQ252" s="697"/>
      <c r="CR252" s="697"/>
      <c r="CS252" s="697"/>
      <c r="CT252" s="697"/>
      <c r="CU252" s="697"/>
      <c r="CV252" s="697"/>
      <c r="CW252" s="697"/>
      <c r="CX252" s="697"/>
      <c r="CY252" s="697"/>
      <c r="CZ252" s="697"/>
      <c r="DA252" s="697"/>
      <c r="DB252" s="697"/>
      <c r="DC252" s="697"/>
      <c r="DD252" s="697"/>
      <c r="DE252" s="697"/>
      <c r="DF252" s="697"/>
      <c r="DG252" s="697"/>
      <c r="DH252" s="697"/>
      <c r="DI252" s="697"/>
      <c r="DJ252" s="697"/>
      <c r="DK252" s="697"/>
      <c r="DL252" s="697"/>
      <c r="DM252" s="697"/>
      <c r="DN252" s="697"/>
      <c r="DO252" s="697"/>
      <c r="DP252" s="697"/>
      <c r="DQ252" s="697"/>
      <c r="DR252" s="697"/>
      <c r="DS252" s="697"/>
      <c r="DT252" s="697"/>
      <c r="DU252" s="697"/>
      <c r="DV252" s="697"/>
      <c r="DW252" s="697"/>
      <c r="DX252" s="697"/>
      <c r="DY252" s="697"/>
      <c r="DZ252" s="697"/>
      <c r="EA252" s="697"/>
      <c r="EB252" s="697"/>
      <c r="EC252" s="697"/>
      <c r="ED252" s="697"/>
      <c r="EE252" s="697"/>
      <c r="EF252" s="697"/>
      <c r="EG252" s="697"/>
      <c r="EH252" s="697"/>
      <c r="EI252" s="697"/>
      <c r="EJ252" s="697"/>
      <c r="EK252" s="697"/>
      <c r="EL252" s="697"/>
      <c r="EM252" s="697"/>
      <c r="EN252" s="697"/>
      <c r="EO252" s="697"/>
      <c r="EP252" s="697"/>
      <c r="EQ252" s="697"/>
      <c r="ER252" s="697"/>
      <c r="ES252" s="697"/>
      <c r="ET252" s="697"/>
      <c r="EU252" s="697"/>
      <c r="EV252" s="697"/>
      <c r="EW252" s="697"/>
      <c r="EX252" s="697"/>
      <c r="EY252" s="697"/>
      <c r="EZ252" s="697"/>
      <c r="FA252" s="697"/>
      <c r="FB252" s="697"/>
      <c r="FC252" s="697"/>
      <c r="FD252" s="697"/>
      <c r="FE252" s="697"/>
      <c r="FF252" s="697"/>
      <c r="FG252" s="697"/>
      <c r="FH252" s="697"/>
      <c r="FI252" s="697"/>
      <c r="FJ252" s="697"/>
      <c r="FK252" s="697"/>
      <c r="FL252" s="697"/>
      <c r="FM252" s="697"/>
      <c r="FN252" s="697"/>
      <c r="FO252" s="697"/>
      <c r="FP252" s="697"/>
      <c r="FQ252" s="697"/>
      <c r="FR252" s="697"/>
      <c r="FS252" s="697"/>
      <c r="FT252" s="697"/>
      <c r="FU252" s="697"/>
      <c r="FV252" s="697"/>
      <c r="FW252" s="697"/>
      <c r="FX252" s="697"/>
      <c r="FY252" s="697"/>
      <c r="FZ252" s="697"/>
      <c r="GA252" s="697"/>
      <c r="GB252" s="697"/>
      <c r="GC252" s="697"/>
      <c r="GD252" s="697"/>
      <c r="GE252" s="697"/>
      <c r="GF252" s="697"/>
      <c r="GG252" s="697"/>
      <c r="GH252" s="697"/>
      <c r="GI252" s="697"/>
      <c r="GJ252" s="697"/>
      <c r="GK252" s="697"/>
      <c r="GL252" s="697"/>
      <c r="GM252" s="697"/>
      <c r="GN252" s="697"/>
      <c r="GO252" s="697"/>
      <c r="GP252" s="697"/>
      <c r="GQ252" s="697"/>
      <c r="GR252" s="697"/>
      <c r="GS252" s="697"/>
      <c r="GT252" s="697"/>
      <c r="GU252" s="697"/>
      <c r="GV252" s="697"/>
      <c r="GW252" s="697"/>
      <c r="GX252" s="697"/>
      <c r="GY252" s="697"/>
      <c r="GZ252" s="697"/>
      <c r="HA252" s="697"/>
      <c r="HB252" s="697"/>
      <c r="HC252" s="697"/>
      <c r="HD252" s="697"/>
      <c r="HE252" s="697"/>
      <c r="HF252" s="697"/>
      <c r="HG252" s="697"/>
      <c r="HH252" s="697"/>
      <c r="HI252" s="697"/>
      <c r="HJ252" s="697"/>
      <c r="HK252" s="697"/>
      <c r="HL252" s="697"/>
      <c r="HM252" s="697"/>
      <c r="HN252" s="697"/>
      <c r="HO252" s="697"/>
      <c r="HP252" s="697"/>
      <c r="HQ252" s="697"/>
      <c r="HR252" s="697"/>
      <c r="HS252" s="697"/>
      <c r="HT252" s="697"/>
      <c r="HU252" s="697"/>
      <c r="HV252" s="697"/>
      <c r="HW252" s="697"/>
      <c r="HX252" s="697"/>
      <c r="HY252" s="697"/>
      <c r="HZ252" s="697"/>
      <c r="IA252" s="697"/>
      <c r="IB252" s="697"/>
      <c r="IC252" s="697"/>
      <c r="ID252" s="697"/>
      <c r="IE252" s="697"/>
      <c r="IF252" s="697"/>
      <c r="IG252" s="697"/>
      <c r="IH252" s="697"/>
      <c r="II252" s="697"/>
      <c r="IJ252" s="697"/>
      <c r="IK252" s="697"/>
      <c r="IL252" s="697"/>
      <c r="IM252" s="697"/>
    </row>
    <row r="253" spans="1:247">
      <c r="A253" s="704"/>
      <c r="B253" s="704"/>
      <c r="C253" s="704"/>
      <c r="D253" s="720"/>
      <c r="E253" s="711"/>
      <c r="F253" s="717"/>
      <c r="G253" s="708"/>
      <c r="H253" s="717"/>
      <c r="I253" s="711"/>
      <c r="J253" s="711"/>
      <c r="K253" s="718"/>
      <c r="L253" s="712"/>
      <c r="M253" s="704"/>
      <c r="N253" s="704"/>
      <c r="O253" s="712"/>
      <c r="P253" s="704"/>
      <c r="Q253" s="704"/>
      <c r="R253" s="704"/>
      <c r="S253" s="713"/>
      <c r="T253" s="704"/>
      <c r="V253" s="697"/>
      <c r="W253" s="697"/>
      <c r="X253" s="697"/>
      <c r="Y253" s="697"/>
      <c r="Z253" s="697"/>
      <c r="AA253" s="697"/>
      <c r="AB253" s="697"/>
      <c r="AC253" s="697"/>
      <c r="AD253" s="697"/>
      <c r="AE253" s="697"/>
      <c r="AF253" s="697"/>
      <c r="AG253" s="697"/>
      <c r="AH253" s="697"/>
      <c r="AI253" s="697"/>
      <c r="AJ253" s="697"/>
      <c r="AK253" s="697"/>
      <c r="AL253" s="697"/>
      <c r="AM253" s="697"/>
      <c r="AN253" s="697"/>
      <c r="AO253" s="697"/>
      <c r="AP253" s="697"/>
      <c r="AQ253" s="697"/>
      <c r="AR253" s="697"/>
      <c r="AS253" s="697"/>
      <c r="AT253" s="697"/>
      <c r="AU253" s="697"/>
      <c r="AV253" s="697"/>
      <c r="AW253" s="697"/>
      <c r="AX253" s="697"/>
      <c r="AY253" s="697"/>
      <c r="AZ253" s="697"/>
      <c r="BA253" s="697"/>
      <c r="BB253" s="697"/>
      <c r="BC253" s="697"/>
      <c r="BD253" s="697"/>
      <c r="BE253" s="697"/>
      <c r="BF253" s="697"/>
      <c r="BG253" s="697"/>
      <c r="BH253" s="697"/>
      <c r="BI253" s="697"/>
      <c r="BJ253" s="697"/>
      <c r="BK253" s="697"/>
      <c r="BL253" s="697"/>
      <c r="BM253" s="697"/>
      <c r="BN253" s="697"/>
      <c r="BO253" s="697"/>
      <c r="BP253" s="697"/>
      <c r="BQ253" s="697"/>
      <c r="BR253" s="697"/>
      <c r="BS253" s="697"/>
      <c r="BT253" s="697"/>
      <c r="BU253" s="697"/>
      <c r="BV253" s="697"/>
      <c r="BW253" s="697"/>
      <c r="BX253" s="697"/>
      <c r="BY253" s="697"/>
      <c r="BZ253" s="697"/>
      <c r="CA253" s="697"/>
      <c r="CB253" s="697"/>
      <c r="CC253" s="697"/>
      <c r="CD253" s="697"/>
      <c r="CE253" s="697"/>
      <c r="CF253" s="697"/>
      <c r="CG253" s="697"/>
      <c r="CH253" s="697"/>
      <c r="CI253" s="697"/>
      <c r="CJ253" s="697"/>
      <c r="CK253" s="697"/>
      <c r="CL253" s="697"/>
      <c r="CM253" s="697"/>
      <c r="CN253" s="697"/>
      <c r="CO253" s="697"/>
      <c r="CP253" s="697"/>
      <c r="CQ253" s="697"/>
      <c r="CR253" s="697"/>
      <c r="CS253" s="697"/>
      <c r="CT253" s="697"/>
      <c r="CU253" s="697"/>
      <c r="CV253" s="697"/>
      <c r="CW253" s="697"/>
      <c r="CX253" s="697"/>
      <c r="CY253" s="697"/>
      <c r="CZ253" s="697"/>
      <c r="DA253" s="697"/>
      <c r="DB253" s="697"/>
      <c r="DC253" s="697"/>
      <c r="DD253" s="697"/>
      <c r="DE253" s="697"/>
      <c r="DF253" s="697"/>
      <c r="DG253" s="697"/>
      <c r="DH253" s="697"/>
      <c r="DI253" s="697"/>
      <c r="DJ253" s="697"/>
      <c r="DK253" s="697"/>
      <c r="DL253" s="697"/>
      <c r="DM253" s="697"/>
      <c r="DN253" s="697"/>
      <c r="DO253" s="697"/>
      <c r="DP253" s="697"/>
      <c r="DQ253" s="697"/>
      <c r="DR253" s="697"/>
      <c r="DS253" s="697"/>
      <c r="DT253" s="697"/>
      <c r="DU253" s="697"/>
      <c r="DV253" s="697"/>
      <c r="DW253" s="697"/>
      <c r="DX253" s="697"/>
      <c r="DY253" s="697"/>
      <c r="DZ253" s="697"/>
      <c r="EA253" s="697"/>
      <c r="EB253" s="697"/>
      <c r="EC253" s="697"/>
      <c r="ED253" s="697"/>
      <c r="EE253" s="697"/>
      <c r="EF253" s="697"/>
      <c r="EG253" s="697"/>
      <c r="EH253" s="697"/>
      <c r="EI253" s="697"/>
      <c r="EJ253" s="697"/>
      <c r="EK253" s="697"/>
      <c r="EL253" s="697"/>
      <c r="EM253" s="697"/>
      <c r="EN253" s="697"/>
      <c r="EO253" s="697"/>
      <c r="EP253" s="697"/>
      <c r="EQ253" s="697"/>
      <c r="ER253" s="697"/>
      <c r="ES253" s="697"/>
      <c r="ET253" s="697"/>
      <c r="EU253" s="697"/>
      <c r="EV253" s="697"/>
      <c r="EW253" s="697"/>
      <c r="EX253" s="697"/>
      <c r="EY253" s="697"/>
      <c r="EZ253" s="697"/>
      <c r="FA253" s="697"/>
      <c r="FB253" s="697"/>
      <c r="FC253" s="697"/>
      <c r="FD253" s="697"/>
      <c r="FE253" s="697"/>
      <c r="FF253" s="697"/>
      <c r="FG253" s="697"/>
      <c r="FH253" s="697"/>
      <c r="FI253" s="697"/>
      <c r="FJ253" s="697"/>
      <c r="FK253" s="697"/>
      <c r="FL253" s="697"/>
      <c r="FM253" s="697"/>
      <c r="FN253" s="697"/>
      <c r="FO253" s="697"/>
      <c r="FP253" s="697"/>
      <c r="FQ253" s="697"/>
      <c r="FR253" s="697"/>
      <c r="FS253" s="697"/>
      <c r="FT253" s="697"/>
      <c r="FU253" s="697"/>
      <c r="FV253" s="697"/>
      <c r="FW253" s="697"/>
      <c r="FX253" s="697"/>
      <c r="FY253" s="697"/>
      <c r="FZ253" s="697"/>
      <c r="GA253" s="697"/>
      <c r="GB253" s="697"/>
      <c r="GC253" s="697"/>
      <c r="GD253" s="697"/>
      <c r="GE253" s="697"/>
      <c r="GF253" s="697"/>
      <c r="GG253" s="697"/>
      <c r="GH253" s="697"/>
      <c r="GI253" s="697"/>
      <c r="GJ253" s="697"/>
      <c r="GK253" s="697"/>
      <c r="GL253" s="697"/>
      <c r="GM253" s="697"/>
      <c r="GN253" s="697"/>
      <c r="GO253" s="697"/>
      <c r="GP253" s="697"/>
      <c r="GQ253" s="697"/>
      <c r="GR253" s="697"/>
      <c r="GS253" s="697"/>
      <c r="GT253" s="697"/>
      <c r="GU253" s="697"/>
      <c r="GV253" s="697"/>
      <c r="GW253" s="697"/>
      <c r="GX253" s="697"/>
      <c r="GY253" s="697"/>
      <c r="GZ253" s="697"/>
      <c r="HA253" s="697"/>
      <c r="HB253" s="697"/>
      <c r="HC253" s="697"/>
      <c r="HD253" s="697"/>
      <c r="HE253" s="697"/>
      <c r="HF253" s="697"/>
      <c r="HG253" s="697"/>
      <c r="HH253" s="697"/>
      <c r="HI253" s="697"/>
      <c r="HJ253" s="697"/>
      <c r="HK253" s="697"/>
      <c r="HL253" s="697"/>
      <c r="HM253" s="697"/>
      <c r="HN253" s="697"/>
      <c r="HO253" s="697"/>
      <c r="HP253" s="697"/>
      <c r="HQ253" s="697"/>
      <c r="HR253" s="697"/>
      <c r="HS253" s="697"/>
      <c r="HT253" s="697"/>
      <c r="HU253" s="697"/>
      <c r="HV253" s="697"/>
      <c r="HW253" s="697"/>
      <c r="HX253" s="697"/>
      <c r="HY253" s="697"/>
      <c r="HZ253" s="697"/>
      <c r="IA253" s="697"/>
      <c r="IB253" s="697"/>
      <c r="IC253" s="697"/>
      <c r="ID253" s="697"/>
      <c r="IE253" s="697"/>
      <c r="IF253" s="697"/>
      <c r="IG253" s="697"/>
      <c r="IH253" s="697"/>
      <c r="II253" s="697"/>
      <c r="IJ253" s="697"/>
      <c r="IK253" s="697"/>
      <c r="IL253" s="697"/>
      <c r="IM253" s="697"/>
    </row>
    <row r="254" spans="1:247">
      <c r="A254" s="704"/>
      <c r="B254" s="704"/>
      <c r="C254" s="704"/>
      <c r="D254" s="720"/>
      <c r="E254" s="711"/>
      <c r="F254" s="717"/>
      <c r="G254" s="708"/>
      <c r="H254" s="717"/>
      <c r="I254" s="711"/>
      <c r="J254" s="711"/>
      <c r="K254" s="718"/>
      <c r="L254" s="712"/>
      <c r="M254" s="704"/>
      <c r="N254" s="704"/>
      <c r="O254" s="712"/>
      <c r="P254" s="704"/>
      <c r="Q254" s="704"/>
      <c r="R254" s="704"/>
      <c r="S254" s="713"/>
      <c r="T254" s="704"/>
      <c r="V254" s="697"/>
      <c r="W254" s="697"/>
      <c r="X254" s="697"/>
      <c r="Y254" s="697"/>
      <c r="Z254" s="697"/>
      <c r="AA254" s="697"/>
      <c r="AB254" s="697"/>
      <c r="AC254" s="697"/>
      <c r="AD254" s="697"/>
      <c r="AE254" s="697"/>
      <c r="AF254" s="697"/>
      <c r="AG254" s="697"/>
      <c r="AH254" s="697"/>
      <c r="AI254" s="697"/>
      <c r="AJ254" s="697"/>
      <c r="AK254" s="697"/>
      <c r="AL254" s="697"/>
      <c r="AM254" s="697"/>
      <c r="AN254" s="697"/>
      <c r="AO254" s="697"/>
      <c r="AP254" s="697"/>
      <c r="AQ254" s="697"/>
      <c r="AR254" s="697"/>
      <c r="AS254" s="697"/>
      <c r="AT254" s="697"/>
      <c r="AU254" s="697"/>
      <c r="AV254" s="697"/>
      <c r="AW254" s="697"/>
      <c r="AX254" s="697"/>
      <c r="AY254" s="697"/>
      <c r="AZ254" s="697"/>
      <c r="BA254" s="697"/>
      <c r="BB254" s="697"/>
      <c r="BC254" s="697"/>
      <c r="BD254" s="697"/>
      <c r="BE254" s="697"/>
      <c r="BF254" s="697"/>
      <c r="BG254" s="697"/>
      <c r="BH254" s="697"/>
      <c r="BI254" s="697"/>
      <c r="BJ254" s="697"/>
      <c r="BK254" s="697"/>
      <c r="BL254" s="697"/>
      <c r="BM254" s="697"/>
      <c r="BN254" s="697"/>
      <c r="BO254" s="697"/>
      <c r="BP254" s="697"/>
      <c r="BQ254" s="697"/>
      <c r="BR254" s="697"/>
      <c r="BS254" s="697"/>
      <c r="BT254" s="697"/>
      <c r="BU254" s="697"/>
      <c r="BV254" s="697"/>
      <c r="BW254" s="697"/>
      <c r="BX254" s="697"/>
      <c r="BY254" s="697"/>
      <c r="BZ254" s="697"/>
      <c r="CA254" s="697"/>
      <c r="CB254" s="697"/>
      <c r="CC254" s="697"/>
      <c r="CD254" s="697"/>
      <c r="CE254" s="697"/>
      <c r="CF254" s="697"/>
      <c r="CG254" s="697"/>
      <c r="CH254" s="697"/>
      <c r="CI254" s="697"/>
      <c r="CJ254" s="697"/>
      <c r="CK254" s="697"/>
      <c r="CL254" s="697"/>
      <c r="CM254" s="697"/>
      <c r="CN254" s="697"/>
      <c r="CO254" s="697"/>
      <c r="CP254" s="697"/>
      <c r="CQ254" s="697"/>
      <c r="CR254" s="697"/>
      <c r="CS254" s="697"/>
      <c r="CT254" s="697"/>
      <c r="CU254" s="697"/>
      <c r="CV254" s="697"/>
      <c r="CW254" s="697"/>
      <c r="CX254" s="697"/>
      <c r="CY254" s="697"/>
      <c r="CZ254" s="697"/>
      <c r="DA254" s="697"/>
      <c r="DB254" s="697"/>
      <c r="DC254" s="697"/>
      <c r="DD254" s="697"/>
      <c r="DE254" s="697"/>
      <c r="DF254" s="697"/>
      <c r="DG254" s="697"/>
      <c r="DH254" s="697"/>
      <c r="DI254" s="697"/>
      <c r="DJ254" s="697"/>
      <c r="DK254" s="697"/>
      <c r="DL254" s="697"/>
      <c r="DM254" s="697"/>
      <c r="DN254" s="697"/>
      <c r="DO254" s="697"/>
      <c r="DP254" s="697"/>
      <c r="DQ254" s="697"/>
      <c r="DR254" s="697"/>
      <c r="DS254" s="697"/>
      <c r="DT254" s="697"/>
      <c r="DU254" s="697"/>
      <c r="DV254" s="697"/>
      <c r="DW254" s="697"/>
      <c r="DX254" s="697"/>
      <c r="DY254" s="697"/>
      <c r="DZ254" s="697"/>
      <c r="EA254" s="697"/>
      <c r="EB254" s="697"/>
      <c r="EC254" s="697"/>
      <c r="ED254" s="697"/>
      <c r="EE254" s="697"/>
      <c r="EF254" s="697"/>
      <c r="EG254" s="697"/>
      <c r="EH254" s="697"/>
      <c r="EI254" s="697"/>
      <c r="EJ254" s="697"/>
      <c r="EK254" s="697"/>
      <c r="EL254" s="697"/>
      <c r="EM254" s="697"/>
      <c r="EN254" s="697"/>
      <c r="EO254" s="697"/>
      <c r="EP254" s="697"/>
      <c r="EQ254" s="697"/>
      <c r="ER254" s="697"/>
      <c r="ES254" s="697"/>
      <c r="ET254" s="697"/>
      <c r="EU254" s="697"/>
      <c r="EV254" s="697"/>
      <c r="EW254" s="697"/>
      <c r="EX254" s="697"/>
      <c r="EY254" s="697"/>
      <c r="EZ254" s="697"/>
      <c r="FA254" s="697"/>
      <c r="FB254" s="697"/>
      <c r="FC254" s="697"/>
      <c r="FD254" s="697"/>
      <c r="FE254" s="697"/>
      <c r="FF254" s="697"/>
      <c r="FG254" s="697"/>
      <c r="FH254" s="697"/>
      <c r="FI254" s="697"/>
      <c r="FJ254" s="697"/>
      <c r="FK254" s="697"/>
      <c r="FL254" s="697"/>
      <c r="FM254" s="697"/>
      <c r="FN254" s="697"/>
      <c r="FO254" s="697"/>
      <c r="FP254" s="697"/>
      <c r="FQ254" s="697"/>
      <c r="FR254" s="697"/>
      <c r="FS254" s="697"/>
      <c r="FT254" s="697"/>
      <c r="FU254" s="697"/>
      <c r="FV254" s="697"/>
      <c r="FW254" s="697"/>
      <c r="FX254" s="697"/>
      <c r="FY254" s="697"/>
      <c r="FZ254" s="697"/>
      <c r="GA254" s="697"/>
      <c r="GB254" s="697"/>
      <c r="GC254" s="697"/>
      <c r="GD254" s="697"/>
      <c r="GE254" s="697"/>
      <c r="GF254" s="697"/>
      <c r="GG254" s="697"/>
      <c r="GH254" s="697"/>
      <c r="GI254" s="697"/>
      <c r="GJ254" s="697"/>
      <c r="GK254" s="697"/>
      <c r="GL254" s="697"/>
      <c r="GM254" s="697"/>
      <c r="GN254" s="697"/>
      <c r="GO254" s="697"/>
      <c r="GP254" s="697"/>
      <c r="GQ254" s="697"/>
      <c r="GR254" s="697"/>
      <c r="GS254" s="697"/>
      <c r="GT254" s="697"/>
      <c r="GU254" s="697"/>
      <c r="GV254" s="697"/>
      <c r="GW254" s="697"/>
      <c r="GX254" s="697"/>
      <c r="GY254" s="697"/>
      <c r="GZ254" s="697"/>
      <c r="HA254" s="697"/>
      <c r="HB254" s="697"/>
      <c r="HC254" s="697"/>
      <c r="HD254" s="697"/>
      <c r="HE254" s="697"/>
      <c r="HF254" s="697"/>
      <c r="HG254" s="697"/>
      <c r="HH254" s="697"/>
      <c r="HI254" s="697"/>
      <c r="HJ254" s="697"/>
      <c r="HK254" s="697"/>
      <c r="HL254" s="697"/>
      <c r="HM254" s="697"/>
      <c r="HN254" s="697"/>
      <c r="HO254" s="697"/>
      <c r="HP254" s="697"/>
      <c r="HQ254" s="697"/>
      <c r="HR254" s="697"/>
      <c r="HS254" s="697"/>
      <c r="HT254" s="697"/>
      <c r="HU254" s="697"/>
      <c r="HV254" s="697"/>
      <c r="HW254" s="697"/>
      <c r="HX254" s="697"/>
      <c r="HY254" s="697"/>
      <c r="HZ254" s="697"/>
      <c r="IA254" s="697"/>
      <c r="IB254" s="697"/>
      <c r="IC254" s="697"/>
      <c r="ID254" s="697"/>
      <c r="IE254" s="697"/>
      <c r="IF254" s="697"/>
      <c r="IG254" s="697"/>
      <c r="IH254" s="697"/>
      <c r="II254" s="697"/>
      <c r="IJ254" s="697"/>
      <c r="IK254" s="697"/>
      <c r="IL254" s="697"/>
      <c r="IM254" s="697"/>
    </row>
    <row r="255" spans="1:247">
      <c r="A255" s="704"/>
      <c r="B255" s="704"/>
      <c r="C255" s="704"/>
      <c r="D255" s="720"/>
      <c r="E255" s="711"/>
      <c r="F255" s="717"/>
      <c r="G255" s="708"/>
      <c r="H255" s="709"/>
      <c r="I255" s="711"/>
      <c r="J255" s="711"/>
      <c r="K255" s="718"/>
      <c r="L255" s="712"/>
      <c r="M255" s="704"/>
      <c r="N255" s="704"/>
      <c r="O255" s="712"/>
      <c r="P255" s="704"/>
      <c r="Q255" s="704"/>
      <c r="R255" s="704"/>
      <c r="S255" s="713"/>
      <c r="T255" s="704"/>
      <c r="V255" s="697"/>
      <c r="W255" s="697"/>
      <c r="X255" s="697"/>
      <c r="Y255" s="697"/>
      <c r="Z255" s="697"/>
      <c r="AA255" s="697"/>
      <c r="AB255" s="697"/>
      <c r="AC255" s="697"/>
      <c r="AD255" s="697"/>
      <c r="AE255" s="697"/>
      <c r="AF255" s="697"/>
      <c r="AG255" s="697"/>
      <c r="AH255" s="697"/>
      <c r="AI255" s="697"/>
      <c r="AJ255" s="697"/>
      <c r="AK255" s="697"/>
      <c r="AL255" s="697"/>
      <c r="AM255" s="697"/>
      <c r="AN255" s="697"/>
      <c r="AO255" s="697"/>
      <c r="AP255" s="697"/>
      <c r="AQ255" s="697"/>
      <c r="AR255" s="697"/>
      <c r="AS255" s="697"/>
      <c r="AT255" s="697"/>
      <c r="AU255" s="697"/>
      <c r="AV255" s="697"/>
      <c r="AW255" s="697"/>
      <c r="AX255" s="697"/>
      <c r="AY255" s="697"/>
      <c r="AZ255" s="697"/>
      <c r="BA255" s="697"/>
      <c r="BB255" s="697"/>
      <c r="BC255" s="697"/>
      <c r="BD255" s="697"/>
      <c r="BE255" s="697"/>
      <c r="BF255" s="697"/>
      <c r="BG255" s="697"/>
      <c r="BH255" s="697"/>
      <c r="BI255" s="697"/>
      <c r="BJ255" s="697"/>
      <c r="BK255" s="697"/>
      <c r="BL255" s="697"/>
      <c r="BM255" s="697"/>
      <c r="BN255" s="697"/>
      <c r="BO255" s="697"/>
      <c r="BP255" s="697"/>
      <c r="BQ255" s="697"/>
      <c r="BR255" s="697"/>
      <c r="BS255" s="697"/>
      <c r="BT255" s="697"/>
      <c r="BU255" s="697"/>
      <c r="BV255" s="697"/>
      <c r="BW255" s="697"/>
      <c r="BX255" s="697"/>
      <c r="BY255" s="697"/>
      <c r="BZ255" s="697"/>
      <c r="CA255" s="697"/>
      <c r="CB255" s="697"/>
      <c r="CC255" s="697"/>
      <c r="CD255" s="697"/>
      <c r="CE255" s="697"/>
      <c r="CF255" s="697"/>
      <c r="CG255" s="697"/>
      <c r="CH255" s="697"/>
      <c r="CI255" s="697"/>
      <c r="CJ255" s="697"/>
      <c r="CK255" s="697"/>
      <c r="CL255" s="697"/>
      <c r="CM255" s="697"/>
      <c r="CN255" s="697"/>
      <c r="CO255" s="697"/>
      <c r="CP255" s="697"/>
      <c r="CQ255" s="697"/>
      <c r="CR255" s="697"/>
      <c r="CS255" s="697"/>
      <c r="CT255" s="697"/>
      <c r="CU255" s="697"/>
      <c r="CV255" s="697"/>
      <c r="CW255" s="697"/>
      <c r="CX255" s="697"/>
      <c r="CY255" s="697"/>
      <c r="CZ255" s="697"/>
      <c r="DA255" s="697"/>
      <c r="DB255" s="697"/>
      <c r="DC255" s="697"/>
      <c r="DD255" s="697"/>
      <c r="DE255" s="697"/>
      <c r="DF255" s="697"/>
      <c r="DG255" s="697"/>
      <c r="DH255" s="697"/>
      <c r="DI255" s="697"/>
      <c r="DJ255" s="697"/>
      <c r="DK255" s="697"/>
      <c r="DL255" s="697"/>
      <c r="DM255" s="697"/>
      <c r="DN255" s="697"/>
      <c r="DO255" s="697"/>
      <c r="DP255" s="697"/>
      <c r="DQ255" s="697"/>
      <c r="DR255" s="697"/>
      <c r="DS255" s="697"/>
      <c r="DT255" s="697"/>
      <c r="DU255" s="697"/>
      <c r="DV255" s="697"/>
      <c r="DW255" s="697"/>
      <c r="DX255" s="697"/>
      <c r="DY255" s="697"/>
      <c r="DZ255" s="697"/>
      <c r="EA255" s="697"/>
      <c r="EB255" s="697"/>
      <c r="EC255" s="697"/>
      <c r="ED255" s="697"/>
      <c r="EE255" s="697"/>
      <c r="EF255" s="697"/>
      <c r="EG255" s="697"/>
      <c r="EH255" s="697"/>
      <c r="EI255" s="697"/>
      <c r="EJ255" s="697"/>
      <c r="EK255" s="697"/>
      <c r="EL255" s="697"/>
      <c r="EM255" s="697"/>
      <c r="EN255" s="697"/>
      <c r="EO255" s="697"/>
      <c r="EP255" s="697"/>
      <c r="EQ255" s="697"/>
      <c r="ER255" s="697"/>
      <c r="ES255" s="697"/>
      <c r="ET255" s="697"/>
      <c r="EU255" s="697"/>
      <c r="EV255" s="697"/>
      <c r="EW255" s="697"/>
      <c r="EX255" s="697"/>
      <c r="EY255" s="697"/>
      <c r="EZ255" s="697"/>
      <c r="FA255" s="697"/>
      <c r="FB255" s="697"/>
      <c r="FC255" s="697"/>
      <c r="FD255" s="697"/>
      <c r="FE255" s="697"/>
      <c r="FF255" s="697"/>
      <c r="FG255" s="697"/>
      <c r="FH255" s="697"/>
      <c r="FI255" s="697"/>
      <c r="FJ255" s="697"/>
      <c r="FK255" s="697"/>
      <c r="FL255" s="697"/>
      <c r="FM255" s="697"/>
      <c r="FN255" s="697"/>
      <c r="FO255" s="697"/>
      <c r="FP255" s="697"/>
      <c r="FQ255" s="697"/>
      <c r="FR255" s="697"/>
      <c r="FS255" s="697"/>
      <c r="FT255" s="697"/>
      <c r="FU255" s="697"/>
      <c r="FV255" s="697"/>
      <c r="FW255" s="697"/>
      <c r="FX255" s="697"/>
      <c r="FY255" s="697"/>
      <c r="FZ255" s="697"/>
      <c r="GA255" s="697"/>
      <c r="GB255" s="697"/>
      <c r="GC255" s="697"/>
      <c r="GD255" s="697"/>
      <c r="GE255" s="697"/>
      <c r="GF255" s="697"/>
      <c r="GG255" s="697"/>
      <c r="GH255" s="697"/>
      <c r="GI255" s="697"/>
      <c r="GJ255" s="697"/>
      <c r="GK255" s="697"/>
      <c r="GL255" s="697"/>
      <c r="GM255" s="697"/>
      <c r="GN255" s="697"/>
      <c r="GO255" s="697"/>
      <c r="GP255" s="697"/>
      <c r="GQ255" s="697"/>
      <c r="GR255" s="697"/>
      <c r="GS255" s="697"/>
      <c r="GT255" s="697"/>
      <c r="GU255" s="697"/>
      <c r="GV255" s="697"/>
      <c r="GW255" s="697"/>
      <c r="GX255" s="697"/>
      <c r="GY255" s="697"/>
      <c r="GZ255" s="697"/>
      <c r="HA255" s="697"/>
      <c r="HB255" s="697"/>
      <c r="HC255" s="697"/>
      <c r="HD255" s="697"/>
      <c r="HE255" s="697"/>
      <c r="HF255" s="697"/>
      <c r="HG255" s="697"/>
      <c r="HH255" s="697"/>
      <c r="HI255" s="697"/>
      <c r="HJ255" s="697"/>
      <c r="HK255" s="697"/>
      <c r="HL255" s="697"/>
      <c r="HM255" s="697"/>
      <c r="HN255" s="697"/>
      <c r="HO255" s="697"/>
      <c r="HP255" s="697"/>
      <c r="HQ255" s="697"/>
      <c r="HR255" s="697"/>
      <c r="HS255" s="697"/>
      <c r="HT255" s="697"/>
      <c r="HU255" s="697"/>
      <c r="HV255" s="697"/>
      <c r="HW255" s="697"/>
      <c r="HX255" s="697"/>
      <c r="HY255" s="697"/>
      <c r="HZ255" s="697"/>
      <c r="IA255" s="697"/>
      <c r="IB255" s="697"/>
      <c r="IC255" s="697"/>
      <c r="ID255" s="697"/>
      <c r="IE255" s="697"/>
      <c r="IF255" s="697"/>
      <c r="IG255" s="697"/>
      <c r="IH255" s="697"/>
      <c r="II255" s="697"/>
      <c r="IJ255" s="697"/>
      <c r="IK255" s="697"/>
      <c r="IL255" s="697"/>
      <c r="IM255" s="697"/>
    </row>
    <row r="256" spans="1:247">
      <c r="A256" s="704"/>
      <c r="B256" s="704"/>
      <c r="C256" s="704"/>
      <c r="D256" s="720"/>
      <c r="E256" s="711"/>
      <c r="F256" s="717"/>
      <c r="G256" s="708"/>
      <c r="H256" s="717"/>
      <c r="I256" s="711"/>
      <c r="J256" s="711"/>
      <c r="K256" s="718"/>
      <c r="L256" s="712"/>
      <c r="M256" s="704"/>
      <c r="N256" s="704"/>
      <c r="O256" s="712"/>
      <c r="P256" s="704"/>
      <c r="Q256" s="704"/>
      <c r="R256" s="704"/>
      <c r="S256" s="713"/>
      <c r="T256" s="704"/>
      <c r="V256" s="697"/>
      <c r="W256" s="697"/>
      <c r="X256" s="697"/>
      <c r="Y256" s="697"/>
      <c r="Z256" s="697"/>
      <c r="AA256" s="697"/>
      <c r="AB256" s="697"/>
      <c r="AC256" s="697"/>
      <c r="AD256" s="697"/>
      <c r="AE256" s="697"/>
      <c r="AF256" s="697"/>
      <c r="AG256" s="697"/>
      <c r="AH256" s="697"/>
      <c r="AI256" s="697"/>
      <c r="AJ256" s="697"/>
      <c r="AK256" s="697"/>
      <c r="AL256" s="697"/>
      <c r="AM256" s="697"/>
      <c r="AN256" s="697"/>
      <c r="AO256" s="697"/>
      <c r="AP256" s="697"/>
      <c r="AQ256" s="697"/>
      <c r="AR256" s="697"/>
      <c r="AS256" s="697"/>
      <c r="AT256" s="697"/>
      <c r="AU256" s="697"/>
      <c r="AV256" s="697"/>
      <c r="AW256" s="697"/>
      <c r="AX256" s="697"/>
      <c r="AY256" s="697"/>
      <c r="AZ256" s="697"/>
      <c r="BA256" s="697"/>
      <c r="BB256" s="697"/>
      <c r="BC256" s="697"/>
      <c r="BD256" s="697"/>
      <c r="BE256" s="697"/>
      <c r="BF256" s="697"/>
      <c r="BG256" s="697"/>
      <c r="BH256" s="697"/>
      <c r="BI256" s="697"/>
      <c r="BJ256" s="697"/>
      <c r="BK256" s="697"/>
      <c r="BL256" s="697"/>
      <c r="BM256" s="697"/>
      <c r="BN256" s="697"/>
      <c r="BO256" s="697"/>
      <c r="BP256" s="697"/>
      <c r="BQ256" s="697"/>
      <c r="BR256" s="697"/>
      <c r="BS256" s="697"/>
      <c r="BT256" s="697"/>
      <c r="BU256" s="697"/>
      <c r="BV256" s="697"/>
      <c r="BW256" s="697"/>
      <c r="BX256" s="697"/>
      <c r="BY256" s="697"/>
      <c r="BZ256" s="697"/>
      <c r="CA256" s="697"/>
      <c r="CB256" s="697"/>
      <c r="CC256" s="697"/>
      <c r="CD256" s="697"/>
      <c r="CE256" s="697"/>
      <c r="CF256" s="697"/>
      <c r="CG256" s="697"/>
      <c r="CH256" s="697"/>
      <c r="CI256" s="697"/>
      <c r="CJ256" s="697"/>
      <c r="CK256" s="697"/>
      <c r="CL256" s="697"/>
      <c r="CM256" s="697"/>
      <c r="CN256" s="697"/>
      <c r="CO256" s="697"/>
      <c r="CP256" s="697"/>
      <c r="CQ256" s="697"/>
      <c r="CR256" s="697"/>
      <c r="CS256" s="697"/>
      <c r="CT256" s="697"/>
      <c r="CU256" s="697"/>
      <c r="CV256" s="697"/>
      <c r="CW256" s="697"/>
      <c r="CX256" s="697"/>
      <c r="CY256" s="697"/>
      <c r="CZ256" s="697"/>
      <c r="DA256" s="697"/>
      <c r="DB256" s="697"/>
      <c r="DC256" s="697"/>
      <c r="DD256" s="697"/>
      <c r="DE256" s="697"/>
      <c r="DF256" s="697"/>
      <c r="DG256" s="697"/>
      <c r="DH256" s="697"/>
      <c r="DI256" s="697"/>
      <c r="DJ256" s="697"/>
      <c r="DK256" s="697"/>
      <c r="DL256" s="697"/>
      <c r="DM256" s="697"/>
      <c r="DN256" s="697"/>
      <c r="DO256" s="697"/>
      <c r="DP256" s="697"/>
      <c r="DQ256" s="697"/>
      <c r="DR256" s="697"/>
      <c r="DS256" s="697"/>
      <c r="DT256" s="697"/>
      <c r="DU256" s="697"/>
      <c r="DV256" s="697"/>
      <c r="DW256" s="697"/>
      <c r="DX256" s="697"/>
      <c r="DY256" s="697"/>
      <c r="DZ256" s="697"/>
      <c r="EA256" s="697"/>
      <c r="EB256" s="697"/>
      <c r="EC256" s="697"/>
      <c r="ED256" s="697"/>
      <c r="EE256" s="697"/>
      <c r="EF256" s="697"/>
      <c r="EG256" s="697"/>
      <c r="EH256" s="697"/>
      <c r="EI256" s="697"/>
      <c r="EJ256" s="697"/>
      <c r="EK256" s="697"/>
      <c r="EL256" s="697"/>
      <c r="EM256" s="697"/>
      <c r="EN256" s="697"/>
      <c r="EO256" s="697"/>
      <c r="EP256" s="697"/>
      <c r="EQ256" s="697"/>
      <c r="ER256" s="697"/>
      <c r="ES256" s="697"/>
      <c r="ET256" s="697"/>
      <c r="EU256" s="697"/>
      <c r="EV256" s="697"/>
      <c r="EW256" s="697"/>
      <c r="EX256" s="697"/>
      <c r="EY256" s="697"/>
      <c r="EZ256" s="697"/>
      <c r="FA256" s="697"/>
      <c r="FB256" s="697"/>
      <c r="FC256" s="697"/>
      <c r="FD256" s="697"/>
      <c r="FE256" s="697"/>
      <c r="FF256" s="697"/>
      <c r="FG256" s="697"/>
      <c r="FH256" s="697"/>
      <c r="FI256" s="697"/>
      <c r="FJ256" s="697"/>
      <c r="FK256" s="697"/>
      <c r="FL256" s="697"/>
      <c r="FM256" s="697"/>
      <c r="FN256" s="697"/>
      <c r="FO256" s="697"/>
      <c r="FP256" s="697"/>
      <c r="FQ256" s="697"/>
      <c r="FR256" s="697"/>
      <c r="FS256" s="697"/>
      <c r="FT256" s="697"/>
      <c r="FU256" s="697"/>
      <c r="FV256" s="697"/>
      <c r="FW256" s="697"/>
      <c r="FX256" s="697"/>
      <c r="FY256" s="697"/>
      <c r="FZ256" s="697"/>
      <c r="GA256" s="697"/>
      <c r="GB256" s="697"/>
      <c r="GC256" s="697"/>
      <c r="GD256" s="697"/>
      <c r="GE256" s="697"/>
      <c r="GF256" s="697"/>
      <c r="GG256" s="697"/>
      <c r="GH256" s="697"/>
      <c r="GI256" s="697"/>
      <c r="GJ256" s="697"/>
      <c r="GK256" s="697"/>
      <c r="GL256" s="697"/>
      <c r="GM256" s="697"/>
      <c r="GN256" s="697"/>
      <c r="GO256" s="697"/>
      <c r="GP256" s="697"/>
      <c r="GQ256" s="697"/>
      <c r="GR256" s="697"/>
      <c r="GS256" s="697"/>
      <c r="GT256" s="697"/>
      <c r="GU256" s="697"/>
      <c r="GV256" s="697"/>
      <c r="GW256" s="697"/>
      <c r="GX256" s="697"/>
      <c r="GY256" s="697"/>
      <c r="GZ256" s="697"/>
      <c r="HA256" s="697"/>
      <c r="HB256" s="697"/>
      <c r="HC256" s="697"/>
      <c r="HD256" s="697"/>
      <c r="HE256" s="697"/>
      <c r="HF256" s="697"/>
      <c r="HG256" s="697"/>
      <c r="HH256" s="697"/>
      <c r="HI256" s="697"/>
      <c r="HJ256" s="697"/>
      <c r="HK256" s="697"/>
      <c r="HL256" s="697"/>
      <c r="HM256" s="697"/>
      <c r="HN256" s="697"/>
      <c r="HO256" s="697"/>
      <c r="HP256" s="697"/>
      <c r="HQ256" s="697"/>
      <c r="HR256" s="697"/>
      <c r="HS256" s="697"/>
      <c r="HT256" s="697"/>
      <c r="HU256" s="697"/>
      <c r="HV256" s="697"/>
      <c r="HW256" s="697"/>
      <c r="HX256" s="697"/>
      <c r="HY256" s="697"/>
      <c r="HZ256" s="697"/>
      <c r="IA256" s="697"/>
      <c r="IB256" s="697"/>
      <c r="IC256" s="697"/>
      <c r="ID256" s="697"/>
      <c r="IE256" s="697"/>
      <c r="IF256" s="697"/>
      <c r="IG256" s="697"/>
      <c r="IH256" s="697"/>
      <c r="II256" s="697"/>
      <c r="IJ256" s="697"/>
      <c r="IK256" s="697"/>
      <c r="IL256" s="697"/>
      <c r="IM256" s="697"/>
    </row>
    <row r="257" spans="1:247">
      <c r="A257" s="704"/>
      <c r="B257" s="704"/>
      <c r="C257" s="704"/>
      <c r="D257" s="720"/>
      <c r="E257" s="711"/>
      <c r="F257" s="717"/>
      <c r="G257" s="708"/>
      <c r="H257" s="717"/>
      <c r="I257" s="711"/>
      <c r="J257" s="711"/>
      <c r="K257" s="718"/>
      <c r="L257" s="712"/>
      <c r="M257" s="704"/>
      <c r="N257" s="704"/>
      <c r="O257" s="712"/>
      <c r="P257" s="704"/>
      <c r="Q257" s="704"/>
      <c r="R257" s="704"/>
      <c r="S257" s="713"/>
      <c r="T257" s="704"/>
      <c r="V257" s="697"/>
      <c r="W257" s="697"/>
      <c r="X257" s="697"/>
      <c r="Y257" s="697"/>
      <c r="Z257" s="697"/>
      <c r="AA257" s="697"/>
      <c r="AB257" s="697"/>
      <c r="AC257" s="697"/>
      <c r="AD257" s="697"/>
      <c r="AE257" s="697"/>
      <c r="AF257" s="697"/>
      <c r="AG257" s="697"/>
      <c r="AH257" s="697"/>
      <c r="AI257" s="697"/>
      <c r="AJ257" s="697"/>
      <c r="AK257" s="697"/>
      <c r="AL257" s="697"/>
      <c r="AM257" s="697"/>
      <c r="AN257" s="697"/>
      <c r="AO257" s="697"/>
      <c r="AP257" s="697"/>
      <c r="AQ257" s="697"/>
      <c r="AR257" s="697"/>
      <c r="AS257" s="697"/>
      <c r="AT257" s="697"/>
      <c r="AU257" s="697"/>
      <c r="AV257" s="697"/>
      <c r="AW257" s="697"/>
      <c r="AX257" s="697"/>
      <c r="AY257" s="697"/>
      <c r="AZ257" s="697"/>
      <c r="BA257" s="697"/>
      <c r="BB257" s="697"/>
      <c r="BC257" s="697"/>
      <c r="BD257" s="697"/>
      <c r="BE257" s="697"/>
      <c r="BF257" s="697"/>
      <c r="BG257" s="697"/>
      <c r="BH257" s="697"/>
      <c r="BI257" s="697"/>
      <c r="BJ257" s="697"/>
      <c r="BK257" s="697"/>
      <c r="BL257" s="697"/>
      <c r="BM257" s="697"/>
      <c r="BN257" s="697"/>
      <c r="BO257" s="697"/>
      <c r="BP257" s="697"/>
      <c r="BQ257" s="697"/>
      <c r="BR257" s="697"/>
      <c r="BS257" s="697"/>
      <c r="BT257" s="697"/>
      <c r="BU257" s="697"/>
      <c r="BV257" s="697"/>
      <c r="BW257" s="697"/>
      <c r="BX257" s="697"/>
      <c r="BY257" s="697"/>
      <c r="BZ257" s="697"/>
      <c r="CA257" s="697"/>
      <c r="CB257" s="697"/>
      <c r="CC257" s="697"/>
      <c r="CD257" s="697"/>
      <c r="CE257" s="697"/>
      <c r="CF257" s="697"/>
      <c r="CG257" s="697"/>
      <c r="CH257" s="697"/>
      <c r="CI257" s="697"/>
      <c r="CJ257" s="697"/>
      <c r="CK257" s="697"/>
      <c r="CL257" s="697"/>
      <c r="CM257" s="697"/>
      <c r="CN257" s="697"/>
      <c r="CO257" s="697"/>
      <c r="CP257" s="697"/>
      <c r="CQ257" s="697"/>
      <c r="CR257" s="697"/>
      <c r="CS257" s="697"/>
      <c r="CT257" s="697"/>
      <c r="CU257" s="697"/>
      <c r="CV257" s="697"/>
      <c r="CW257" s="697"/>
      <c r="CX257" s="697"/>
      <c r="CY257" s="697"/>
      <c r="CZ257" s="697"/>
      <c r="DA257" s="697"/>
      <c r="DB257" s="697"/>
      <c r="DC257" s="697"/>
      <c r="DD257" s="697"/>
      <c r="DE257" s="697"/>
      <c r="DF257" s="697"/>
      <c r="DG257" s="697"/>
      <c r="DH257" s="697"/>
      <c r="DI257" s="697"/>
      <c r="DJ257" s="697"/>
      <c r="DK257" s="697"/>
      <c r="DL257" s="697"/>
      <c r="DM257" s="697"/>
      <c r="DN257" s="697"/>
      <c r="DO257" s="697"/>
      <c r="DP257" s="697"/>
      <c r="DQ257" s="697"/>
      <c r="DR257" s="697"/>
      <c r="DS257" s="697"/>
      <c r="DT257" s="697"/>
      <c r="DU257" s="697"/>
      <c r="DV257" s="697"/>
      <c r="DW257" s="697"/>
      <c r="DX257" s="697"/>
      <c r="DY257" s="697"/>
      <c r="DZ257" s="697"/>
      <c r="EA257" s="697"/>
      <c r="EB257" s="697"/>
      <c r="EC257" s="697"/>
      <c r="ED257" s="697"/>
      <c r="EE257" s="697"/>
      <c r="EF257" s="697"/>
      <c r="EG257" s="697"/>
      <c r="EH257" s="697"/>
      <c r="EI257" s="697"/>
      <c r="EJ257" s="697"/>
      <c r="EK257" s="697"/>
      <c r="EL257" s="697"/>
      <c r="EM257" s="697"/>
      <c r="EN257" s="697"/>
      <c r="EO257" s="697"/>
      <c r="EP257" s="697"/>
      <c r="EQ257" s="697"/>
      <c r="ER257" s="697"/>
      <c r="ES257" s="697"/>
      <c r="ET257" s="697"/>
      <c r="EU257" s="697"/>
      <c r="EV257" s="697"/>
      <c r="EW257" s="697"/>
      <c r="EX257" s="697"/>
      <c r="EY257" s="697"/>
      <c r="EZ257" s="697"/>
      <c r="FA257" s="697"/>
      <c r="FB257" s="697"/>
      <c r="FC257" s="697"/>
      <c r="FD257" s="697"/>
      <c r="FE257" s="697"/>
      <c r="FF257" s="697"/>
      <c r="FG257" s="697"/>
      <c r="FH257" s="697"/>
      <c r="FI257" s="697"/>
      <c r="FJ257" s="697"/>
      <c r="FK257" s="697"/>
      <c r="FL257" s="697"/>
      <c r="FM257" s="697"/>
      <c r="FN257" s="697"/>
      <c r="FO257" s="697"/>
      <c r="FP257" s="697"/>
      <c r="FQ257" s="697"/>
      <c r="FR257" s="697"/>
      <c r="FS257" s="697"/>
      <c r="FT257" s="697"/>
      <c r="FU257" s="697"/>
      <c r="FV257" s="697"/>
      <c r="FW257" s="697"/>
      <c r="FX257" s="697"/>
      <c r="FY257" s="697"/>
      <c r="FZ257" s="697"/>
      <c r="GA257" s="697"/>
      <c r="GB257" s="697"/>
      <c r="GC257" s="697"/>
      <c r="GD257" s="697"/>
      <c r="GE257" s="697"/>
      <c r="GF257" s="697"/>
      <c r="GG257" s="697"/>
      <c r="GH257" s="697"/>
      <c r="GI257" s="697"/>
      <c r="GJ257" s="697"/>
      <c r="GK257" s="697"/>
      <c r="GL257" s="697"/>
      <c r="GM257" s="697"/>
      <c r="GN257" s="697"/>
      <c r="GO257" s="697"/>
      <c r="GP257" s="697"/>
      <c r="GQ257" s="697"/>
      <c r="GR257" s="697"/>
      <c r="GS257" s="697"/>
      <c r="GT257" s="697"/>
      <c r="GU257" s="697"/>
      <c r="GV257" s="697"/>
      <c r="GW257" s="697"/>
      <c r="GX257" s="697"/>
      <c r="GY257" s="697"/>
      <c r="GZ257" s="697"/>
      <c r="HA257" s="697"/>
      <c r="HB257" s="697"/>
      <c r="HC257" s="697"/>
      <c r="HD257" s="697"/>
      <c r="HE257" s="697"/>
      <c r="HF257" s="697"/>
      <c r="HG257" s="697"/>
      <c r="HH257" s="697"/>
      <c r="HI257" s="697"/>
      <c r="HJ257" s="697"/>
      <c r="HK257" s="697"/>
      <c r="HL257" s="697"/>
      <c r="HM257" s="697"/>
      <c r="HN257" s="697"/>
      <c r="HO257" s="697"/>
      <c r="HP257" s="697"/>
      <c r="HQ257" s="697"/>
      <c r="HR257" s="697"/>
      <c r="HS257" s="697"/>
      <c r="HT257" s="697"/>
      <c r="HU257" s="697"/>
      <c r="HV257" s="697"/>
      <c r="HW257" s="697"/>
      <c r="HX257" s="697"/>
      <c r="HY257" s="697"/>
      <c r="HZ257" s="697"/>
      <c r="IA257" s="697"/>
      <c r="IB257" s="697"/>
      <c r="IC257" s="697"/>
      <c r="ID257" s="697"/>
      <c r="IE257" s="697"/>
      <c r="IF257" s="697"/>
      <c r="IG257" s="697"/>
      <c r="IH257" s="697"/>
      <c r="II257" s="697"/>
      <c r="IJ257" s="697"/>
      <c r="IK257" s="697"/>
      <c r="IL257" s="697"/>
      <c r="IM257" s="697"/>
    </row>
    <row r="258" spans="1:247">
      <c r="A258" s="704"/>
      <c r="B258" s="704"/>
      <c r="C258" s="704"/>
      <c r="D258" s="720"/>
      <c r="E258" s="711"/>
      <c r="F258" s="717"/>
      <c r="G258" s="708"/>
      <c r="H258" s="709"/>
      <c r="I258" s="711"/>
      <c r="J258" s="711"/>
      <c r="K258" s="718"/>
      <c r="L258" s="712"/>
      <c r="M258" s="704"/>
      <c r="N258" s="704"/>
      <c r="O258" s="712"/>
      <c r="P258" s="704"/>
      <c r="Q258" s="704"/>
      <c r="R258" s="704"/>
      <c r="S258" s="713"/>
      <c r="T258" s="704"/>
      <c r="V258" s="697"/>
      <c r="W258" s="697"/>
      <c r="X258" s="697"/>
      <c r="Y258" s="697"/>
      <c r="Z258" s="697"/>
      <c r="AA258" s="697"/>
      <c r="AB258" s="697"/>
      <c r="AC258" s="697"/>
      <c r="AD258" s="697"/>
      <c r="AE258" s="697"/>
      <c r="AF258" s="697"/>
      <c r="AG258" s="697"/>
      <c r="AH258" s="697"/>
      <c r="AI258" s="697"/>
      <c r="AJ258" s="697"/>
      <c r="AK258" s="697"/>
      <c r="AL258" s="697"/>
      <c r="AM258" s="697"/>
      <c r="AN258" s="697"/>
      <c r="AO258" s="697"/>
      <c r="AP258" s="697"/>
      <c r="AQ258" s="697"/>
      <c r="AR258" s="697"/>
      <c r="AS258" s="697"/>
      <c r="AT258" s="697"/>
      <c r="AU258" s="697"/>
      <c r="AV258" s="697"/>
      <c r="AW258" s="697"/>
      <c r="AX258" s="697"/>
      <c r="AY258" s="697"/>
      <c r="AZ258" s="697"/>
      <c r="BA258" s="697"/>
      <c r="BB258" s="697"/>
      <c r="BC258" s="697"/>
      <c r="BD258" s="697"/>
      <c r="BE258" s="697"/>
      <c r="BF258" s="697"/>
      <c r="BG258" s="697"/>
      <c r="BH258" s="697"/>
      <c r="BI258" s="697"/>
      <c r="BJ258" s="697"/>
      <c r="BK258" s="697"/>
      <c r="BL258" s="697"/>
      <c r="BM258" s="697"/>
      <c r="BN258" s="697"/>
      <c r="BO258" s="697"/>
      <c r="BP258" s="697"/>
      <c r="BQ258" s="697"/>
      <c r="BR258" s="697"/>
      <c r="BS258" s="697"/>
      <c r="BT258" s="697"/>
      <c r="BU258" s="697"/>
      <c r="BV258" s="697"/>
      <c r="BW258" s="697"/>
      <c r="BX258" s="697"/>
      <c r="BY258" s="697"/>
      <c r="BZ258" s="697"/>
      <c r="CA258" s="697"/>
      <c r="CB258" s="697"/>
      <c r="CC258" s="697"/>
      <c r="CD258" s="697"/>
      <c r="CE258" s="697"/>
      <c r="CF258" s="697"/>
      <c r="CG258" s="697"/>
      <c r="CH258" s="697"/>
      <c r="CI258" s="697"/>
      <c r="CJ258" s="697"/>
      <c r="CK258" s="697"/>
      <c r="CL258" s="697"/>
      <c r="CM258" s="697"/>
      <c r="CN258" s="697"/>
      <c r="CO258" s="697"/>
      <c r="CP258" s="697"/>
      <c r="CQ258" s="697"/>
      <c r="CR258" s="697"/>
      <c r="CS258" s="697"/>
      <c r="CT258" s="697"/>
      <c r="CU258" s="697"/>
      <c r="CV258" s="697"/>
      <c r="CW258" s="697"/>
      <c r="CX258" s="697"/>
      <c r="CY258" s="697"/>
      <c r="CZ258" s="697"/>
      <c r="DA258" s="697"/>
      <c r="DB258" s="697"/>
      <c r="DC258" s="697"/>
      <c r="DD258" s="697"/>
      <c r="DE258" s="697"/>
      <c r="DF258" s="697"/>
      <c r="DG258" s="697"/>
      <c r="DH258" s="697"/>
      <c r="DI258" s="697"/>
      <c r="DJ258" s="697"/>
      <c r="DK258" s="697"/>
      <c r="DL258" s="697"/>
      <c r="DM258" s="697"/>
      <c r="DN258" s="697"/>
      <c r="DO258" s="697"/>
      <c r="DP258" s="697"/>
      <c r="DQ258" s="697"/>
      <c r="DR258" s="697"/>
      <c r="DS258" s="697"/>
      <c r="DT258" s="697"/>
      <c r="DU258" s="697"/>
      <c r="DV258" s="697"/>
      <c r="DW258" s="697"/>
      <c r="DX258" s="697"/>
      <c r="DY258" s="697"/>
      <c r="DZ258" s="697"/>
      <c r="EA258" s="697"/>
      <c r="EB258" s="697"/>
      <c r="EC258" s="697"/>
      <c r="ED258" s="697"/>
      <c r="EE258" s="697"/>
      <c r="EF258" s="697"/>
      <c r="EG258" s="697"/>
      <c r="EH258" s="697"/>
      <c r="EI258" s="697"/>
      <c r="EJ258" s="697"/>
      <c r="EK258" s="697"/>
      <c r="EL258" s="697"/>
      <c r="EM258" s="697"/>
      <c r="EN258" s="697"/>
      <c r="EO258" s="697"/>
      <c r="EP258" s="697"/>
      <c r="EQ258" s="697"/>
      <c r="ER258" s="697"/>
      <c r="ES258" s="697"/>
      <c r="ET258" s="697"/>
      <c r="EU258" s="697"/>
      <c r="EV258" s="697"/>
      <c r="EW258" s="697"/>
      <c r="EX258" s="697"/>
      <c r="EY258" s="697"/>
      <c r="EZ258" s="697"/>
      <c r="FA258" s="697"/>
      <c r="FB258" s="697"/>
      <c r="FC258" s="697"/>
      <c r="FD258" s="697"/>
      <c r="FE258" s="697"/>
      <c r="FF258" s="697"/>
      <c r="FG258" s="697"/>
      <c r="FH258" s="697"/>
      <c r="FI258" s="697"/>
      <c r="FJ258" s="697"/>
      <c r="FK258" s="697"/>
      <c r="FL258" s="697"/>
      <c r="FM258" s="697"/>
      <c r="FN258" s="697"/>
      <c r="FO258" s="697"/>
      <c r="FP258" s="697"/>
      <c r="FQ258" s="697"/>
      <c r="FR258" s="697"/>
      <c r="FS258" s="697"/>
      <c r="FT258" s="697"/>
      <c r="FU258" s="697"/>
      <c r="FV258" s="697"/>
      <c r="FW258" s="697"/>
      <c r="FX258" s="697"/>
      <c r="FY258" s="697"/>
      <c r="FZ258" s="697"/>
      <c r="GA258" s="697"/>
      <c r="GB258" s="697"/>
      <c r="GC258" s="697"/>
      <c r="GD258" s="697"/>
      <c r="GE258" s="697"/>
      <c r="GF258" s="697"/>
      <c r="GG258" s="697"/>
      <c r="GH258" s="697"/>
      <c r="GI258" s="697"/>
      <c r="GJ258" s="697"/>
      <c r="GK258" s="697"/>
      <c r="GL258" s="697"/>
      <c r="GM258" s="697"/>
      <c r="GN258" s="697"/>
      <c r="GO258" s="697"/>
      <c r="GP258" s="697"/>
      <c r="GQ258" s="697"/>
      <c r="GR258" s="697"/>
      <c r="GS258" s="697"/>
      <c r="GT258" s="697"/>
      <c r="GU258" s="697"/>
      <c r="GV258" s="697"/>
      <c r="GW258" s="697"/>
      <c r="GX258" s="697"/>
      <c r="GY258" s="697"/>
      <c r="GZ258" s="697"/>
      <c r="HA258" s="697"/>
      <c r="HB258" s="697"/>
      <c r="HC258" s="697"/>
      <c r="HD258" s="697"/>
      <c r="HE258" s="697"/>
      <c r="HF258" s="697"/>
      <c r="HG258" s="697"/>
      <c r="HH258" s="697"/>
      <c r="HI258" s="697"/>
      <c r="HJ258" s="697"/>
      <c r="HK258" s="697"/>
      <c r="HL258" s="697"/>
      <c r="HM258" s="697"/>
      <c r="HN258" s="697"/>
      <c r="HO258" s="697"/>
      <c r="HP258" s="697"/>
      <c r="HQ258" s="697"/>
      <c r="HR258" s="697"/>
      <c r="HS258" s="697"/>
      <c r="HT258" s="697"/>
      <c r="HU258" s="697"/>
      <c r="HV258" s="697"/>
      <c r="HW258" s="697"/>
      <c r="HX258" s="697"/>
      <c r="HY258" s="697"/>
      <c r="HZ258" s="697"/>
      <c r="IA258" s="697"/>
      <c r="IB258" s="697"/>
      <c r="IC258" s="697"/>
      <c r="ID258" s="697"/>
      <c r="IE258" s="697"/>
      <c r="IF258" s="697"/>
      <c r="IG258" s="697"/>
      <c r="IH258" s="697"/>
      <c r="II258" s="697"/>
      <c r="IJ258" s="697"/>
      <c r="IK258" s="697"/>
      <c r="IL258" s="697"/>
      <c r="IM258" s="697"/>
    </row>
    <row r="259" spans="1:247">
      <c r="A259" s="704"/>
      <c r="B259" s="704"/>
      <c r="C259" s="704"/>
      <c r="D259" s="720"/>
      <c r="E259" s="711"/>
      <c r="F259" s="717"/>
      <c r="G259" s="708"/>
      <c r="H259" s="717"/>
      <c r="I259" s="711"/>
      <c r="J259" s="711"/>
      <c r="K259" s="718"/>
      <c r="L259" s="712"/>
      <c r="M259" s="704"/>
      <c r="N259" s="704"/>
      <c r="O259" s="712"/>
      <c r="P259" s="704"/>
      <c r="Q259" s="704"/>
      <c r="R259" s="704"/>
      <c r="S259" s="713"/>
      <c r="T259" s="704"/>
      <c r="V259" s="697"/>
      <c r="W259" s="697"/>
      <c r="X259" s="697"/>
      <c r="Y259" s="697"/>
      <c r="Z259" s="697"/>
      <c r="AA259" s="697"/>
      <c r="AB259" s="697"/>
      <c r="AC259" s="697"/>
      <c r="AD259" s="697"/>
      <c r="AE259" s="697"/>
      <c r="AF259" s="697"/>
      <c r="AG259" s="697"/>
      <c r="AH259" s="697"/>
      <c r="AI259" s="697"/>
      <c r="AJ259" s="697"/>
      <c r="AK259" s="697"/>
      <c r="AL259" s="697"/>
      <c r="AM259" s="697"/>
      <c r="AN259" s="697"/>
      <c r="AO259" s="697"/>
      <c r="AP259" s="697"/>
      <c r="AQ259" s="697"/>
      <c r="AR259" s="697"/>
      <c r="AS259" s="697"/>
      <c r="AT259" s="697"/>
      <c r="AU259" s="697"/>
      <c r="AV259" s="697"/>
      <c r="AW259" s="697"/>
      <c r="AX259" s="697"/>
      <c r="AY259" s="697"/>
      <c r="AZ259" s="697"/>
      <c r="BA259" s="697"/>
      <c r="BB259" s="697"/>
      <c r="BC259" s="697"/>
      <c r="BD259" s="697"/>
      <c r="BE259" s="697"/>
      <c r="BF259" s="697"/>
      <c r="BG259" s="697"/>
      <c r="BH259" s="697"/>
      <c r="BI259" s="697"/>
      <c r="BJ259" s="697"/>
      <c r="BK259" s="697"/>
      <c r="BL259" s="697"/>
      <c r="BM259" s="697"/>
      <c r="BN259" s="697"/>
      <c r="BO259" s="697"/>
      <c r="BP259" s="697"/>
      <c r="BQ259" s="697"/>
      <c r="BR259" s="697"/>
      <c r="BS259" s="697"/>
      <c r="BT259" s="697"/>
      <c r="BU259" s="697"/>
      <c r="BV259" s="697"/>
      <c r="BW259" s="697"/>
      <c r="BX259" s="697"/>
      <c r="BY259" s="697"/>
      <c r="BZ259" s="697"/>
      <c r="CA259" s="697"/>
      <c r="CB259" s="697"/>
      <c r="CC259" s="697"/>
      <c r="CD259" s="697"/>
      <c r="CE259" s="697"/>
      <c r="CF259" s="697"/>
      <c r="CG259" s="697"/>
      <c r="CH259" s="697"/>
      <c r="CI259" s="697"/>
      <c r="CJ259" s="697"/>
      <c r="CK259" s="697"/>
      <c r="CL259" s="697"/>
      <c r="CM259" s="697"/>
      <c r="CN259" s="697"/>
      <c r="CO259" s="697"/>
      <c r="CP259" s="697"/>
      <c r="CQ259" s="697"/>
      <c r="CR259" s="697"/>
      <c r="CS259" s="697"/>
      <c r="CT259" s="697"/>
      <c r="CU259" s="697"/>
      <c r="CV259" s="697"/>
      <c r="CW259" s="697"/>
      <c r="CX259" s="697"/>
      <c r="CY259" s="697"/>
      <c r="CZ259" s="697"/>
      <c r="DA259" s="697"/>
      <c r="DB259" s="697"/>
      <c r="DC259" s="697"/>
      <c r="DD259" s="697"/>
      <c r="DE259" s="697"/>
      <c r="DF259" s="697"/>
      <c r="DG259" s="697"/>
      <c r="DH259" s="697"/>
      <c r="DI259" s="697"/>
      <c r="DJ259" s="697"/>
      <c r="DK259" s="697"/>
      <c r="DL259" s="697"/>
      <c r="DM259" s="697"/>
      <c r="DN259" s="697"/>
      <c r="DO259" s="697"/>
      <c r="DP259" s="697"/>
      <c r="DQ259" s="697"/>
      <c r="DR259" s="697"/>
      <c r="DS259" s="697"/>
      <c r="DT259" s="697"/>
      <c r="DU259" s="697"/>
      <c r="DV259" s="697"/>
      <c r="DW259" s="697"/>
      <c r="DX259" s="697"/>
      <c r="DY259" s="697"/>
      <c r="DZ259" s="697"/>
      <c r="EA259" s="697"/>
      <c r="EB259" s="697"/>
      <c r="EC259" s="697"/>
      <c r="ED259" s="697"/>
      <c r="EE259" s="697"/>
      <c r="EF259" s="697"/>
      <c r="EG259" s="697"/>
      <c r="EH259" s="697"/>
      <c r="EI259" s="697"/>
      <c r="EJ259" s="697"/>
      <c r="EK259" s="697"/>
      <c r="EL259" s="697"/>
      <c r="EM259" s="697"/>
      <c r="EN259" s="697"/>
      <c r="EO259" s="697"/>
      <c r="EP259" s="697"/>
      <c r="EQ259" s="697"/>
      <c r="ER259" s="697"/>
      <c r="ES259" s="697"/>
      <c r="ET259" s="697"/>
      <c r="EU259" s="697"/>
      <c r="EV259" s="697"/>
      <c r="EW259" s="697"/>
      <c r="EX259" s="697"/>
      <c r="EY259" s="697"/>
      <c r="EZ259" s="697"/>
      <c r="FA259" s="697"/>
      <c r="FB259" s="697"/>
      <c r="FC259" s="697"/>
      <c r="FD259" s="697"/>
      <c r="FE259" s="697"/>
      <c r="FF259" s="697"/>
      <c r="FG259" s="697"/>
      <c r="FH259" s="697"/>
      <c r="FI259" s="697"/>
      <c r="FJ259" s="697"/>
      <c r="FK259" s="697"/>
      <c r="FL259" s="697"/>
      <c r="FM259" s="697"/>
      <c r="FN259" s="697"/>
      <c r="FO259" s="697"/>
      <c r="FP259" s="697"/>
      <c r="FQ259" s="697"/>
      <c r="FR259" s="697"/>
      <c r="FS259" s="697"/>
      <c r="FT259" s="697"/>
      <c r="FU259" s="697"/>
      <c r="FV259" s="697"/>
      <c r="FW259" s="697"/>
      <c r="FX259" s="697"/>
      <c r="FY259" s="697"/>
      <c r="FZ259" s="697"/>
      <c r="GA259" s="697"/>
      <c r="GB259" s="697"/>
      <c r="GC259" s="697"/>
      <c r="GD259" s="697"/>
      <c r="GE259" s="697"/>
      <c r="GF259" s="697"/>
      <c r="GG259" s="697"/>
      <c r="GH259" s="697"/>
      <c r="GI259" s="697"/>
      <c r="GJ259" s="697"/>
      <c r="GK259" s="697"/>
      <c r="GL259" s="697"/>
      <c r="GM259" s="697"/>
      <c r="GN259" s="697"/>
      <c r="GO259" s="697"/>
      <c r="GP259" s="697"/>
      <c r="GQ259" s="697"/>
      <c r="GR259" s="697"/>
      <c r="GS259" s="697"/>
      <c r="GT259" s="697"/>
      <c r="GU259" s="697"/>
      <c r="GV259" s="697"/>
      <c r="GW259" s="697"/>
      <c r="GX259" s="697"/>
      <c r="GY259" s="697"/>
      <c r="GZ259" s="697"/>
      <c r="HA259" s="697"/>
      <c r="HB259" s="697"/>
      <c r="HC259" s="697"/>
      <c r="HD259" s="697"/>
      <c r="HE259" s="697"/>
      <c r="HF259" s="697"/>
      <c r="HG259" s="697"/>
      <c r="HH259" s="697"/>
      <c r="HI259" s="697"/>
      <c r="HJ259" s="697"/>
      <c r="HK259" s="697"/>
      <c r="HL259" s="697"/>
      <c r="HM259" s="697"/>
      <c r="HN259" s="697"/>
      <c r="HO259" s="697"/>
      <c r="HP259" s="697"/>
      <c r="HQ259" s="697"/>
      <c r="HR259" s="697"/>
      <c r="HS259" s="697"/>
      <c r="HT259" s="697"/>
      <c r="HU259" s="697"/>
      <c r="HV259" s="697"/>
      <c r="HW259" s="697"/>
      <c r="HX259" s="697"/>
      <c r="HY259" s="697"/>
      <c r="HZ259" s="697"/>
      <c r="IA259" s="697"/>
      <c r="IB259" s="697"/>
      <c r="IC259" s="697"/>
      <c r="ID259" s="697"/>
      <c r="IE259" s="697"/>
      <c r="IF259" s="697"/>
      <c r="IG259" s="697"/>
      <c r="IH259" s="697"/>
      <c r="II259" s="697"/>
      <c r="IJ259" s="697"/>
      <c r="IK259" s="697"/>
      <c r="IL259" s="697"/>
      <c r="IM259" s="697"/>
    </row>
    <row r="260" spans="1:247">
      <c r="A260" s="704"/>
      <c r="B260" s="704"/>
      <c r="C260" s="704"/>
      <c r="D260" s="720"/>
      <c r="E260" s="711"/>
      <c r="F260" s="717"/>
      <c r="G260" s="708"/>
      <c r="H260" s="717"/>
      <c r="I260" s="711"/>
      <c r="J260" s="711"/>
      <c r="K260" s="883"/>
      <c r="L260" s="712"/>
      <c r="M260" s="879"/>
      <c r="N260" s="879"/>
      <c r="O260" s="882"/>
      <c r="P260" s="879"/>
      <c r="Q260" s="879"/>
      <c r="R260" s="879"/>
      <c r="S260" s="881"/>
      <c r="T260" s="879"/>
      <c r="V260" s="697"/>
      <c r="W260" s="697"/>
      <c r="X260" s="697"/>
      <c r="Y260" s="697"/>
      <c r="Z260" s="697"/>
      <c r="AA260" s="697"/>
      <c r="AB260" s="697"/>
      <c r="AC260" s="697"/>
      <c r="AD260" s="697"/>
      <c r="AE260" s="697"/>
      <c r="AF260" s="697"/>
      <c r="AG260" s="697"/>
      <c r="AH260" s="697"/>
      <c r="AI260" s="697"/>
      <c r="AJ260" s="697"/>
      <c r="AK260" s="697"/>
      <c r="AL260" s="697"/>
      <c r="AM260" s="697"/>
      <c r="AN260" s="697"/>
      <c r="AO260" s="697"/>
      <c r="AP260" s="697"/>
      <c r="AQ260" s="697"/>
      <c r="AR260" s="697"/>
      <c r="AS260" s="697"/>
      <c r="AT260" s="697"/>
      <c r="AU260" s="697"/>
      <c r="AV260" s="697"/>
      <c r="AW260" s="697"/>
      <c r="AX260" s="697"/>
      <c r="AY260" s="697"/>
      <c r="AZ260" s="697"/>
      <c r="BA260" s="697"/>
      <c r="BB260" s="697"/>
      <c r="BC260" s="697"/>
      <c r="BD260" s="697"/>
      <c r="BE260" s="697"/>
      <c r="BF260" s="697"/>
      <c r="BG260" s="697"/>
      <c r="BH260" s="697"/>
      <c r="BI260" s="697"/>
      <c r="BJ260" s="697"/>
      <c r="BK260" s="697"/>
      <c r="BL260" s="697"/>
      <c r="BM260" s="697"/>
      <c r="BN260" s="697"/>
      <c r="BO260" s="697"/>
      <c r="BP260" s="697"/>
      <c r="BQ260" s="697"/>
      <c r="BR260" s="697"/>
      <c r="BS260" s="697"/>
      <c r="BT260" s="697"/>
      <c r="BU260" s="697"/>
      <c r="BV260" s="697"/>
      <c r="BW260" s="697"/>
      <c r="BX260" s="697"/>
      <c r="BY260" s="697"/>
      <c r="BZ260" s="697"/>
      <c r="CA260" s="697"/>
      <c r="CB260" s="697"/>
      <c r="CC260" s="697"/>
      <c r="CD260" s="697"/>
      <c r="CE260" s="697"/>
      <c r="CF260" s="697"/>
      <c r="CG260" s="697"/>
      <c r="CH260" s="697"/>
      <c r="CI260" s="697"/>
      <c r="CJ260" s="697"/>
      <c r="CK260" s="697"/>
      <c r="CL260" s="697"/>
      <c r="CM260" s="697"/>
      <c r="CN260" s="697"/>
      <c r="CO260" s="697"/>
      <c r="CP260" s="697"/>
      <c r="CQ260" s="697"/>
      <c r="CR260" s="697"/>
      <c r="CS260" s="697"/>
      <c r="CT260" s="697"/>
      <c r="CU260" s="697"/>
      <c r="CV260" s="697"/>
      <c r="CW260" s="697"/>
      <c r="CX260" s="697"/>
      <c r="CY260" s="697"/>
      <c r="CZ260" s="697"/>
      <c r="DA260" s="697"/>
      <c r="DB260" s="697"/>
      <c r="DC260" s="697"/>
      <c r="DD260" s="697"/>
      <c r="DE260" s="697"/>
      <c r="DF260" s="697"/>
      <c r="DG260" s="697"/>
      <c r="DH260" s="697"/>
      <c r="DI260" s="697"/>
      <c r="DJ260" s="697"/>
      <c r="DK260" s="697"/>
      <c r="DL260" s="697"/>
      <c r="DM260" s="697"/>
      <c r="DN260" s="697"/>
      <c r="DO260" s="697"/>
      <c r="DP260" s="697"/>
      <c r="DQ260" s="697"/>
      <c r="DR260" s="697"/>
      <c r="DS260" s="697"/>
      <c r="DT260" s="697"/>
      <c r="DU260" s="697"/>
      <c r="DV260" s="697"/>
      <c r="DW260" s="697"/>
      <c r="DX260" s="697"/>
      <c r="DY260" s="697"/>
      <c r="DZ260" s="697"/>
      <c r="EA260" s="697"/>
      <c r="EB260" s="697"/>
      <c r="EC260" s="697"/>
      <c r="ED260" s="697"/>
      <c r="EE260" s="697"/>
      <c r="EF260" s="697"/>
      <c r="EG260" s="697"/>
      <c r="EH260" s="697"/>
      <c r="EI260" s="697"/>
      <c r="EJ260" s="697"/>
      <c r="EK260" s="697"/>
      <c r="EL260" s="697"/>
      <c r="EM260" s="697"/>
      <c r="EN260" s="697"/>
      <c r="EO260" s="697"/>
      <c r="EP260" s="697"/>
      <c r="EQ260" s="697"/>
      <c r="ER260" s="697"/>
      <c r="ES260" s="697"/>
      <c r="ET260" s="697"/>
      <c r="EU260" s="697"/>
      <c r="EV260" s="697"/>
      <c r="EW260" s="697"/>
      <c r="EX260" s="697"/>
      <c r="EY260" s="697"/>
      <c r="EZ260" s="697"/>
      <c r="FA260" s="697"/>
      <c r="FB260" s="697"/>
      <c r="FC260" s="697"/>
      <c r="FD260" s="697"/>
      <c r="FE260" s="697"/>
      <c r="FF260" s="697"/>
      <c r="FG260" s="697"/>
      <c r="FH260" s="697"/>
      <c r="FI260" s="697"/>
      <c r="FJ260" s="697"/>
      <c r="FK260" s="697"/>
      <c r="FL260" s="697"/>
      <c r="FM260" s="697"/>
      <c r="FN260" s="697"/>
      <c r="FO260" s="697"/>
      <c r="FP260" s="697"/>
      <c r="FQ260" s="697"/>
      <c r="FR260" s="697"/>
      <c r="FS260" s="697"/>
      <c r="FT260" s="697"/>
      <c r="FU260" s="697"/>
      <c r="FV260" s="697"/>
      <c r="FW260" s="697"/>
      <c r="FX260" s="697"/>
      <c r="FY260" s="697"/>
      <c r="FZ260" s="697"/>
      <c r="GA260" s="697"/>
      <c r="GB260" s="697"/>
      <c r="GC260" s="697"/>
      <c r="GD260" s="697"/>
      <c r="GE260" s="697"/>
      <c r="GF260" s="697"/>
      <c r="GG260" s="697"/>
      <c r="GH260" s="697"/>
      <c r="GI260" s="697"/>
      <c r="GJ260" s="697"/>
      <c r="GK260" s="697"/>
      <c r="GL260" s="697"/>
      <c r="GM260" s="697"/>
      <c r="GN260" s="697"/>
      <c r="GO260" s="697"/>
      <c r="GP260" s="697"/>
      <c r="GQ260" s="697"/>
      <c r="GR260" s="697"/>
      <c r="GS260" s="697"/>
      <c r="GT260" s="697"/>
      <c r="GU260" s="697"/>
      <c r="GV260" s="697"/>
      <c r="GW260" s="697"/>
      <c r="GX260" s="697"/>
      <c r="GY260" s="697"/>
      <c r="GZ260" s="697"/>
      <c r="HA260" s="697"/>
      <c r="HB260" s="697"/>
      <c r="HC260" s="697"/>
      <c r="HD260" s="697"/>
      <c r="HE260" s="697"/>
      <c r="HF260" s="697"/>
      <c r="HG260" s="697"/>
      <c r="HH260" s="697"/>
      <c r="HI260" s="697"/>
      <c r="HJ260" s="697"/>
      <c r="HK260" s="697"/>
      <c r="HL260" s="697"/>
      <c r="HM260" s="697"/>
      <c r="HN260" s="697"/>
      <c r="HO260" s="697"/>
      <c r="HP260" s="697"/>
      <c r="HQ260" s="697"/>
      <c r="HR260" s="697"/>
      <c r="HS260" s="697"/>
      <c r="HT260" s="697"/>
      <c r="HU260" s="697"/>
      <c r="HV260" s="697"/>
      <c r="HW260" s="697"/>
      <c r="HX260" s="697"/>
      <c r="HY260" s="697"/>
      <c r="HZ260" s="697"/>
      <c r="IA260" s="697"/>
      <c r="IB260" s="697"/>
      <c r="IC260" s="697"/>
      <c r="ID260" s="697"/>
      <c r="IE260" s="697"/>
      <c r="IF260" s="697"/>
      <c r="IG260" s="697"/>
      <c r="IH260" s="697"/>
      <c r="II260" s="697"/>
      <c r="IJ260" s="697"/>
      <c r="IK260" s="697"/>
      <c r="IL260" s="697"/>
      <c r="IM260" s="697"/>
    </row>
    <row r="261" spans="1:247">
      <c r="A261" s="704"/>
      <c r="B261" s="704"/>
      <c r="C261" s="704"/>
      <c r="D261" s="720"/>
      <c r="E261" s="711"/>
      <c r="F261" s="717"/>
      <c r="G261" s="708"/>
      <c r="H261" s="717"/>
      <c r="I261" s="711"/>
      <c r="J261" s="711"/>
      <c r="K261" s="883"/>
      <c r="L261" s="712"/>
      <c r="M261" s="879"/>
      <c r="N261" s="879"/>
      <c r="O261" s="882"/>
      <c r="P261" s="879"/>
      <c r="Q261" s="879"/>
      <c r="R261" s="879"/>
      <c r="S261" s="881"/>
      <c r="T261" s="879"/>
      <c r="V261" s="697"/>
      <c r="W261" s="697"/>
      <c r="X261" s="697"/>
      <c r="Y261" s="697"/>
      <c r="Z261" s="697"/>
      <c r="AA261" s="697"/>
      <c r="AB261" s="697"/>
      <c r="AC261" s="697"/>
      <c r="AD261" s="697"/>
      <c r="AE261" s="697"/>
      <c r="AF261" s="697"/>
      <c r="AG261" s="697"/>
      <c r="AH261" s="697"/>
      <c r="AI261" s="697"/>
      <c r="AJ261" s="697"/>
      <c r="AK261" s="697"/>
      <c r="AL261" s="697"/>
      <c r="AM261" s="697"/>
      <c r="AN261" s="697"/>
      <c r="AO261" s="697"/>
      <c r="AP261" s="697"/>
      <c r="AQ261" s="697"/>
      <c r="AR261" s="697"/>
      <c r="AS261" s="697"/>
      <c r="AT261" s="697"/>
      <c r="AU261" s="697"/>
      <c r="AV261" s="697"/>
      <c r="AW261" s="697"/>
      <c r="AX261" s="697"/>
      <c r="AY261" s="697"/>
      <c r="AZ261" s="697"/>
      <c r="BA261" s="697"/>
      <c r="BB261" s="697"/>
      <c r="BC261" s="697"/>
      <c r="BD261" s="697"/>
      <c r="BE261" s="697"/>
      <c r="BF261" s="697"/>
      <c r="BG261" s="697"/>
      <c r="BH261" s="697"/>
      <c r="BI261" s="697"/>
      <c r="BJ261" s="697"/>
      <c r="BK261" s="697"/>
      <c r="BL261" s="697"/>
      <c r="BM261" s="697"/>
      <c r="BN261" s="697"/>
      <c r="BO261" s="697"/>
      <c r="BP261" s="697"/>
      <c r="BQ261" s="697"/>
      <c r="BR261" s="697"/>
      <c r="BS261" s="697"/>
      <c r="BT261" s="697"/>
      <c r="BU261" s="697"/>
      <c r="BV261" s="697"/>
      <c r="BW261" s="697"/>
      <c r="BX261" s="697"/>
      <c r="BY261" s="697"/>
      <c r="BZ261" s="697"/>
      <c r="CA261" s="697"/>
      <c r="CB261" s="697"/>
      <c r="CC261" s="697"/>
      <c r="CD261" s="697"/>
      <c r="CE261" s="697"/>
      <c r="CF261" s="697"/>
      <c r="CG261" s="697"/>
      <c r="CH261" s="697"/>
      <c r="CI261" s="697"/>
      <c r="CJ261" s="697"/>
      <c r="CK261" s="697"/>
      <c r="CL261" s="697"/>
      <c r="CM261" s="697"/>
      <c r="CN261" s="697"/>
      <c r="CO261" s="697"/>
      <c r="CP261" s="697"/>
      <c r="CQ261" s="697"/>
      <c r="CR261" s="697"/>
      <c r="CS261" s="697"/>
      <c r="CT261" s="697"/>
      <c r="CU261" s="697"/>
      <c r="CV261" s="697"/>
      <c r="CW261" s="697"/>
      <c r="CX261" s="697"/>
      <c r="CY261" s="697"/>
      <c r="CZ261" s="697"/>
      <c r="DA261" s="697"/>
      <c r="DB261" s="697"/>
      <c r="DC261" s="697"/>
      <c r="DD261" s="697"/>
      <c r="DE261" s="697"/>
      <c r="DF261" s="697"/>
      <c r="DG261" s="697"/>
      <c r="DH261" s="697"/>
      <c r="DI261" s="697"/>
      <c r="DJ261" s="697"/>
      <c r="DK261" s="697"/>
      <c r="DL261" s="697"/>
      <c r="DM261" s="697"/>
      <c r="DN261" s="697"/>
      <c r="DO261" s="697"/>
      <c r="DP261" s="697"/>
      <c r="DQ261" s="697"/>
      <c r="DR261" s="697"/>
      <c r="DS261" s="697"/>
      <c r="DT261" s="697"/>
      <c r="DU261" s="697"/>
      <c r="DV261" s="697"/>
      <c r="DW261" s="697"/>
      <c r="DX261" s="697"/>
      <c r="DY261" s="697"/>
      <c r="DZ261" s="697"/>
      <c r="EA261" s="697"/>
      <c r="EB261" s="697"/>
      <c r="EC261" s="697"/>
      <c r="ED261" s="697"/>
      <c r="EE261" s="697"/>
      <c r="EF261" s="697"/>
      <c r="EG261" s="697"/>
      <c r="EH261" s="697"/>
      <c r="EI261" s="697"/>
      <c r="EJ261" s="697"/>
      <c r="EK261" s="697"/>
      <c r="EL261" s="697"/>
      <c r="EM261" s="697"/>
      <c r="EN261" s="697"/>
      <c r="EO261" s="697"/>
      <c r="EP261" s="697"/>
      <c r="EQ261" s="697"/>
      <c r="ER261" s="697"/>
      <c r="ES261" s="697"/>
      <c r="ET261" s="697"/>
      <c r="EU261" s="697"/>
      <c r="EV261" s="697"/>
      <c r="EW261" s="697"/>
      <c r="EX261" s="697"/>
      <c r="EY261" s="697"/>
      <c r="EZ261" s="697"/>
      <c r="FA261" s="697"/>
      <c r="FB261" s="697"/>
      <c r="FC261" s="697"/>
      <c r="FD261" s="697"/>
      <c r="FE261" s="697"/>
      <c r="FF261" s="697"/>
      <c r="FG261" s="697"/>
      <c r="FH261" s="697"/>
      <c r="FI261" s="697"/>
      <c r="FJ261" s="697"/>
      <c r="FK261" s="697"/>
      <c r="FL261" s="697"/>
      <c r="FM261" s="697"/>
      <c r="FN261" s="697"/>
      <c r="FO261" s="697"/>
      <c r="FP261" s="697"/>
      <c r="FQ261" s="697"/>
      <c r="FR261" s="697"/>
      <c r="FS261" s="697"/>
      <c r="FT261" s="697"/>
      <c r="FU261" s="697"/>
      <c r="FV261" s="697"/>
      <c r="FW261" s="697"/>
      <c r="FX261" s="697"/>
      <c r="FY261" s="697"/>
      <c r="FZ261" s="697"/>
      <c r="GA261" s="697"/>
      <c r="GB261" s="697"/>
      <c r="GC261" s="697"/>
      <c r="GD261" s="697"/>
      <c r="GE261" s="697"/>
      <c r="GF261" s="697"/>
      <c r="GG261" s="697"/>
      <c r="GH261" s="697"/>
      <c r="GI261" s="697"/>
      <c r="GJ261" s="697"/>
      <c r="GK261" s="697"/>
      <c r="GL261" s="697"/>
      <c r="GM261" s="697"/>
      <c r="GN261" s="697"/>
      <c r="GO261" s="697"/>
      <c r="GP261" s="697"/>
      <c r="GQ261" s="697"/>
      <c r="GR261" s="697"/>
      <c r="GS261" s="697"/>
      <c r="GT261" s="697"/>
      <c r="GU261" s="697"/>
      <c r="GV261" s="697"/>
      <c r="GW261" s="697"/>
      <c r="GX261" s="697"/>
      <c r="GY261" s="697"/>
      <c r="GZ261" s="697"/>
      <c r="HA261" s="697"/>
      <c r="HB261" s="697"/>
      <c r="HC261" s="697"/>
      <c r="HD261" s="697"/>
      <c r="HE261" s="697"/>
      <c r="HF261" s="697"/>
      <c r="HG261" s="697"/>
      <c r="HH261" s="697"/>
      <c r="HI261" s="697"/>
      <c r="HJ261" s="697"/>
      <c r="HK261" s="697"/>
      <c r="HL261" s="697"/>
      <c r="HM261" s="697"/>
      <c r="HN261" s="697"/>
      <c r="HO261" s="697"/>
      <c r="HP261" s="697"/>
      <c r="HQ261" s="697"/>
      <c r="HR261" s="697"/>
      <c r="HS261" s="697"/>
      <c r="HT261" s="697"/>
      <c r="HU261" s="697"/>
      <c r="HV261" s="697"/>
      <c r="HW261" s="697"/>
      <c r="HX261" s="697"/>
      <c r="HY261" s="697"/>
      <c r="HZ261" s="697"/>
      <c r="IA261" s="697"/>
      <c r="IB261" s="697"/>
      <c r="IC261" s="697"/>
      <c r="ID261" s="697"/>
      <c r="IE261" s="697"/>
      <c r="IF261" s="697"/>
      <c r="IG261" s="697"/>
      <c r="IH261" s="697"/>
      <c r="II261" s="697"/>
      <c r="IJ261" s="697"/>
      <c r="IK261" s="697"/>
      <c r="IL261" s="697"/>
      <c r="IM261" s="697"/>
    </row>
    <row r="262" spans="1:247">
      <c r="A262" s="704"/>
      <c r="B262" s="704"/>
      <c r="C262" s="704"/>
      <c r="D262" s="720"/>
      <c r="E262" s="711"/>
      <c r="F262" s="717"/>
      <c r="G262" s="708"/>
      <c r="H262" s="709"/>
      <c r="I262" s="711"/>
      <c r="J262" s="711"/>
      <c r="K262" s="718"/>
      <c r="L262" s="712"/>
      <c r="M262" s="704"/>
      <c r="N262" s="704"/>
      <c r="O262" s="712"/>
      <c r="P262" s="704"/>
      <c r="Q262" s="704"/>
      <c r="R262" s="704"/>
      <c r="S262" s="713"/>
      <c r="T262" s="704"/>
      <c r="V262" s="697"/>
      <c r="W262" s="697"/>
      <c r="X262" s="697"/>
      <c r="Y262" s="697"/>
      <c r="Z262" s="697"/>
      <c r="AA262" s="697"/>
      <c r="AB262" s="697"/>
      <c r="AC262" s="697"/>
      <c r="AD262" s="697"/>
      <c r="AE262" s="697"/>
      <c r="AF262" s="697"/>
      <c r="AG262" s="697"/>
      <c r="AH262" s="697"/>
      <c r="AI262" s="697"/>
      <c r="AJ262" s="697"/>
      <c r="AK262" s="697"/>
      <c r="AL262" s="697"/>
      <c r="AM262" s="697"/>
      <c r="AN262" s="697"/>
      <c r="AO262" s="697"/>
      <c r="AP262" s="697"/>
      <c r="AQ262" s="697"/>
      <c r="AR262" s="697"/>
      <c r="AS262" s="697"/>
      <c r="AT262" s="697"/>
      <c r="AU262" s="697"/>
      <c r="AV262" s="697"/>
      <c r="AW262" s="697"/>
      <c r="AX262" s="697"/>
      <c r="AY262" s="697"/>
      <c r="AZ262" s="697"/>
      <c r="BA262" s="697"/>
      <c r="BB262" s="697"/>
      <c r="BC262" s="697"/>
      <c r="BD262" s="697"/>
      <c r="BE262" s="697"/>
      <c r="BF262" s="697"/>
      <c r="BG262" s="697"/>
      <c r="BH262" s="697"/>
      <c r="BI262" s="697"/>
      <c r="BJ262" s="697"/>
      <c r="BK262" s="697"/>
      <c r="BL262" s="697"/>
      <c r="BM262" s="697"/>
      <c r="BN262" s="697"/>
      <c r="BO262" s="697"/>
      <c r="BP262" s="697"/>
      <c r="BQ262" s="697"/>
      <c r="BR262" s="697"/>
      <c r="BS262" s="697"/>
      <c r="BT262" s="697"/>
      <c r="BU262" s="697"/>
      <c r="BV262" s="697"/>
      <c r="BW262" s="697"/>
      <c r="BX262" s="697"/>
      <c r="BY262" s="697"/>
      <c r="BZ262" s="697"/>
      <c r="CA262" s="697"/>
      <c r="CB262" s="697"/>
      <c r="CC262" s="697"/>
      <c r="CD262" s="697"/>
      <c r="CE262" s="697"/>
      <c r="CF262" s="697"/>
      <c r="CG262" s="697"/>
      <c r="CH262" s="697"/>
      <c r="CI262" s="697"/>
      <c r="CJ262" s="697"/>
      <c r="CK262" s="697"/>
      <c r="CL262" s="697"/>
      <c r="CM262" s="697"/>
      <c r="CN262" s="697"/>
      <c r="CO262" s="697"/>
      <c r="CP262" s="697"/>
      <c r="CQ262" s="697"/>
      <c r="CR262" s="697"/>
      <c r="CS262" s="697"/>
      <c r="CT262" s="697"/>
      <c r="CU262" s="697"/>
      <c r="CV262" s="697"/>
      <c r="CW262" s="697"/>
      <c r="CX262" s="697"/>
      <c r="CY262" s="697"/>
      <c r="CZ262" s="697"/>
      <c r="DA262" s="697"/>
      <c r="DB262" s="697"/>
      <c r="DC262" s="697"/>
      <c r="DD262" s="697"/>
      <c r="DE262" s="697"/>
      <c r="DF262" s="697"/>
      <c r="DG262" s="697"/>
      <c r="DH262" s="697"/>
      <c r="DI262" s="697"/>
      <c r="DJ262" s="697"/>
      <c r="DK262" s="697"/>
      <c r="DL262" s="697"/>
      <c r="DM262" s="697"/>
      <c r="DN262" s="697"/>
      <c r="DO262" s="697"/>
      <c r="DP262" s="697"/>
      <c r="DQ262" s="697"/>
      <c r="DR262" s="697"/>
      <c r="DS262" s="697"/>
      <c r="DT262" s="697"/>
      <c r="DU262" s="697"/>
      <c r="DV262" s="697"/>
      <c r="DW262" s="697"/>
      <c r="DX262" s="697"/>
      <c r="DY262" s="697"/>
      <c r="DZ262" s="697"/>
      <c r="EA262" s="697"/>
      <c r="EB262" s="697"/>
      <c r="EC262" s="697"/>
      <c r="ED262" s="697"/>
      <c r="EE262" s="697"/>
      <c r="EF262" s="697"/>
      <c r="EG262" s="697"/>
      <c r="EH262" s="697"/>
      <c r="EI262" s="697"/>
      <c r="EJ262" s="697"/>
      <c r="EK262" s="697"/>
      <c r="EL262" s="697"/>
      <c r="EM262" s="697"/>
      <c r="EN262" s="697"/>
      <c r="EO262" s="697"/>
      <c r="EP262" s="697"/>
      <c r="EQ262" s="697"/>
      <c r="ER262" s="697"/>
      <c r="ES262" s="697"/>
      <c r="ET262" s="697"/>
      <c r="EU262" s="697"/>
      <c r="EV262" s="697"/>
      <c r="EW262" s="697"/>
      <c r="EX262" s="697"/>
      <c r="EY262" s="697"/>
      <c r="EZ262" s="697"/>
      <c r="FA262" s="697"/>
      <c r="FB262" s="697"/>
      <c r="FC262" s="697"/>
      <c r="FD262" s="697"/>
      <c r="FE262" s="697"/>
      <c r="FF262" s="697"/>
      <c r="FG262" s="697"/>
      <c r="FH262" s="697"/>
      <c r="FI262" s="697"/>
      <c r="FJ262" s="697"/>
      <c r="FK262" s="697"/>
      <c r="FL262" s="697"/>
      <c r="FM262" s="697"/>
      <c r="FN262" s="697"/>
      <c r="FO262" s="697"/>
      <c r="FP262" s="697"/>
      <c r="FQ262" s="697"/>
      <c r="FR262" s="697"/>
      <c r="FS262" s="697"/>
      <c r="FT262" s="697"/>
      <c r="FU262" s="697"/>
      <c r="FV262" s="697"/>
      <c r="FW262" s="697"/>
      <c r="FX262" s="697"/>
      <c r="FY262" s="697"/>
      <c r="FZ262" s="697"/>
      <c r="GA262" s="697"/>
      <c r="GB262" s="697"/>
      <c r="GC262" s="697"/>
      <c r="GD262" s="697"/>
      <c r="GE262" s="697"/>
      <c r="GF262" s="697"/>
      <c r="GG262" s="697"/>
      <c r="GH262" s="697"/>
      <c r="GI262" s="697"/>
      <c r="GJ262" s="697"/>
      <c r="GK262" s="697"/>
      <c r="GL262" s="697"/>
      <c r="GM262" s="697"/>
      <c r="GN262" s="697"/>
      <c r="GO262" s="697"/>
      <c r="GP262" s="697"/>
      <c r="GQ262" s="697"/>
      <c r="GR262" s="697"/>
      <c r="GS262" s="697"/>
      <c r="GT262" s="697"/>
      <c r="GU262" s="697"/>
      <c r="GV262" s="697"/>
      <c r="GW262" s="697"/>
      <c r="GX262" s="697"/>
      <c r="GY262" s="697"/>
      <c r="GZ262" s="697"/>
      <c r="HA262" s="697"/>
      <c r="HB262" s="697"/>
      <c r="HC262" s="697"/>
      <c r="HD262" s="697"/>
      <c r="HE262" s="697"/>
      <c r="HF262" s="697"/>
      <c r="HG262" s="697"/>
      <c r="HH262" s="697"/>
      <c r="HI262" s="697"/>
      <c r="HJ262" s="697"/>
      <c r="HK262" s="697"/>
      <c r="HL262" s="697"/>
      <c r="HM262" s="697"/>
      <c r="HN262" s="697"/>
      <c r="HO262" s="697"/>
      <c r="HP262" s="697"/>
      <c r="HQ262" s="697"/>
      <c r="HR262" s="697"/>
      <c r="HS262" s="697"/>
      <c r="HT262" s="697"/>
      <c r="HU262" s="697"/>
      <c r="HV262" s="697"/>
      <c r="HW262" s="697"/>
      <c r="HX262" s="697"/>
      <c r="HY262" s="697"/>
      <c r="HZ262" s="697"/>
      <c r="IA262" s="697"/>
      <c r="IB262" s="697"/>
      <c r="IC262" s="697"/>
      <c r="ID262" s="697"/>
      <c r="IE262" s="697"/>
      <c r="IF262" s="697"/>
      <c r="IG262" s="697"/>
      <c r="IH262" s="697"/>
      <c r="II262" s="697"/>
      <c r="IJ262" s="697"/>
      <c r="IK262" s="697"/>
      <c r="IL262" s="697"/>
      <c r="IM262" s="697"/>
    </row>
    <row r="263" spans="1:247">
      <c r="A263" s="704"/>
      <c r="B263" s="704"/>
      <c r="C263" s="704"/>
      <c r="D263" s="720"/>
      <c r="E263" s="711"/>
      <c r="F263" s="717"/>
      <c r="G263" s="708"/>
      <c r="H263" s="717"/>
      <c r="I263" s="711"/>
      <c r="J263" s="711"/>
      <c r="K263" s="718"/>
      <c r="L263" s="712"/>
      <c r="M263" s="704"/>
      <c r="N263" s="704"/>
      <c r="O263" s="712"/>
      <c r="P263" s="704"/>
      <c r="Q263" s="704"/>
      <c r="R263" s="704"/>
      <c r="S263" s="713"/>
      <c r="T263" s="704"/>
      <c r="V263" s="697"/>
      <c r="W263" s="697"/>
      <c r="X263" s="697"/>
      <c r="Y263" s="697"/>
      <c r="Z263" s="697"/>
      <c r="AA263" s="697"/>
      <c r="AB263" s="697"/>
      <c r="AC263" s="697"/>
      <c r="AD263" s="697"/>
      <c r="AE263" s="697"/>
      <c r="AF263" s="697"/>
      <c r="AG263" s="697"/>
      <c r="AH263" s="697"/>
      <c r="AI263" s="697"/>
      <c r="AJ263" s="697"/>
      <c r="AK263" s="697"/>
      <c r="AL263" s="697"/>
      <c r="AM263" s="697"/>
      <c r="AN263" s="697"/>
      <c r="AO263" s="697"/>
      <c r="AP263" s="697"/>
      <c r="AQ263" s="697"/>
      <c r="AR263" s="697"/>
      <c r="AS263" s="697"/>
      <c r="AT263" s="697"/>
      <c r="AU263" s="697"/>
      <c r="AV263" s="697"/>
      <c r="AW263" s="697"/>
      <c r="AX263" s="697"/>
      <c r="AY263" s="697"/>
      <c r="AZ263" s="697"/>
      <c r="BA263" s="697"/>
      <c r="BB263" s="697"/>
      <c r="BC263" s="697"/>
      <c r="BD263" s="697"/>
      <c r="BE263" s="697"/>
      <c r="BF263" s="697"/>
      <c r="BG263" s="697"/>
      <c r="BH263" s="697"/>
      <c r="BI263" s="697"/>
      <c r="BJ263" s="697"/>
      <c r="BK263" s="697"/>
      <c r="BL263" s="697"/>
      <c r="BM263" s="697"/>
      <c r="BN263" s="697"/>
      <c r="BO263" s="697"/>
      <c r="BP263" s="697"/>
      <c r="BQ263" s="697"/>
      <c r="BR263" s="697"/>
      <c r="BS263" s="697"/>
      <c r="BT263" s="697"/>
      <c r="BU263" s="697"/>
      <c r="BV263" s="697"/>
      <c r="BW263" s="697"/>
      <c r="BX263" s="697"/>
      <c r="BY263" s="697"/>
      <c r="BZ263" s="697"/>
      <c r="CA263" s="697"/>
      <c r="CB263" s="697"/>
      <c r="CC263" s="697"/>
      <c r="CD263" s="697"/>
      <c r="CE263" s="697"/>
      <c r="CF263" s="697"/>
      <c r="CG263" s="697"/>
      <c r="CH263" s="697"/>
      <c r="CI263" s="697"/>
      <c r="CJ263" s="697"/>
      <c r="CK263" s="697"/>
      <c r="CL263" s="697"/>
      <c r="CM263" s="697"/>
      <c r="CN263" s="697"/>
      <c r="CO263" s="697"/>
      <c r="CP263" s="697"/>
      <c r="CQ263" s="697"/>
      <c r="CR263" s="697"/>
      <c r="CS263" s="697"/>
      <c r="CT263" s="697"/>
      <c r="CU263" s="697"/>
      <c r="CV263" s="697"/>
      <c r="CW263" s="697"/>
      <c r="CX263" s="697"/>
      <c r="CY263" s="697"/>
      <c r="CZ263" s="697"/>
      <c r="DA263" s="697"/>
      <c r="DB263" s="697"/>
      <c r="DC263" s="697"/>
      <c r="DD263" s="697"/>
      <c r="DE263" s="697"/>
      <c r="DF263" s="697"/>
      <c r="DG263" s="697"/>
      <c r="DH263" s="697"/>
      <c r="DI263" s="697"/>
      <c r="DJ263" s="697"/>
      <c r="DK263" s="697"/>
      <c r="DL263" s="697"/>
      <c r="DM263" s="697"/>
      <c r="DN263" s="697"/>
      <c r="DO263" s="697"/>
      <c r="DP263" s="697"/>
      <c r="DQ263" s="697"/>
      <c r="DR263" s="697"/>
      <c r="DS263" s="697"/>
      <c r="DT263" s="697"/>
      <c r="DU263" s="697"/>
      <c r="DV263" s="697"/>
      <c r="DW263" s="697"/>
      <c r="DX263" s="697"/>
      <c r="DY263" s="697"/>
      <c r="DZ263" s="697"/>
      <c r="EA263" s="697"/>
      <c r="EB263" s="697"/>
      <c r="EC263" s="697"/>
      <c r="ED263" s="697"/>
      <c r="EE263" s="697"/>
      <c r="EF263" s="697"/>
      <c r="EG263" s="697"/>
      <c r="EH263" s="697"/>
      <c r="EI263" s="697"/>
      <c r="EJ263" s="697"/>
      <c r="EK263" s="697"/>
      <c r="EL263" s="697"/>
      <c r="EM263" s="697"/>
      <c r="EN263" s="697"/>
      <c r="EO263" s="697"/>
      <c r="EP263" s="697"/>
      <c r="EQ263" s="697"/>
      <c r="ER263" s="697"/>
      <c r="ES263" s="697"/>
      <c r="ET263" s="697"/>
      <c r="EU263" s="697"/>
      <c r="EV263" s="697"/>
      <c r="EW263" s="697"/>
      <c r="EX263" s="697"/>
      <c r="EY263" s="697"/>
      <c r="EZ263" s="697"/>
      <c r="FA263" s="697"/>
      <c r="FB263" s="697"/>
      <c r="FC263" s="697"/>
      <c r="FD263" s="697"/>
      <c r="FE263" s="697"/>
      <c r="FF263" s="697"/>
      <c r="FG263" s="697"/>
      <c r="FH263" s="697"/>
      <c r="FI263" s="697"/>
      <c r="FJ263" s="697"/>
      <c r="FK263" s="697"/>
      <c r="FL263" s="697"/>
      <c r="FM263" s="697"/>
      <c r="FN263" s="697"/>
      <c r="FO263" s="697"/>
      <c r="FP263" s="697"/>
      <c r="FQ263" s="697"/>
      <c r="FR263" s="697"/>
      <c r="FS263" s="697"/>
      <c r="FT263" s="697"/>
      <c r="FU263" s="697"/>
      <c r="FV263" s="697"/>
      <c r="FW263" s="697"/>
      <c r="FX263" s="697"/>
      <c r="FY263" s="697"/>
      <c r="FZ263" s="697"/>
      <c r="GA263" s="697"/>
      <c r="GB263" s="697"/>
      <c r="GC263" s="697"/>
      <c r="GD263" s="697"/>
      <c r="GE263" s="697"/>
      <c r="GF263" s="697"/>
      <c r="GG263" s="697"/>
      <c r="GH263" s="697"/>
      <c r="GI263" s="697"/>
      <c r="GJ263" s="697"/>
      <c r="GK263" s="697"/>
      <c r="GL263" s="697"/>
      <c r="GM263" s="697"/>
      <c r="GN263" s="697"/>
      <c r="GO263" s="697"/>
      <c r="GP263" s="697"/>
      <c r="GQ263" s="697"/>
      <c r="GR263" s="697"/>
      <c r="GS263" s="697"/>
      <c r="GT263" s="697"/>
      <c r="GU263" s="697"/>
      <c r="GV263" s="697"/>
      <c r="GW263" s="697"/>
      <c r="GX263" s="697"/>
      <c r="GY263" s="697"/>
      <c r="GZ263" s="697"/>
      <c r="HA263" s="697"/>
      <c r="HB263" s="697"/>
      <c r="HC263" s="697"/>
      <c r="HD263" s="697"/>
      <c r="HE263" s="697"/>
      <c r="HF263" s="697"/>
      <c r="HG263" s="697"/>
      <c r="HH263" s="697"/>
      <c r="HI263" s="697"/>
      <c r="HJ263" s="697"/>
      <c r="HK263" s="697"/>
      <c r="HL263" s="697"/>
      <c r="HM263" s="697"/>
      <c r="HN263" s="697"/>
      <c r="HO263" s="697"/>
      <c r="HP263" s="697"/>
      <c r="HQ263" s="697"/>
      <c r="HR263" s="697"/>
      <c r="HS263" s="697"/>
      <c r="HT263" s="697"/>
      <c r="HU263" s="697"/>
      <c r="HV263" s="697"/>
      <c r="HW263" s="697"/>
      <c r="HX263" s="697"/>
      <c r="HY263" s="697"/>
      <c r="HZ263" s="697"/>
      <c r="IA263" s="697"/>
      <c r="IB263" s="697"/>
      <c r="IC263" s="697"/>
      <c r="ID263" s="697"/>
      <c r="IE263" s="697"/>
      <c r="IF263" s="697"/>
      <c r="IG263" s="697"/>
      <c r="IH263" s="697"/>
      <c r="II263" s="697"/>
      <c r="IJ263" s="697"/>
      <c r="IK263" s="697"/>
      <c r="IL263" s="697"/>
      <c r="IM263" s="697"/>
    </row>
    <row r="264" spans="1:247">
      <c r="A264" s="704"/>
      <c r="B264" s="704"/>
      <c r="C264" s="704"/>
      <c r="D264" s="720"/>
      <c r="E264" s="711"/>
      <c r="F264" s="717"/>
      <c r="G264" s="708"/>
      <c r="H264" s="709"/>
      <c r="I264" s="711"/>
      <c r="J264" s="711"/>
      <c r="K264" s="718"/>
      <c r="L264" s="712"/>
      <c r="M264" s="704"/>
      <c r="N264" s="704"/>
      <c r="O264" s="712"/>
      <c r="P264" s="704"/>
      <c r="Q264" s="704"/>
      <c r="R264" s="704"/>
      <c r="S264" s="713"/>
      <c r="T264" s="704"/>
      <c r="V264" s="697"/>
      <c r="W264" s="697"/>
      <c r="X264" s="697"/>
      <c r="Y264" s="697"/>
      <c r="Z264" s="697"/>
      <c r="AA264" s="697"/>
      <c r="AB264" s="697"/>
      <c r="AC264" s="697"/>
      <c r="AD264" s="697"/>
      <c r="AE264" s="697"/>
      <c r="AF264" s="697"/>
      <c r="AG264" s="697"/>
      <c r="AH264" s="697"/>
      <c r="AI264" s="697"/>
      <c r="AJ264" s="697"/>
      <c r="AK264" s="697"/>
      <c r="AL264" s="697"/>
      <c r="AM264" s="697"/>
      <c r="AN264" s="697"/>
      <c r="AO264" s="697"/>
      <c r="AP264" s="697"/>
      <c r="AQ264" s="697"/>
      <c r="AR264" s="697"/>
      <c r="AS264" s="697"/>
      <c r="AT264" s="697"/>
      <c r="AU264" s="697"/>
      <c r="AV264" s="697"/>
      <c r="AW264" s="697"/>
      <c r="AX264" s="697"/>
      <c r="AY264" s="697"/>
      <c r="AZ264" s="697"/>
      <c r="BA264" s="697"/>
      <c r="BB264" s="697"/>
      <c r="BC264" s="697"/>
      <c r="BD264" s="697"/>
      <c r="BE264" s="697"/>
      <c r="BF264" s="697"/>
      <c r="BG264" s="697"/>
      <c r="BH264" s="697"/>
      <c r="BI264" s="697"/>
      <c r="BJ264" s="697"/>
      <c r="BK264" s="697"/>
      <c r="BL264" s="697"/>
      <c r="BM264" s="697"/>
      <c r="BN264" s="697"/>
      <c r="BO264" s="697"/>
      <c r="BP264" s="697"/>
      <c r="BQ264" s="697"/>
      <c r="BR264" s="697"/>
      <c r="BS264" s="697"/>
      <c r="BT264" s="697"/>
      <c r="BU264" s="697"/>
      <c r="BV264" s="697"/>
      <c r="BW264" s="697"/>
      <c r="BX264" s="697"/>
      <c r="BY264" s="697"/>
      <c r="BZ264" s="697"/>
      <c r="CA264" s="697"/>
      <c r="CB264" s="697"/>
      <c r="CC264" s="697"/>
      <c r="CD264" s="697"/>
      <c r="CE264" s="697"/>
      <c r="CF264" s="697"/>
      <c r="CG264" s="697"/>
      <c r="CH264" s="697"/>
      <c r="CI264" s="697"/>
      <c r="CJ264" s="697"/>
      <c r="CK264" s="697"/>
      <c r="CL264" s="697"/>
      <c r="CM264" s="697"/>
      <c r="CN264" s="697"/>
      <c r="CO264" s="697"/>
      <c r="CP264" s="697"/>
      <c r="CQ264" s="697"/>
      <c r="CR264" s="697"/>
      <c r="CS264" s="697"/>
      <c r="CT264" s="697"/>
      <c r="CU264" s="697"/>
      <c r="CV264" s="697"/>
      <c r="CW264" s="697"/>
      <c r="CX264" s="697"/>
      <c r="CY264" s="697"/>
      <c r="CZ264" s="697"/>
      <c r="DA264" s="697"/>
      <c r="DB264" s="697"/>
      <c r="DC264" s="697"/>
      <c r="DD264" s="697"/>
      <c r="DE264" s="697"/>
      <c r="DF264" s="697"/>
      <c r="DG264" s="697"/>
      <c r="DH264" s="697"/>
      <c r="DI264" s="697"/>
      <c r="DJ264" s="697"/>
      <c r="DK264" s="697"/>
      <c r="DL264" s="697"/>
      <c r="DM264" s="697"/>
      <c r="DN264" s="697"/>
      <c r="DO264" s="697"/>
      <c r="DP264" s="697"/>
      <c r="DQ264" s="697"/>
      <c r="DR264" s="697"/>
      <c r="DS264" s="697"/>
      <c r="DT264" s="697"/>
      <c r="DU264" s="697"/>
      <c r="DV264" s="697"/>
      <c r="DW264" s="697"/>
      <c r="DX264" s="697"/>
      <c r="DY264" s="697"/>
      <c r="DZ264" s="697"/>
      <c r="EA264" s="697"/>
      <c r="EB264" s="697"/>
      <c r="EC264" s="697"/>
      <c r="ED264" s="697"/>
      <c r="EE264" s="697"/>
      <c r="EF264" s="697"/>
      <c r="EG264" s="697"/>
      <c r="EH264" s="697"/>
      <c r="EI264" s="697"/>
      <c r="EJ264" s="697"/>
      <c r="EK264" s="697"/>
      <c r="EL264" s="697"/>
      <c r="EM264" s="697"/>
      <c r="EN264" s="697"/>
      <c r="EO264" s="697"/>
      <c r="EP264" s="697"/>
      <c r="EQ264" s="697"/>
      <c r="ER264" s="697"/>
      <c r="ES264" s="697"/>
      <c r="ET264" s="697"/>
      <c r="EU264" s="697"/>
      <c r="EV264" s="697"/>
      <c r="EW264" s="697"/>
      <c r="EX264" s="697"/>
      <c r="EY264" s="697"/>
      <c r="EZ264" s="697"/>
      <c r="FA264" s="697"/>
      <c r="FB264" s="697"/>
      <c r="FC264" s="697"/>
      <c r="FD264" s="697"/>
      <c r="FE264" s="697"/>
      <c r="FF264" s="697"/>
      <c r="FG264" s="697"/>
      <c r="FH264" s="697"/>
      <c r="FI264" s="697"/>
      <c r="FJ264" s="697"/>
      <c r="FK264" s="697"/>
      <c r="FL264" s="697"/>
      <c r="FM264" s="697"/>
      <c r="FN264" s="697"/>
      <c r="FO264" s="697"/>
      <c r="FP264" s="697"/>
      <c r="FQ264" s="697"/>
      <c r="FR264" s="697"/>
      <c r="FS264" s="697"/>
      <c r="FT264" s="697"/>
      <c r="FU264" s="697"/>
      <c r="FV264" s="697"/>
      <c r="FW264" s="697"/>
      <c r="FX264" s="697"/>
      <c r="FY264" s="697"/>
      <c r="FZ264" s="697"/>
      <c r="GA264" s="697"/>
      <c r="GB264" s="697"/>
      <c r="GC264" s="697"/>
      <c r="GD264" s="697"/>
      <c r="GE264" s="697"/>
      <c r="GF264" s="697"/>
      <c r="GG264" s="697"/>
      <c r="GH264" s="697"/>
      <c r="GI264" s="697"/>
      <c r="GJ264" s="697"/>
      <c r="GK264" s="697"/>
      <c r="GL264" s="697"/>
      <c r="GM264" s="697"/>
      <c r="GN264" s="697"/>
      <c r="GO264" s="697"/>
      <c r="GP264" s="697"/>
      <c r="GQ264" s="697"/>
      <c r="GR264" s="697"/>
      <c r="GS264" s="697"/>
      <c r="GT264" s="697"/>
      <c r="GU264" s="697"/>
      <c r="GV264" s="697"/>
      <c r="GW264" s="697"/>
      <c r="GX264" s="697"/>
      <c r="GY264" s="697"/>
      <c r="GZ264" s="697"/>
      <c r="HA264" s="697"/>
      <c r="HB264" s="697"/>
      <c r="HC264" s="697"/>
      <c r="HD264" s="697"/>
      <c r="HE264" s="697"/>
      <c r="HF264" s="697"/>
      <c r="HG264" s="697"/>
      <c r="HH264" s="697"/>
      <c r="HI264" s="697"/>
      <c r="HJ264" s="697"/>
      <c r="HK264" s="697"/>
      <c r="HL264" s="697"/>
      <c r="HM264" s="697"/>
      <c r="HN264" s="697"/>
      <c r="HO264" s="697"/>
      <c r="HP264" s="697"/>
      <c r="HQ264" s="697"/>
      <c r="HR264" s="697"/>
      <c r="HS264" s="697"/>
      <c r="HT264" s="697"/>
      <c r="HU264" s="697"/>
      <c r="HV264" s="697"/>
      <c r="HW264" s="697"/>
      <c r="HX264" s="697"/>
      <c r="HY264" s="697"/>
      <c r="HZ264" s="697"/>
      <c r="IA264" s="697"/>
      <c r="IB264" s="697"/>
      <c r="IC264" s="697"/>
      <c r="ID264" s="697"/>
      <c r="IE264" s="697"/>
      <c r="IF264" s="697"/>
      <c r="IG264" s="697"/>
      <c r="IH264" s="697"/>
      <c r="II264" s="697"/>
      <c r="IJ264" s="697"/>
      <c r="IK264" s="697"/>
      <c r="IL264" s="697"/>
      <c r="IM264" s="697"/>
    </row>
    <row r="265" spans="1:247">
      <c r="A265" s="704"/>
      <c r="B265" s="704"/>
      <c r="C265" s="704"/>
      <c r="D265" s="720"/>
      <c r="E265" s="711"/>
      <c r="F265" s="717"/>
      <c r="G265" s="708"/>
      <c r="H265" s="717"/>
      <c r="I265" s="711"/>
      <c r="J265" s="711"/>
      <c r="K265" s="718"/>
      <c r="L265" s="712"/>
      <c r="M265" s="704"/>
      <c r="N265" s="704"/>
      <c r="O265" s="712"/>
      <c r="P265" s="704"/>
      <c r="Q265" s="704"/>
      <c r="R265" s="704"/>
      <c r="S265" s="713"/>
      <c r="T265" s="704"/>
      <c r="V265" s="697"/>
      <c r="W265" s="697"/>
      <c r="X265" s="697"/>
      <c r="Y265" s="697"/>
      <c r="Z265" s="697"/>
      <c r="AA265" s="697"/>
      <c r="AB265" s="697"/>
      <c r="AC265" s="697"/>
      <c r="AD265" s="697"/>
      <c r="AE265" s="697"/>
      <c r="AF265" s="697"/>
      <c r="AG265" s="697"/>
      <c r="AH265" s="697"/>
      <c r="AI265" s="697"/>
      <c r="AJ265" s="697"/>
      <c r="AK265" s="697"/>
      <c r="AL265" s="697"/>
      <c r="AM265" s="697"/>
      <c r="AN265" s="697"/>
      <c r="AO265" s="697"/>
      <c r="AP265" s="697"/>
      <c r="AQ265" s="697"/>
      <c r="AR265" s="697"/>
      <c r="AS265" s="697"/>
      <c r="AT265" s="697"/>
      <c r="AU265" s="697"/>
      <c r="AV265" s="697"/>
      <c r="AW265" s="697"/>
      <c r="AX265" s="697"/>
      <c r="AY265" s="697"/>
      <c r="AZ265" s="697"/>
      <c r="BA265" s="697"/>
      <c r="BB265" s="697"/>
      <c r="BC265" s="697"/>
      <c r="BD265" s="697"/>
      <c r="BE265" s="697"/>
      <c r="BF265" s="697"/>
      <c r="BG265" s="697"/>
      <c r="BH265" s="697"/>
      <c r="BI265" s="697"/>
      <c r="BJ265" s="697"/>
      <c r="BK265" s="697"/>
      <c r="BL265" s="697"/>
      <c r="BM265" s="697"/>
      <c r="BN265" s="697"/>
      <c r="BO265" s="697"/>
      <c r="BP265" s="697"/>
      <c r="BQ265" s="697"/>
      <c r="BR265" s="697"/>
      <c r="BS265" s="697"/>
      <c r="BT265" s="697"/>
      <c r="BU265" s="697"/>
      <c r="BV265" s="697"/>
      <c r="BW265" s="697"/>
      <c r="BX265" s="697"/>
      <c r="BY265" s="697"/>
      <c r="BZ265" s="697"/>
      <c r="CA265" s="697"/>
      <c r="CB265" s="697"/>
      <c r="CC265" s="697"/>
      <c r="CD265" s="697"/>
      <c r="CE265" s="697"/>
      <c r="CF265" s="697"/>
      <c r="CG265" s="697"/>
      <c r="CH265" s="697"/>
      <c r="CI265" s="697"/>
      <c r="CJ265" s="697"/>
      <c r="CK265" s="697"/>
      <c r="CL265" s="697"/>
      <c r="CM265" s="697"/>
      <c r="CN265" s="697"/>
      <c r="CO265" s="697"/>
      <c r="CP265" s="697"/>
      <c r="CQ265" s="697"/>
      <c r="CR265" s="697"/>
      <c r="CS265" s="697"/>
      <c r="CT265" s="697"/>
      <c r="CU265" s="697"/>
      <c r="CV265" s="697"/>
      <c r="CW265" s="697"/>
      <c r="CX265" s="697"/>
      <c r="CY265" s="697"/>
      <c r="CZ265" s="697"/>
      <c r="DA265" s="697"/>
      <c r="DB265" s="697"/>
      <c r="DC265" s="697"/>
      <c r="DD265" s="697"/>
      <c r="DE265" s="697"/>
      <c r="DF265" s="697"/>
      <c r="DG265" s="697"/>
      <c r="DH265" s="697"/>
      <c r="DI265" s="697"/>
      <c r="DJ265" s="697"/>
      <c r="DK265" s="697"/>
      <c r="DL265" s="697"/>
      <c r="DM265" s="697"/>
      <c r="DN265" s="697"/>
      <c r="DO265" s="697"/>
      <c r="DP265" s="697"/>
      <c r="DQ265" s="697"/>
      <c r="DR265" s="697"/>
      <c r="DS265" s="697"/>
      <c r="DT265" s="697"/>
      <c r="DU265" s="697"/>
      <c r="DV265" s="697"/>
      <c r="DW265" s="697"/>
      <c r="DX265" s="697"/>
      <c r="DY265" s="697"/>
      <c r="DZ265" s="697"/>
      <c r="EA265" s="697"/>
      <c r="EB265" s="697"/>
      <c r="EC265" s="697"/>
      <c r="ED265" s="697"/>
      <c r="EE265" s="697"/>
      <c r="EF265" s="697"/>
      <c r="EG265" s="697"/>
      <c r="EH265" s="697"/>
      <c r="EI265" s="697"/>
      <c r="EJ265" s="697"/>
      <c r="EK265" s="697"/>
      <c r="EL265" s="697"/>
      <c r="EM265" s="697"/>
      <c r="EN265" s="697"/>
      <c r="EO265" s="697"/>
      <c r="EP265" s="697"/>
      <c r="EQ265" s="697"/>
      <c r="ER265" s="697"/>
      <c r="ES265" s="697"/>
      <c r="ET265" s="697"/>
      <c r="EU265" s="697"/>
      <c r="EV265" s="697"/>
      <c r="EW265" s="697"/>
      <c r="EX265" s="697"/>
      <c r="EY265" s="697"/>
      <c r="EZ265" s="697"/>
      <c r="FA265" s="697"/>
      <c r="FB265" s="697"/>
      <c r="FC265" s="697"/>
      <c r="FD265" s="697"/>
      <c r="FE265" s="697"/>
      <c r="FF265" s="697"/>
      <c r="FG265" s="697"/>
      <c r="FH265" s="697"/>
      <c r="FI265" s="697"/>
      <c r="FJ265" s="697"/>
      <c r="FK265" s="697"/>
      <c r="FL265" s="697"/>
      <c r="FM265" s="697"/>
      <c r="FN265" s="697"/>
      <c r="FO265" s="697"/>
      <c r="FP265" s="697"/>
      <c r="FQ265" s="697"/>
      <c r="FR265" s="697"/>
      <c r="FS265" s="697"/>
      <c r="FT265" s="697"/>
      <c r="FU265" s="697"/>
      <c r="FV265" s="697"/>
      <c r="FW265" s="697"/>
      <c r="FX265" s="697"/>
      <c r="FY265" s="697"/>
      <c r="FZ265" s="697"/>
      <c r="GA265" s="697"/>
      <c r="GB265" s="697"/>
      <c r="GC265" s="697"/>
      <c r="GD265" s="697"/>
      <c r="GE265" s="697"/>
      <c r="GF265" s="697"/>
      <c r="GG265" s="697"/>
      <c r="GH265" s="697"/>
      <c r="GI265" s="697"/>
      <c r="GJ265" s="697"/>
      <c r="GK265" s="697"/>
      <c r="GL265" s="697"/>
      <c r="GM265" s="697"/>
      <c r="GN265" s="697"/>
      <c r="GO265" s="697"/>
      <c r="GP265" s="697"/>
      <c r="GQ265" s="697"/>
      <c r="GR265" s="697"/>
      <c r="GS265" s="697"/>
      <c r="GT265" s="697"/>
      <c r="GU265" s="697"/>
      <c r="GV265" s="697"/>
      <c r="GW265" s="697"/>
      <c r="GX265" s="697"/>
      <c r="GY265" s="697"/>
      <c r="GZ265" s="697"/>
      <c r="HA265" s="697"/>
      <c r="HB265" s="697"/>
      <c r="HC265" s="697"/>
      <c r="HD265" s="697"/>
      <c r="HE265" s="697"/>
      <c r="HF265" s="697"/>
      <c r="HG265" s="697"/>
      <c r="HH265" s="697"/>
      <c r="HI265" s="697"/>
      <c r="HJ265" s="697"/>
      <c r="HK265" s="697"/>
      <c r="HL265" s="697"/>
      <c r="HM265" s="697"/>
      <c r="HN265" s="697"/>
      <c r="HO265" s="697"/>
      <c r="HP265" s="697"/>
      <c r="HQ265" s="697"/>
      <c r="HR265" s="697"/>
      <c r="HS265" s="697"/>
      <c r="HT265" s="697"/>
      <c r="HU265" s="697"/>
      <c r="HV265" s="697"/>
      <c r="HW265" s="697"/>
      <c r="HX265" s="697"/>
      <c r="HY265" s="697"/>
      <c r="HZ265" s="697"/>
      <c r="IA265" s="697"/>
      <c r="IB265" s="697"/>
      <c r="IC265" s="697"/>
      <c r="ID265" s="697"/>
      <c r="IE265" s="697"/>
      <c r="IF265" s="697"/>
      <c r="IG265" s="697"/>
      <c r="IH265" s="697"/>
      <c r="II265" s="697"/>
      <c r="IJ265" s="697"/>
      <c r="IK265" s="697"/>
      <c r="IL265" s="697"/>
      <c r="IM265" s="697"/>
    </row>
    <row r="266" spans="1:247">
      <c r="A266" s="704"/>
      <c r="B266" s="704"/>
      <c r="C266" s="704"/>
      <c r="D266" s="720"/>
      <c r="E266" s="711"/>
      <c r="F266" s="717"/>
      <c r="G266" s="708"/>
      <c r="H266" s="717"/>
      <c r="I266" s="711"/>
      <c r="J266" s="711"/>
      <c r="K266" s="718"/>
      <c r="L266" s="712"/>
      <c r="M266" s="704"/>
      <c r="N266" s="704"/>
      <c r="O266" s="712"/>
      <c r="P266" s="704"/>
      <c r="Q266" s="704"/>
      <c r="R266" s="704"/>
      <c r="S266" s="713"/>
      <c r="T266" s="704"/>
      <c r="V266" s="697"/>
      <c r="W266" s="697"/>
      <c r="X266" s="697"/>
      <c r="Y266" s="697"/>
      <c r="Z266" s="697"/>
      <c r="AA266" s="697"/>
      <c r="AB266" s="697"/>
      <c r="AC266" s="697"/>
      <c r="AD266" s="697"/>
      <c r="AE266" s="697"/>
      <c r="AF266" s="697"/>
      <c r="AG266" s="697"/>
      <c r="AH266" s="697"/>
      <c r="AI266" s="697"/>
      <c r="AJ266" s="697"/>
      <c r="AK266" s="697"/>
      <c r="AL266" s="697"/>
      <c r="AM266" s="697"/>
      <c r="AN266" s="697"/>
      <c r="AO266" s="697"/>
      <c r="AP266" s="697"/>
      <c r="AQ266" s="697"/>
      <c r="AR266" s="697"/>
      <c r="AS266" s="697"/>
      <c r="AT266" s="697"/>
      <c r="AU266" s="697"/>
      <c r="AV266" s="697"/>
      <c r="AW266" s="697"/>
      <c r="AX266" s="697"/>
      <c r="AY266" s="697"/>
      <c r="AZ266" s="697"/>
      <c r="BA266" s="697"/>
      <c r="BB266" s="697"/>
      <c r="BC266" s="697"/>
      <c r="BD266" s="697"/>
      <c r="BE266" s="697"/>
      <c r="BF266" s="697"/>
      <c r="BG266" s="697"/>
      <c r="BH266" s="697"/>
      <c r="BI266" s="697"/>
      <c r="BJ266" s="697"/>
      <c r="BK266" s="697"/>
      <c r="BL266" s="697"/>
      <c r="BM266" s="697"/>
      <c r="BN266" s="697"/>
      <c r="BO266" s="697"/>
      <c r="BP266" s="697"/>
      <c r="BQ266" s="697"/>
      <c r="BR266" s="697"/>
      <c r="BS266" s="697"/>
      <c r="BT266" s="697"/>
      <c r="BU266" s="697"/>
      <c r="BV266" s="697"/>
      <c r="BW266" s="697"/>
      <c r="BX266" s="697"/>
      <c r="BY266" s="697"/>
      <c r="BZ266" s="697"/>
      <c r="CA266" s="697"/>
      <c r="CB266" s="697"/>
      <c r="CC266" s="697"/>
      <c r="CD266" s="697"/>
      <c r="CE266" s="697"/>
      <c r="CF266" s="697"/>
      <c r="CG266" s="697"/>
      <c r="CH266" s="697"/>
      <c r="CI266" s="697"/>
      <c r="CJ266" s="697"/>
      <c r="CK266" s="697"/>
      <c r="CL266" s="697"/>
      <c r="CM266" s="697"/>
      <c r="CN266" s="697"/>
      <c r="CO266" s="697"/>
      <c r="CP266" s="697"/>
      <c r="CQ266" s="697"/>
      <c r="CR266" s="697"/>
      <c r="CS266" s="697"/>
      <c r="CT266" s="697"/>
      <c r="CU266" s="697"/>
      <c r="CV266" s="697"/>
      <c r="CW266" s="697"/>
      <c r="CX266" s="697"/>
      <c r="CY266" s="697"/>
      <c r="CZ266" s="697"/>
      <c r="DA266" s="697"/>
      <c r="DB266" s="697"/>
      <c r="DC266" s="697"/>
      <c r="DD266" s="697"/>
      <c r="DE266" s="697"/>
      <c r="DF266" s="697"/>
      <c r="DG266" s="697"/>
      <c r="DH266" s="697"/>
      <c r="DI266" s="697"/>
      <c r="DJ266" s="697"/>
      <c r="DK266" s="697"/>
      <c r="DL266" s="697"/>
      <c r="DM266" s="697"/>
      <c r="DN266" s="697"/>
      <c r="DO266" s="697"/>
      <c r="DP266" s="697"/>
      <c r="DQ266" s="697"/>
      <c r="DR266" s="697"/>
      <c r="DS266" s="697"/>
      <c r="DT266" s="697"/>
      <c r="DU266" s="697"/>
      <c r="DV266" s="697"/>
      <c r="DW266" s="697"/>
      <c r="DX266" s="697"/>
      <c r="DY266" s="697"/>
      <c r="DZ266" s="697"/>
      <c r="EA266" s="697"/>
      <c r="EB266" s="697"/>
      <c r="EC266" s="697"/>
      <c r="ED266" s="697"/>
      <c r="EE266" s="697"/>
      <c r="EF266" s="697"/>
      <c r="EG266" s="697"/>
      <c r="EH266" s="697"/>
      <c r="EI266" s="697"/>
      <c r="EJ266" s="697"/>
      <c r="EK266" s="697"/>
      <c r="EL266" s="697"/>
      <c r="EM266" s="697"/>
      <c r="EN266" s="697"/>
      <c r="EO266" s="697"/>
      <c r="EP266" s="697"/>
      <c r="EQ266" s="697"/>
      <c r="ER266" s="697"/>
      <c r="ES266" s="697"/>
      <c r="ET266" s="697"/>
      <c r="EU266" s="697"/>
      <c r="EV266" s="697"/>
      <c r="EW266" s="697"/>
      <c r="EX266" s="697"/>
      <c r="EY266" s="697"/>
      <c r="EZ266" s="697"/>
      <c r="FA266" s="697"/>
      <c r="FB266" s="697"/>
      <c r="FC266" s="697"/>
      <c r="FD266" s="697"/>
      <c r="FE266" s="697"/>
      <c r="FF266" s="697"/>
      <c r="FG266" s="697"/>
      <c r="FH266" s="697"/>
      <c r="FI266" s="697"/>
      <c r="FJ266" s="697"/>
      <c r="FK266" s="697"/>
      <c r="FL266" s="697"/>
      <c r="FM266" s="697"/>
      <c r="FN266" s="697"/>
      <c r="FO266" s="697"/>
      <c r="FP266" s="697"/>
      <c r="FQ266" s="697"/>
      <c r="FR266" s="697"/>
      <c r="FS266" s="697"/>
      <c r="FT266" s="697"/>
      <c r="FU266" s="697"/>
      <c r="FV266" s="697"/>
      <c r="FW266" s="697"/>
      <c r="FX266" s="697"/>
      <c r="FY266" s="697"/>
      <c r="FZ266" s="697"/>
      <c r="GA266" s="697"/>
      <c r="GB266" s="697"/>
      <c r="GC266" s="697"/>
      <c r="GD266" s="697"/>
      <c r="GE266" s="697"/>
      <c r="GF266" s="697"/>
      <c r="GG266" s="697"/>
      <c r="GH266" s="697"/>
      <c r="GI266" s="697"/>
      <c r="GJ266" s="697"/>
      <c r="GK266" s="697"/>
      <c r="GL266" s="697"/>
      <c r="GM266" s="697"/>
      <c r="GN266" s="697"/>
      <c r="GO266" s="697"/>
      <c r="GP266" s="697"/>
      <c r="GQ266" s="697"/>
      <c r="GR266" s="697"/>
      <c r="GS266" s="697"/>
      <c r="GT266" s="697"/>
      <c r="GU266" s="697"/>
      <c r="GV266" s="697"/>
      <c r="GW266" s="697"/>
      <c r="GX266" s="697"/>
      <c r="GY266" s="697"/>
      <c r="GZ266" s="697"/>
      <c r="HA266" s="697"/>
      <c r="HB266" s="697"/>
      <c r="HC266" s="697"/>
      <c r="HD266" s="697"/>
      <c r="HE266" s="697"/>
      <c r="HF266" s="697"/>
      <c r="HG266" s="697"/>
      <c r="HH266" s="697"/>
      <c r="HI266" s="697"/>
      <c r="HJ266" s="697"/>
      <c r="HK266" s="697"/>
      <c r="HL266" s="697"/>
      <c r="HM266" s="697"/>
      <c r="HN266" s="697"/>
      <c r="HO266" s="697"/>
      <c r="HP266" s="697"/>
      <c r="HQ266" s="697"/>
      <c r="HR266" s="697"/>
      <c r="HS266" s="697"/>
      <c r="HT266" s="697"/>
      <c r="HU266" s="697"/>
      <c r="HV266" s="697"/>
      <c r="HW266" s="697"/>
      <c r="HX266" s="697"/>
      <c r="HY266" s="697"/>
      <c r="HZ266" s="697"/>
      <c r="IA266" s="697"/>
      <c r="IB266" s="697"/>
      <c r="IC266" s="697"/>
      <c r="ID266" s="697"/>
      <c r="IE266" s="697"/>
      <c r="IF266" s="697"/>
      <c r="IG266" s="697"/>
      <c r="IH266" s="697"/>
      <c r="II266" s="697"/>
      <c r="IJ266" s="697"/>
      <c r="IK266" s="697"/>
      <c r="IL266" s="697"/>
      <c r="IM266" s="697"/>
    </row>
    <row r="267" spans="1:247">
      <c r="A267" s="704"/>
      <c r="B267" s="704"/>
      <c r="C267" s="704"/>
      <c r="D267" s="720"/>
      <c r="E267" s="711"/>
      <c r="F267" s="717"/>
      <c r="G267" s="708"/>
      <c r="H267" s="709"/>
      <c r="I267" s="711"/>
      <c r="J267" s="711"/>
      <c r="K267" s="718"/>
      <c r="L267" s="712"/>
      <c r="M267" s="704"/>
      <c r="N267" s="704"/>
      <c r="O267" s="712"/>
      <c r="P267" s="704"/>
      <c r="Q267" s="704"/>
      <c r="R267" s="704"/>
      <c r="S267" s="713"/>
      <c r="T267" s="704"/>
      <c r="V267" s="697"/>
      <c r="W267" s="697"/>
      <c r="X267" s="697"/>
      <c r="Y267" s="697"/>
      <c r="Z267" s="697"/>
      <c r="AA267" s="697"/>
      <c r="AB267" s="697"/>
      <c r="AC267" s="697"/>
      <c r="AD267" s="697"/>
      <c r="AE267" s="697"/>
      <c r="AF267" s="697"/>
      <c r="AG267" s="697"/>
      <c r="AH267" s="697"/>
      <c r="AI267" s="697"/>
      <c r="AJ267" s="697"/>
      <c r="AK267" s="697"/>
      <c r="AL267" s="697"/>
      <c r="AM267" s="697"/>
      <c r="AN267" s="697"/>
      <c r="AO267" s="697"/>
      <c r="AP267" s="697"/>
      <c r="AQ267" s="697"/>
      <c r="AR267" s="697"/>
      <c r="AS267" s="697"/>
      <c r="AT267" s="697"/>
      <c r="AU267" s="697"/>
      <c r="AV267" s="697"/>
      <c r="AW267" s="697"/>
      <c r="AX267" s="697"/>
      <c r="AY267" s="697"/>
      <c r="AZ267" s="697"/>
      <c r="BA267" s="697"/>
      <c r="BB267" s="697"/>
      <c r="BC267" s="697"/>
      <c r="BD267" s="697"/>
      <c r="BE267" s="697"/>
      <c r="BF267" s="697"/>
      <c r="BG267" s="697"/>
      <c r="BH267" s="697"/>
      <c r="BI267" s="697"/>
      <c r="BJ267" s="697"/>
      <c r="BK267" s="697"/>
      <c r="BL267" s="697"/>
      <c r="BM267" s="697"/>
      <c r="BN267" s="697"/>
      <c r="BO267" s="697"/>
      <c r="BP267" s="697"/>
      <c r="BQ267" s="697"/>
      <c r="BR267" s="697"/>
      <c r="BS267" s="697"/>
      <c r="BT267" s="697"/>
      <c r="BU267" s="697"/>
      <c r="BV267" s="697"/>
      <c r="BW267" s="697"/>
      <c r="BX267" s="697"/>
      <c r="BY267" s="697"/>
      <c r="BZ267" s="697"/>
      <c r="CA267" s="697"/>
      <c r="CB267" s="697"/>
      <c r="CC267" s="697"/>
      <c r="CD267" s="697"/>
      <c r="CE267" s="697"/>
      <c r="CF267" s="697"/>
      <c r="CG267" s="697"/>
      <c r="CH267" s="697"/>
      <c r="CI267" s="697"/>
      <c r="CJ267" s="697"/>
      <c r="CK267" s="697"/>
      <c r="CL267" s="697"/>
      <c r="CM267" s="697"/>
      <c r="CN267" s="697"/>
      <c r="CO267" s="697"/>
      <c r="CP267" s="697"/>
      <c r="CQ267" s="697"/>
      <c r="CR267" s="697"/>
      <c r="CS267" s="697"/>
      <c r="CT267" s="697"/>
      <c r="CU267" s="697"/>
      <c r="CV267" s="697"/>
      <c r="CW267" s="697"/>
      <c r="CX267" s="697"/>
      <c r="CY267" s="697"/>
      <c r="CZ267" s="697"/>
      <c r="DA267" s="697"/>
      <c r="DB267" s="697"/>
      <c r="DC267" s="697"/>
      <c r="DD267" s="697"/>
      <c r="DE267" s="697"/>
      <c r="DF267" s="697"/>
      <c r="DG267" s="697"/>
      <c r="DH267" s="697"/>
      <c r="DI267" s="697"/>
      <c r="DJ267" s="697"/>
      <c r="DK267" s="697"/>
      <c r="DL267" s="697"/>
      <c r="DM267" s="697"/>
      <c r="DN267" s="697"/>
      <c r="DO267" s="697"/>
      <c r="DP267" s="697"/>
      <c r="DQ267" s="697"/>
      <c r="DR267" s="697"/>
      <c r="DS267" s="697"/>
      <c r="DT267" s="697"/>
      <c r="DU267" s="697"/>
      <c r="DV267" s="697"/>
      <c r="DW267" s="697"/>
      <c r="DX267" s="697"/>
      <c r="DY267" s="697"/>
      <c r="DZ267" s="697"/>
      <c r="EA267" s="697"/>
      <c r="EB267" s="697"/>
      <c r="EC267" s="697"/>
      <c r="ED267" s="697"/>
      <c r="EE267" s="697"/>
      <c r="EF267" s="697"/>
      <c r="EG267" s="697"/>
      <c r="EH267" s="697"/>
      <c r="EI267" s="697"/>
      <c r="EJ267" s="697"/>
      <c r="EK267" s="697"/>
      <c r="EL267" s="697"/>
      <c r="EM267" s="697"/>
      <c r="EN267" s="697"/>
      <c r="EO267" s="697"/>
      <c r="EP267" s="697"/>
      <c r="EQ267" s="697"/>
      <c r="ER267" s="697"/>
      <c r="ES267" s="697"/>
      <c r="ET267" s="697"/>
      <c r="EU267" s="697"/>
      <c r="EV267" s="697"/>
      <c r="EW267" s="697"/>
      <c r="EX267" s="697"/>
      <c r="EY267" s="697"/>
      <c r="EZ267" s="697"/>
      <c r="FA267" s="697"/>
      <c r="FB267" s="697"/>
      <c r="FC267" s="697"/>
      <c r="FD267" s="697"/>
      <c r="FE267" s="697"/>
      <c r="FF267" s="697"/>
      <c r="FG267" s="697"/>
      <c r="FH267" s="697"/>
      <c r="FI267" s="697"/>
      <c r="FJ267" s="697"/>
      <c r="FK267" s="697"/>
      <c r="FL267" s="697"/>
      <c r="FM267" s="697"/>
      <c r="FN267" s="697"/>
      <c r="FO267" s="697"/>
      <c r="FP267" s="697"/>
      <c r="FQ267" s="697"/>
      <c r="FR267" s="697"/>
      <c r="FS267" s="697"/>
      <c r="FT267" s="697"/>
      <c r="FU267" s="697"/>
      <c r="FV267" s="697"/>
      <c r="FW267" s="697"/>
      <c r="FX267" s="697"/>
      <c r="FY267" s="697"/>
      <c r="FZ267" s="697"/>
      <c r="GA267" s="697"/>
      <c r="GB267" s="697"/>
      <c r="GC267" s="697"/>
      <c r="GD267" s="697"/>
      <c r="GE267" s="697"/>
      <c r="GF267" s="697"/>
      <c r="GG267" s="697"/>
      <c r="GH267" s="697"/>
      <c r="GI267" s="697"/>
      <c r="GJ267" s="697"/>
      <c r="GK267" s="697"/>
      <c r="GL267" s="697"/>
      <c r="GM267" s="697"/>
      <c r="GN267" s="697"/>
      <c r="GO267" s="697"/>
      <c r="GP267" s="697"/>
      <c r="GQ267" s="697"/>
      <c r="GR267" s="697"/>
      <c r="GS267" s="697"/>
      <c r="GT267" s="697"/>
      <c r="GU267" s="697"/>
      <c r="GV267" s="697"/>
      <c r="GW267" s="697"/>
      <c r="GX267" s="697"/>
      <c r="GY267" s="697"/>
      <c r="GZ267" s="697"/>
      <c r="HA267" s="697"/>
      <c r="HB267" s="697"/>
      <c r="HC267" s="697"/>
      <c r="HD267" s="697"/>
      <c r="HE267" s="697"/>
      <c r="HF267" s="697"/>
      <c r="HG267" s="697"/>
      <c r="HH267" s="697"/>
      <c r="HI267" s="697"/>
      <c r="HJ267" s="697"/>
      <c r="HK267" s="697"/>
      <c r="HL267" s="697"/>
      <c r="HM267" s="697"/>
      <c r="HN267" s="697"/>
      <c r="HO267" s="697"/>
      <c r="HP267" s="697"/>
      <c r="HQ267" s="697"/>
      <c r="HR267" s="697"/>
      <c r="HS267" s="697"/>
      <c r="HT267" s="697"/>
      <c r="HU267" s="697"/>
      <c r="HV267" s="697"/>
      <c r="HW267" s="697"/>
      <c r="HX267" s="697"/>
      <c r="HY267" s="697"/>
      <c r="HZ267" s="697"/>
      <c r="IA267" s="697"/>
      <c r="IB267" s="697"/>
      <c r="IC267" s="697"/>
      <c r="ID267" s="697"/>
      <c r="IE267" s="697"/>
      <c r="IF267" s="697"/>
      <c r="IG267" s="697"/>
      <c r="IH267" s="697"/>
      <c r="II267" s="697"/>
      <c r="IJ267" s="697"/>
      <c r="IK267" s="697"/>
      <c r="IL267" s="697"/>
      <c r="IM267" s="697"/>
    </row>
    <row r="268" spans="1:247">
      <c r="A268" s="704"/>
      <c r="B268" s="704"/>
      <c r="C268" s="704"/>
      <c r="D268" s="720"/>
      <c r="E268" s="711"/>
      <c r="F268" s="717"/>
      <c r="G268" s="708"/>
      <c r="H268" s="717"/>
      <c r="I268" s="711"/>
      <c r="J268" s="711"/>
      <c r="K268" s="718"/>
      <c r="L268" s="712"/>
      <c r="M268" s="704"/>
      <c r="N268" s="704"/>
      <c r="O268" s="712"/>
      <c r="P268" s="704"/>
      <c r="Q268" s="704"/>
      <c r="R268" s="704"/>
      <c r="S268" s="713"/>
      <c r="T268" s="704"/>
      <c r="V268" s="697"/>
      <c r="W268" s="697"/>
      <c r="X268" s="697"/>
      <c r="Y268" s="697"/>
      <c r="Z268" s="697"/>
      <c r="AA268" s="697"/>
      <c r="AB268" s="697"/>
      <c r="AC268" s="697"/>
      <c r="AD268" s="697"/>
      <c r="AE268" s="697"/>
      <c r="AF268" s="697"/>
      <c r="AG268" s="697"/>
      <c r="AH268" s="697"/>
      <c r="AI268" s="697"/>
      <c r="AJ268" s="697"/>
      <c r="AK268" s="697"/>
      <c r="AL268" s="697"/>
      <c r="AM268" s="697"/>
      <c r="AN268" s="697"/>
      <c r="AO268" s="697"/>
      <c r="AP268" s="697"/>
      <c r="AQ268" s="697"/>
      <c r="AR268" s="697"/>
      <c r="AS268" s="697"/>
      <c r="AT268" s="697"/>
      <c r="AU268" s="697"/>
      <c r="AV268" s="697"/>
      <c r="AW268" s="697"/>
      <c r="AX268" s="697"/>
      <c r="AY268" s="697"/>
      <c r="AZ268" s="697"/>
      <c r="BA268" s="697"/>
      <c r="BB268" s="697"/>
      <c r="BC268" s="697"/>
      <c r="BD268" s="697"/>
      <c r="BE268" s="697"/>
      <c r="BF268" s="697"/>
      <c r="BG268" s="697"/>
      <c r="BH268" s="697"/>
      <c r="BI268" s="697"/>
      <c r="BJ268" s="697"/>
      <c r="BK268" s="697"/>
      <c r="BL268" s="697"/>
      <c r="BM268" s="697"/>
      <c r="BN268" s="697"/>
      <c r="BO268" s="697"/>
      <c r="BP268" s="697"/>
      <c r="BQ268" s="697"/>
      <c r="BR268" s="697"/>
      <c r="BS268" s="697"/>
      <c r="BT268" s="697"/>
      <c r="BU268" s="697"/>
      <c r="BV268" s="697"/>
      <c r="BW268" s="697"/>
      <c r="BX268" s="697"/>
      <c r="BY268" s="697"/>
      <c r="BZ268" s="697"/>
      <c r="CA268" s="697"/>
      <c r="CB268" s="697"/>
      <c r="CC268" s="697"/>
      <c r="CD268" s="697"/>
      <c r="CE268" s="697"/>
      <c r="CF268" s="697"/>
      <c r="CG268" s="697"/>
      <c r="CH268" s="697"/>
      <c r="CI268" s="697"/>
      <c r="CJ268" s="697"/>
      <c r="CK268" s="697"/>
      <c r="CL268" s="697"/>
      <c r="CM268" s="697"/>
      <c r="CN268" s="697"/>
      <c r="CO268" s="697"/>
      <c r="CP268" s="697"/>
      <c r="CQ268" s="697"/>
      <c r="CR268" s="697"/>
      <c r="CS268" s="697"/>
      <c r="CT268" s="697"/>
      <c r="CU268" s="697"/>
      <c r="CV268" s="697"/>
      <c r="CW268" s="697"/>
      <c r="CX268" s="697"/>
      <c r="CY268" s="697"/>
      <c r="CZ268" s="697"/>
      <c r="DA268" s="697"/>
      <c r="DB268" s="697"/>
      <c r="DC268" s="697"/>
      <c r="DD268" s="697"/>
      <c r="DE268" s="697"/>
      <c r="DF268" s="697"/>
      <c r="DG268" s="697"/>
      <c r="DH268" s="697"/>
      <c r="DI268" s="697"/>
      <c r="DJ268" s="697"/>
      <c r="DK268" s="697"/>
      <c r="DL268" s="697"/>
      <c r="DM268" s="697"/>
      <c r="DN268" s="697"/>
      <c r="DO268" s="697"/>
      <c r="DP268" s="697"/>
      <c r="DQ268" s="697"/>
      <c r="DR268" s="697"/>
      <c r="DS268" s="697"/>
      <c r="DT268" s="697"/>
      <c r="DU268" s="697"/>
      <c r="DV268" s="697"/>
      <c r="DW268" s="697"/>
      <c r="DX268" s="697"/>
      <c r="DY268" s="697"/>
      <c r="DZ268" s="697"/>
      <c r="EA268" s="697"/>
      <c r="EB268" s="697"/>
      <c r="EC268" s="697"/>
      <c r="ED268" s="697"/>
      <c r="EE268" s="697"/>
      <c r="EF268" s="697"/>
      <c r="EG268" s="697"/>
      <c r="EH268" s="697"/>
      <c r="EI268" s="697"/>
      <c r="EJ268" s="697"/>
      <c r="EK268" s="697"/>
      <c r="EL268" s="697"/>
      <c r="EM268" s="697"/>
      <c r="EN268" s="697"/>
      <c r="EO268" s="697"/>
      <c r="EP268" s="697"/>
      <c r="EQ268" s="697"/>
      <c r="ER268" s="697"/>
      <c r="ES268" s="697"/>
      <c r="ET268" s="697"/>
      <c r="EU268" s="697"/>
      <c r="EV268" s="697"/>
      <c r="EW268" s="697"/>
      <c r="EX268" s="697"/>
      <c r="EY268" s="697"/>
      <c r="EZ268" s="697"/>
      <c r="FA268" s="697"/>
      <c r="FB268" s="697"/>
      <c r="FC268" s="697"/>
      <c r="FD268" s="697"/>
      <c r="FE268" s="697"/>
      <c r="FF268" s="697"/>
      <c r="FG268" s="697"/>
      <c r="FH268" s="697"/>
      <c r="FI268" s="697"/>
      <c r="FJ268" s="697"/>
      <c r="FK268" s="697"/>
      <c r="FL268" s="697"/>
      <c r="FM268" s="697"/>
      <c r="FN268" s="697"/>
      <c r="FO268" s="697"/>
      <c r="FP268" s="697"/>
      <c r="FQ268" s="697"/>
      <c r="FR268" s="697"/>
      <c r="FS268" s="697"/>
      <c r="FT268" s="697"/>
      <c r="FU268" s="697"/>
      <c r="FV268" s="697"/>
      <c r="FW268" s="697"/>
      <c r="FX268" s="697"/>
      <c r="FY268" s="697"/>
      <c r="FZ268" s="697"/>
      <c r="GA268" s="697"/>
      <c r="GB268" s="697"/>
      <c r="GC268" s="697"/>
      <c r="GD268" s="697"/>
      <c r="GE268" s="697"/>
      <c r="GF268" s="697"/>
      <c r="GG268" s="697"/>
      <c r="GH268" s="697"/>
      <c r="GI268" s="697"/>
      <c r="GJ268" s="697"/>
      <c r="GK268" s="697"/>
      <c r="GL268" s="697"/>
      <c r="GM268" s="697"/>
      <c r="GN268" s="697"/>
      <c r="GO268" s="697"/>
      <c r="GP268" s="697"/>
      <c r="GQ268" s="697"/>
      <c r="GR268" s="697"/>
      <c r="GS268" s="697"/>
      <c r="GT268" s="697"/>
      <c r="GU268" s="697"/>
      <c r="GV268" s="697"/>
      <c r="GW268" s="697"/>
      <c r="GX268" s="697"/>
      <c r="GY268" s="697"/>
      <c r="GZ268" s="697"/>
      <c r="HA268" s="697"/>
      <c r="HB268" s="697"/>
      <c r="HC268" s="697"/>
      <c r="HD268" s="697"/>
      <c r="HE268" s="697"/>
      <c r="HF268" s="697"/>
      <c r="HG268" s="697"/>
      <c r="HH268" s="697"/>
      <c r="HI268" s="697"/>
      <c r="HJ268" s="697"/>
      <c r="HK268" s="697"/>
      <c r="HL268" s="697"/>
      <c r="HM268" s="697"/>
      <c r="HN268" s="697"/>
      <c r="HO268" s="697"/>
      <c r="HP268" s="697"/>
      <c r="HQ268" s="697"/>
      <c r="HR268" s="697"/>
      <c r="HS268" s="697"/>
      <c r="HT268" s="697"/>
      <c r="HU268" s="697"/>
      <c r="HV268" s="697"/>
      <c r="HW268" s="697"/>
      <c r="HX268" s="697"/>
      <c r="HY268" s="697"/>
      <c r="HZ268" s="697"/>
      <c r="IA268" s="697"/>
      <c r="IB268" s="697"/>
      <c r="IC268" s="697"/>
      <c r="ID268" s="697"/>
      <c r="IE268" s="697"/>
      <c r="IF268" s="697"/>
      <c r="IG268" s="697"/>
      <c r="IH268" s="697"/>
      <c r="II268" s="697"/>
      <c r="IJ268" s="697"/>
      <c r="IK268" s="697"/>
      <c r="IL268" s="697"/>
      <c r="IM268" s="697"/>
    </row>
    <row r="269" spans="1:247">
      <c r="A269" s="704"/>
      <c r="B269" s="704"/>
      <c r="C269" s="704"/>
      <c r="D269" s="720"/>
      <c r="E269" s="711"/>
      <c r="F269" s="717"/>
      <c r="G269" s="708"/>
      <c r="H269" s="709"/>
      <c r="I269" s="711"/>
      <c r="J269" s="711"/>
      <c r="K269" s="718"/>
      <c r="L269" s="712"/>
      <c r="M269" s="704"/>
      <c r="N269" s="704"/>
      <c r="O269" s="712"/>
      <c r="P269" s="704"/>
      <c r="Q269" s="704"/>
      <c r="R269" s="704"/>
      <c r="S269" s="713"/>
      <c r="T269" s="704"/>
      <c r="V269" s="697"/>
      <c r="W269" s="697"/>
      <c r="X269" s="697"/>
      <c r="Y269" s="697"/>
      <c r="Z269" s="697"/>
      <c r="AA269" s="697"/>
      <c r="AB269" s="697"/>
      <c r="AC269" s="697"/>
      <c r="AD269" s="697"/>
      <c r="AE269" s="697"/>
      <c r="AF269" s="697"/>
      <c r="AG269" s="697"/>
      <c r="AH269" s="697"/>
      <c r="AI269" s="697"/>
      <c r="AJ269" s="697"/>
      <c r="AK269" s="697"/>
      <c r="AL269" s="697"/>
      <c r="AM269" s="697"/>
      <c r="AN269" s="697"/>
      <c r="AO269" s="697"/>
      <c r="AP269" s="697"/>
      <c r="AQ269" s="697"/>
      <c r="AR269" s="697"/>
      <c r="AS269" s="697"/>
      <c r="AT269" s="697"/>
      <c r="AU269" s="697"/>
      <c r="AV269" s="697"/>
      <c r="AW269" s="697"/>
      <c r="AX269" s="697"/>
      <c r="AY269" s="697"/>
      <c r="AZ269" s="697"/>
      <c r="BA269" s="697"/>
      <c r="BB269" s="697"/>
      <c r="BC269" s="697"/>
      <c r="BD269" s="697"/>
      <c r="BE269" s="697"/>
      <c r="BF269" s="697"/>
      <c r="BG269" s="697"/>
      <c r="BH269" s="697"/>
      <c r="BI269" s="697"/>
      <c r="BJ269" s="697"/>
      <c r="BK269" s="697"/>
      <c r="BL269" s="697"/>
      <c r="BM269" s="697"/>
      <c r="BN269" s="697"/>
      <c r="BO269" s="697"/>
      <c r="BP269" s="697"/>
      <c r="BQ269" s="697"/>
      <c r="BR269" s="697"/>
      <c r="BS269" s="697"/>
      <c r="BT269" s="697"/>
      <c r="BU269" s="697"/>
      <c r="BV269" s="697"/>
      <c r="BW269" s="697"/>
      <c r="BX269" s="697"/>
      <c r="BY269" s="697"/>
      <c r="BZ269" s="697"/>
      <c r="CA269" s="697"/>
      <c r="CB269" s="697"/>
      <c r="CC269" s="697"/>
      <c r="CD269" s="697"/>
      <c r="CE269" s="697"/>
      <c r="CF269" s="697"/>
      <c r="CG269" s="697"/>
      <c r="CH269" s="697"/>
      <c r="CI269" s="697"/>
      <c r="CJ269" s="697"/>
      <c r="CK269" s="697"/>
      <c r="CL269" s="697"/>
      <c r="CM269" s="697"/>
      <c r="CN269" s="697"/>
      <c r="CO269" s="697"/>
      <c r="CP269" s="697"/>
      <c r="CQ269" s="697"/>
      <c r="CR269" s="697"/>
      <c r="CS269" s="697"/>
      <c r="CT269" s="697"/>
      <c r="CU269" s="697"/>
      <c r="CV269" s="697"/>
      <c r="CW269" s="697"/>
      <c r="CX269" s="697"/>
      <c r="CY269" s="697"/>
      <c r="CZ269" s="697"/>
      <c r="DA269" s="697"/>
      <c r="DB269" s="697"/>
      <c r="DC269" s="697"/>
      <c r="DD269" s="697"/>
      <c r="DE269" s="697"/>
      <c r="DF269" s="697"/>
      <c r="DG269" s="697"/>
      <c r="DH269" s="697"/>
      <c r="DI269" s="697"/>
      <c r="DJ269" s="697"/>
      <c r="DK269" s="697"/>
      <c r="DL269" s="697"/>
      <c r="DM269" s="697"/>
      <c r="DN269" s="697"/>
      <c r="DO269" s="697"/>
      <c r="DP269" s="697"/>
      <c r="DQ269" s="697"/>
      <c r="DR269" s="697"/>
      <c r="DS269" s="697"/>
      <c r="DT269" s="697"/>
      <c r="DU269" s="697"/>
      <c r="DV269" s="697"/>
      <c r="DW269" s="697"/>
      <c r="DX269" s="697"/>
      <c r="DY269" s="697"/>
      <c r="DZ269" s="697"/>
      <c r="EA269" s="697"/>
      <c r="EB269" s="697"/>
      <c r="EC269" s="697"/>
      <c r="ED269" s="697"/>
      <c r="EE269" s="697"/>
      <c r="EF269" s="697"/>
      <c r="EG269" s="697"/>
      <c r="EH269" s="697"/>
      <c r="EI269" s="697"/>
      <c r="EJ269" s="697"/>
      <c r="EK269" s="697"/>
      <c r="EL269" s="697"/>
      <c r="EM269" s="697"/>
      <c r="EN269" s="697"/>
      <c r="EO269" s="697"/>
      <c r="EP269" s="697"/>
      <c r="EQ269" s="697"/>
      <c r="ER269" s="697"/>
      <c r="ES269" s="697"/>
      <c r="ET269" s="697"/>
      <c r="EU269" s="697"/>
      <c r="EV269" s="697"/>
      <c r="EW269" s="697"/>
      <c r="EX269" s="697"/>
      <c r="EY269" s="697"/>
      <c r="EZ269" s="697"/>
      <c r="FA269" s="697"/>
      <c r="FB269" s="697"/>
      <c r="FC269" s="697"/>
      <c r="FD269" s="697"/>
      <c r="FE269" s="697"/>
      <c r="FF269" s="697"/>
      <c r="FG269" s="697"/>
      <c r="FH269" s="697"/>
      <c r="FI269" s="697"/>
      <c r="FJ269" s="697"/>
      <c r="FK269" s="697"/>
      <c r="FL269" s="697"/>
      <c r="FM269" s="697"/>
      <c r="FN269" s="697"/>
      <c r="FO269" s="697"/>
      <c r="FP269" s="697"/>
      <c r="FQ269" s="697"/>
      <c r="FR269" s="697"/>
      <c r="FS269" s="697"/>
      <c r="FT269" s="697"/>
      <c r="FU269" s="697"/>
      <c r="FV269" s="697"/>
      <c r="FW269" s="697"/>
      <c r="FX269" s="697"/>
      <c r="FY269" s="697"/>
      <c r="FZ269" s="697"/>
      <c r="GA269" s="697"/>
      <c r="GB269" s="697"/>
      <c r="GC269" s="697"/>
      <c r="GD269" s="697"/>
      <c r="GE269" s="697"/>
      <c r="GF269" s="697"/>
      <c r="GG269" s="697"/>
      <c r="GH269" s="697"/>
      <c r="GI269" s="697"/>
      <c r="GJ269" s="697"/>
      <c r="GK269" s="697"/>
      <c r="GL269" s="697"/>
      <c r="GM269" s="697"/>
      <c r="GN269" s="697"/>
      <c r="GO269" s="697"/>
      <c r="GP269" s="697"/>
      <c r="GQ269" s="697"/>
      <c r="GR269" s="697"/>
      <c r="GS269" s="697"/>
      <c r="GT269" s="697"/>
      <c r="GU269" s="697"/>
      <c r="GV269" s="697"/>
      <c r="GW269" s="697"/>
      <c r="GX269" s="697"/>
      <c r="GY269" s="697"/>
      <c r="GZ269" s="697"/>
      <c r="HA269" s="697"/>
      <c r="HB269" s="697"/>
      <c r="HC269" s="697"/>
      <c r="HD269" s="697"/>
      <c r="HE269" s="697"/>
      <c r="HF269" s="697"/>
      <c r="HG269" s="697"/>
      <c r="HH269" s="697"/>
      <c r="HI269" s="697"/>
      <c r="HJ269" s="697"/>
      <c r="HK269" s="697"/>
      <c r="HL269" s="697"/>
      <c r="HM269" s="697"/>
      <c r="HN269" s="697"/>
      <c r="HO269" s="697"/>
      <c r="HP269" s="697"/>
      <c r="HQ269" s="697"/>
      <c r="HR269" s="697"/>
      <c r="HS269" s="697"/>
      <c r="HT269" s="697"/>
      <c r="HU269" s="697"/>
      <c r="HV269" s="697"/>
      <c r="HW269" s="697"/>
      <c r="HX269" s="697"/>
      <c r="HY269" s="697"/>
      <c r="HZ269" s="697"/>
      <c r="IA269" s="697"/>
      <c r="IB269" s="697"/>
      <c r="IC269" s="697"/>
      <c r="ID269" s="697"/>
      <c r="IE269" s="697"/>
      <c r="IF269" s="697"/>
      <c r="IG269" s="697"/>
      <c r="IH269" s="697"/>
      <c r="II269" s="697"/>
      <c r="IJ269" s="697"/>
      <c r="IK269" s="697"/>
      <c r="IL269" s="697"/>
      <c r="IM269" s="697"/>
    </row>
    <row r="270" spans="1:247">
      <c r="A270" s="704"/>
      <c r="B270" s="704"/>
      <c r="C270" s="704"/>
      <c r="D270" s="720"/>
      <c r="E270" s="711"/>
      <c r="F270" s="717"/>
      <c r="G270" s="708"/>
      <c r="H270" s="717"/>
      <c r="I270" s="711"/>
      <c r="J270" s="711"/>
      <c r="K270" s="718"/>
      <c r="L270" s="712"/>
      <c r="M270" s="704"/>
      <c r="N270" s="704"/>
      <c r="O270" s="712"/>
      <c r="P270" s="704"/>
      <c r="Q270" s="704"/>
      <c r="R270" s="704"/>
      <c r="S270" s="713"/>
      <c r="T270" s="704"/>
      <c r="V270" s="697"/>
      <c r="W270" s="697"/>
      <c r="X270" s="697"/>
      <c r="Y270" s="697"/>
      <c r="Z270" s="697"/>
      <c r="AA270" s="697"/>
      <c r="AB270" s="697"/>
      <c r="AC270" s="697"/>
      <c r="AD270" s="697"/>
      <c r="AE270" s="697"/>
      <c r="AF270" s="697"/>
      <c r="AG270" s="697"/>
      <c r="AH270" s="697"/>
      <c r="AI270" s="697"/>
      <c r="AJ270" s="697"/>
      <c r="AK270" s="697"/>
      <c r="AL270" s="697"/>
      <c r="AM270" s="697"/>
      <c r="AN270" s="697"/>
      <c r="AO270" s="697"/>
      <c r="AP270" s="697"/>
      <c r="AQ270" s="697"/>
      <c r="AR270" s="697"/>
      <c r="AS270" s="697"/>
      <c r="AT270" s="697"/>
      <c r="AU270" s="697"/>
      <c r="AV270" s="697"/>
      <c r="AW270" s="697"/>
      <c r="AX270" s="697"/>
      <c r="AY270" s="697"/>
      <c r="AZ270" s="697"/>
      <c r="BA270" s="697"/>
      <c r="BB270" s="697"/>
      <c r="BC270" s="697"/>
      <c r="BD270" s="697"/>
      <c r="BE270" s="697"/>
      <c r="BF270" s="697"/>
      <c r="BG270" s="697"/>
      <c r="BH270" s="697"/>
      <c r="BI270" s="697"/>
      <c r="BJ270" s="697"/>
      <c r="BK270" s="697"/>
      <c r="BL270" s="697"/>
      <c r="BM270" s="697"/>
      <c r="BN270" s="697"/>
      <c r="BO270" s="697"/>
      <c r="BP270" s="697"/>
      <c r="BQ270" s="697"/>
      <c r="BR270" s="697"/>
      <c r="BS270" s="697"/>
      <c r="BT270" s="697"/>
      <c r="BU270" s="697"/>
      <c r="BV270" s="697"/>
      <c r="BW270" s="697"/>
      <c r="BX270" s="697"/>
      <c r="BY270" s="697"/>
      <c r="BZ270" s="697"/>
      <c r="CA270" s="697"/>
      <c r="CB270" s="697"/>
      <c r="CC270" s="697"/>
      <c r="CD270" s="697"/>
      <c r="CE270" s="697"/>
      <c r="CF270" s="697"/>
      <c r="CG270" s="697"/>
      <c r="CH270" s="697"/>
      <c r="CI270" s="697"/>
      <c r="CJ270" s="697"/>
      <c r="CK270" s="697"/>
      <c r="CL270" s="697"/>
      <c r="CM270" s="697"/>
      <c r="CN270" s="697"/>
      <c r="CO270" s="697"/>
      <c r="CP270" s="697"/>
      <c r="CQ270" s="697"/>
      <c r="CR270" s="697"/>
      <c r="CS270" s="697"/>
      <c r="CT270" s="697"/>
      <c r="CU270" s="697"/>
      <c r="CV270" s="697"/>
      <c r="CW270" s="697"/>
      <c r="CX270" s="697"/>
      <c r="CY270" s="697"/>
      <c r="CZ270" s="697"/>
      <c r="DA270" s="697"/>
      <c r="DB270" s="697"/>
      <c r="DC270" s="697"/>
      <c r="DD270" s="697"/>
      <c r="DE270" s="697"/>
      <c r="DF270" s="697"/>
      <c r="DG270" s="697"/>
      <c r="DH270" s="697"/>
      <c r="DI270" s="697"/>
      <c r="DJ270" s="697"/>
      <c r="DK270" s="697"/>
      <c r="DL270" s="697"/>
      <c r="DM270" s="697"/>
      <c r="DN270" s="697"/>
      <c r="DO270" s="697"/>
      <c r="DP270" s="697"/>
      <c r="DQ270" s="697"/>
      <c r="DR270" s="697"/>
      <c r="DS270" s="697"/>
      <c r="DT270" s="697"/>
      <c r="DU270" s="697"/>
      <c r="DV270" s="697"/>
      <c r="DW270" s="697"/>
      <c r="DX270" s="697"/>
      <c r="DY270" s="697"/>
      <c r="DZ270" s="697"/>
      <c r="EA270" s="697"/>
      <c r="EB270" s="697"/>
      <c r="EC270" s="697"/>
      <c r="ED270" s="697"/>
      <c r="EE270" s="697"/>
      <c r="EF270" s="697"/>
      <c r="EG270" s="697"/>
      <c r="EH270" s="697"/>
      <c r="EI270" s="697"/>
      <c r="EJ270" s="697"/>
      <c r="EK270" s="697"/>
      <c r="EL270" s="697"/>
      <c r="EM270" s="697"/>
      <c r="EN270" s="697"/>
      <c r="EO270" s="697"/>
      <c r="EP270" s="697"/>
      <c r="EQ270" s="697"/>
      <c r="ER270" s="697"/>
      <c r="ES270" s="697"/>
      <c r="ET270" s="697"/>
      <c r="EU270" s="697"/>
      <c r="EV270" s="697"/>
      <c r="EW270" s="697"/>
      <c r="EX270" s="697"/>
      <c r="EY270" s="697"/>
      <c r="EZ270" s="697"/>
      <c r="FA270" s="697"/>
      <c r="FB270" s="697"/>
      <c r="FC270" s="697"/>
      <c r="FD270" s="697"/>
      <c r="FE270" s="697"/>
      <c r="FF270" s="697"/>
      <c r="FG270" s="697"/>
      <c r="FH270" s="697"/>
      <c r="FI270" s="697"/>
      <c r="FJ270" s="697"/>
      <c r="FK270" s="697"/>
      <c r="FL270" s="697"/>
      <c r="FM270" s="697"/>
      <c r="FN270" s="697"/>
      <c r="FO270" s="697"/>
      <c r="FP270" s="697"/>
      <c r="FQ270" s="697"/>
      <c r="FR270" s="697"/>
      <c r="FS270" s="697"/>
      <c r="FT270" s="697"/>
      <c r="FU270" s="697"/>
      <c r="FV270" s="697"/>
      <c r="FW270" s="697"/>
      <c r="FX270" s="697"/>
      <c r="FY270" s="697"/>
      <c r="FZ270" s="697"/>
      <c r="GA270" s="697"/>
      <c r="GB270" s="697"/>
      <c r="GC270" s="697"/>
      <c r="GD270" s="697"/>
      <c r="GE270" s="697"/>
      <c r="GF270" s="697"/>
      <c r="GG270" s="697"/>
      <c r="GH270" s="697"/>
      <c r="GI270" s="697"/>
      <c r="GJ270" s="697"/>
      <c r="GK270" s="697"/>
      <c r="GL270" s="697"/>
      <c r="GM270" s="697"/>
      <c r="GN270" s="697"/>
      <c r="GO270" s="697"/>
      <c r="GP270" s="697"/>
      <c r="GQ270" s="697"/>
      <c r="GR270" s="697"/>
      <c r="GS270" s="697"/>
      <c r="GT270" s="697"/>
      <c r="GU270" s="697"/>
      <c r="GV270" s="697"/>
      <c r="GW270" s="697"/>
      <c r="GX270" s="697"/>
      <c r="GY270" s="697"/>
      <c r="GZ270" s="697"/>
      <c r="HA270" s="697"/>
      <c r="HB270" s="697"/>
      <c r="HC270" s="697"/>
      <c r="HD270" s="697"/>
      <c r="HE270" s="697"/>
      <c r="HF270" s="697"/>
      <c r="HG270" s="697"/>
      <c r="HH270" s="697"/>
      <c r="HI270" s="697"/>
      <c r="HJ270" s="697"/>
      <c r="HK270" s="697"/>
      <c r="HL270" s="697"/>
      <c r="HM270" s="697"/>
      <c r="HN270" s="697"/>
      <c r="HO270" s="697"/>
      <c r="HP270" s="697"/>
      <c r="HQ270" s="697"/>
      <c r="HR270" s="697"/>
      <c r="HS270" s="697"/>
      <c r="HT270" s="697"/>
      <c r="HU270" s="697"/>
      <c r="HV270" s="697"/>
      <c r="HW270" s="697"/>
      <c r="HX270" s="697"/>
      <c r="HY270" s="697"/>
      <c r="HZ270" s="697"/>
      <c r="IA270" s="697"/>
      <c r="IB270" s="697"/>
      <c r="IC270" s="697"/>
      <c r="ID270" s="697"/>
      <c r="IE270" s="697"/>
      <c r="IF270" s="697"/>
      <c r="IG270" s="697"/>
      <c r="IH270" s="697"/>
      <c r="II270" s="697"/>
      <c r="IJ270" s="697"/>
      <c r="IK270" s="697"/>
      <c r="IL270" s="697"/>
      <c r="IM270" s="697"/>
    </row>
    <row r="271" spans="1:247">
      <c r="A271" s="704"/>
      <c r="B271" s="704"/>
      <c r="C271" s="704"/>
      <c r="D271" s="720"/>
      <c r="E271" s="711"/>
      <c r="F271" s="717"/>
      <c r="G271" s="708"/>
      <c r="H271" s="709"/>
      <c r="I271" s="711"/>
      <c r="J271" s="711"/>
      <c r="K271" s="718"/>
      <c r="L271" s="712"/>
      <c r="M271" s="704"/>
      <c r="N271" s="704"/>
      <c r="O271" s="712"/>
      <c r="P271" s="704"/>
      <c r="Q271" s="704"/>
      <c r="R271" s="704"/>
      <c r="S271" s="713"/>
      <c r="T271" s="704"/>
      <c r="V271" s="697"/>
      <c r="W271" s="697"/>
      <c r="X271" s="697"/>
      <c r="Y271" s="697"/>
      <c r="Z271" s="697"/>
      <c r="AA271" s="697"/>
      <c r="AB271" s="697"/>
      <c r="AC271" s="697"/>
      <c r="AD271" s="697"/>
      <c r="AE271" s="697"/>
      <c r="AF271" s="697"/>
      <c r="AG271" s="697"/>
      <c r="AH271" s="697"/>
      <c r="AI271" s="697"/>
      <c r="AJ271" s="697"/>
      <c r="AK271" s="697"/>
      <c r="AL271" s="697"/>
      <c r="AM271" s="697"/>
      <c r="AN271" s="697"/>
      <c r="AO271" s="697"/>
      <c r="AP271" s="697"/>
      <c r="AQ271" s="697"/>
      <c r="AR271" s="697"/>
      <c r="AS271" s="697"/>
      <c r="AT271" s="697"/>
      <c r="AU271" s="697"/>
      <c r="AV271" s="697"/>
      <c r="AW271" s="697"/>
      <c r="AX271" s="697"/>
      <c r="AY271" s="697"/>
      <c r="AZ271" s="697"/>
      <c r="BA271" s="697"/>
      <c r="BB271" s="697"/>
      <c r="BC271" s="697"/>
      <c r="BD271" s="697"/>
      <c r="BE271" s="697"/>
      <c r="BF271" s="697"/>
      <c r="BG271" s="697"/>
      <c r="BH271" s="697"/>
      <c r="BI271" s="697"/>
      <c r="BJ271" s="697"/>
      <c r="BK271" s="697"/>
      <c r="BL271" s="697"/>
      <c r="BM271" s="697"/>
      <c r="BN271" s="697"/>
      <c r="BO271" s="697"/>
      <c r="BP271" s="697"/>
      <c r="BQ271" s="697"/>
      <c r="BR271" s="697"/>
      <c r="BS271" s="697"/>
      <c r="BT271" s="697"/>
      <c r="BU271" s="697"/>
      <c r="BV271" s="697"/>
      <c r="BW271" s="697"/>
      <c r="BX271" s="697"/>
      <c r="BY271" s="697"/>
      <c r="BZ271" s="697"/>
      <c r="CA271" s="697"/>
      <c r="CB271" s="697"/>
      <c r="CC271" s="697"/>
      <c r="CD271" s="697"/>
      <c r="CE271" s="697"/>
      <c r="CF271" s="697"/>
      <c r="CG271" s="697"/>
      <c r="CH271" s="697"/>
      <c r="CI271" s="697"/>
      <c r="CJ271" s="697"/>
      <c r="CK271" s="697"/>
      <c r="CL271" s="697"/>
      <c r="CM271" s="697"/>
      <c r="CN271" s="697"/>
      <c r="CO271" s="697"/>
      <c r="CP271" s="697"/>
      <c r="CQ271" s="697"/>
      <c r="CR271" s="697"/>
      <c r="CS271" s="697"/>
      <c r="CT271" s="697"/>
      <c r="CU271" s="697"/>
      <c r="CV271" s="697"/>
      <c r="CW271" s="697"/>
      <c r="CX271" s="697"/>
      <c r="CY271" s="697"/>
      <c r="CZ271" s="697"/>
      <c r="DA271" s="697"/>
      <c r="DB271" s="697"/>
      <c r="DC271" s="697"/>
      <c r="DD271" s="697"/>
      <c r="DE271" s="697"/>
      <c r="DF271" s="697"/>
      <c r="DG271" s="697"/>
      <c r="DH271" s="697"/>
      <c r="DI271" s="697"/>
      <c r="DJ271" s="697"/>
      <c r="DK271" s="697"/>
      <c r="DL271" s="697"/>
      <c r="DM271" s="697"/>
      <c r="DN271" s="697"/>
      <c r="DO271" s="697"/>
      <c r="DP271" s="697"/>
      <c r="DQ271" s="697"/>
      <c r="DR271" s="697"/>
      <c r="DS271" s="697"/>
      <c r="DT271" s="697"/>
      <c r="DU271" s="697"/>
      <c r="DV271" s="697"/>
      <c r="DW271" s="697"/>
      <c r="DX271" s="697"/>
      <c r="DY271" s="697"/>
      <c r="DZ271" s="697"/>
      <c r="EA271" s="697"/>
      <c r="EB271" s="697"/>
      <c r="EC271" s="697"/>
      <c r="ED271" s="697"/>
      <c r="EE271" s="697"/>
      <c r="EF271" s="697"/>
      <c r="EG271" s="697"/>
      <c r="EH271" s="697"/>
      <c r="EI271" s="697"/>
      <c r="EJ271" s="697"/>
      <c r="EK271" s="697"/>
      <c r="EL271" s="697"/>
      <c r="EM271" s="697"/>
      <c r="EN271" s="697"/>
      <c r="EO271" s="697"/>
      <c r="EP271" s="697"/>
      <c r="EQ271" s="697"/>
      <c r="ER271" s="697"/>
      <c r="ES271" s="697"/>
      <c r="ET271" s="697"/>
      <c r="EU271" s="697"/>
      <c r="EV271" s="697"/>
      <c r="EW271" s="697"/>
      <c r="EX271" s="697"/>
      <c r="EY271" s="697"/>
      <c r="EZ271" s="697"/>
      <c r="FA271" s="697"/>
      <c r="FB271" s="697"/>
      <c r="FC271" s="697"/>
      <c r="FD271" s="697"/>
      <c r="FE271" s="697"/>
      <c r="FF271" s="697"/>
      <c r="FG271" s="697"/>
      <c r="FH271" s="697"/>
      <c r="FI271" s="697"/>
      <c r="FJ271" s="697"/>
      <c r="FK271" s="697"/>
      <c r="FL271" s="697"/>
      <c r="FM271" s="697"/>
      <c r="FN271" s="697"/>
      <c r="FO271" s="697"/>
      <c r="FP271" s="697"/>
      <c r="FQ271" s="697"/>
      <c r="FR271" s="697"/>
      <c r="FS271" s="697"/>
      <c r="FT271" s="697"/>
      <c r="FU271" s="697"/>
      <c r="FV271" s="697"/>
      <c r="FW271" s="697"/>
      <c r="FX271" s="697"/>
      <c r="FY271" s="697"/>
      <c r="FZ271" s="697"/>
      <c r="GA271" s="697"/>
      <c r="GB271" s="697"/>
      <c r="GC271" s="697"/>
      <c r="GD271" s="697"/>
      <c r="GE271" s="697"/>
      <c r="GF271" s="697"/>
      <c r="GG271" s="697"/>
      <c r="GH271" s="697"/>
      <c r="GI271" s="697"/>
      <c r="GJ271" s="697"/>
      <c r="GK271" s="697"/>
      <c r="GL271" s="697"/>
      <c r="GM271" s="697"/>
      <c r="GN271" s="697"/>
      <c r="GO271" s="697"/>
      <c r="GP271" s="697"/>
      <c r="GQ271" s="697"/>
      <c r="GR271" s="697"/>
      <c r="GS271" s="697"/>
      <c r="GT271" s="697"/>
      <c r="GU271" s="697"/>
      <c r="GV271" s="697"/>
      <c r="GW271" s="697"/>
      <c r="GX271" s="697"/>
      <c r="GY271" s="697"/>
      <c r="GZ271" s="697"/>
      <c r="HA271" s="697"/>
      <c r="HB271" s="697"/>
      <c r="HC271" s="697"/>
      <c r="HD271" s="697"/>
      <c r="HE271" s="697"/>
      <c r="HF271" s="697"/>
      <c r="HG271" s="697"/>
      <c r="HH271" s="697"/>
      <c r="HI271" s="697"/>
      <c r="HJ271" s="697"/>
      <c r="HK271" s="697"/>
      <c r="HL271" s="697"/>
      <c r="HM271" s="697"/>
      <c r="HN271" s="697"/>
      <c r="HO271" s="697"/>
      <c r="HP271" s="697"/>
      <c r="HQ271" s="697"/>
      <c r="HR271" s="697"/>
      <c r="HS271" s="697"/>
      <c r="HT271" s="697"/>
      <c r="HU271" s="697"/>
      <c r="HV271" s="697"/>
      <c r="HW271" s="697"/>
      <c r="HX271" s="697"/>
      <c r="HY271" s="697"/>
      <c r="HZ271" s="697"/>
      <c r="IA271" s="697"/>
      <c r="IB271" s="697"/>
      <c r="IC271" s="697"/>
      <c r="ID271" s="697"/>
      <c r="IE271" s="697"/>
      <c r="IF271" s="697"/>
      <c r="IG271" s="697"/>
      <c r="IH271" s="697"/>
      <c r="II271" s="697"/>
      <c r="IJ271" s="697"/>
      <c r="IK271" s="697"/>
      <c r="IL271" s="697"/>
      <c r="IM271" s="697"/>
    </row>
    <row r="272" spans="1:247">
      <c r="A272" s="704"/>
      <c r="B272" s="704"/>
      <c r="C272" s="704"/>
      <c r="D272" s="720"/>
      <c r="E272" s="711"/>
      <c r="F272" s="717"/>
      <c r="G272" s="708"/>
      <c r="H272" s="709"/>
      <c r="I272" s="711"/>
      <c r="J272" s="711"/>
      <c r="K272" s="718"/>
      <c r="L272" s="712"/>
      <c r="M272" s="704"/>
      <c r="N272" s="704"/>
      <c r="O272" s="712"/>
      <c r="P272" s="704"/>
      <c r="Q272" s="704"/>
      <c r="R272" s="704"/>
      <c r="S272" s="713"/>
      <c r="T272" s="704"/>
      <c r="V272" s="697"/>
      <c r="W272" s="697"/>
      <c r="X272" s="697"/>
      <c r="Y272" s="697"/>
      <c r="Z272" s="697"/>
      <c r="AA272" s="697"/>
      <c r="AB272" s="697"/>
      <c r="AC272" s="697"/>
      <c r="AD272" s="697"/>
      <c r="AE272" s="697"/>
      <c r="AF272" s="697"/>
      <c r="AG272" s="697"/>
      <c r="AH272" s="697"/>
      <c r="AI272" s="697"/>
      <c r="AJ272" s="697"/>
      <c r="AK272" s="697"/>
      <c r="AL272" s="697"/>
      <c r="AM272" s="697"/>
      <c r="AN272" s="697"/>
      <c r="AO272" s="697"/>
      <c r="AP272" s="697"/>
      <c r="AQ272" s="697"/>
      <c r="AR272" s="697"/>
      <c r="AS272" s="697"/>
      <c r="AT272" s="697"/>
      <c r="AU272" s="697"/>
      <c r="AV272" s="697"/>
      <c r="AW272" s="697"/>
      <c r="AX272" s="697"/>
      <c r="AY272" s="697"/>
      <c r="AZ272" s="697"/>
      <c r="BA272" s="697"/>
      <c r="BB272" s="697"/>
      <c r="BC272" s="697"/>
      <c r="BD272" s="697"/>
      <c r="BE272" s="697"/>
      <c r="BF272" s="697"/>
      <c r="BG272" s="697"/>
      <c r="BH272" s="697"/>
      <c r="BI272" s="697"/>
      <c r="BJ272" s="697"/>
      <c r="BK272" s="697"/>
      <c r="BL272" s="697"/>
      <c r="BM272" s="697"/>
      <c r="BN272" s="697"/>
      <c r="BO272" s="697"/>
      <c r="BP272" s="697"/>
      <c r="BQ272" s="697"/>
      <c r="BR272" s="697"/>
      <c r="BS272" s="697"/>
      <c r="BT272" s="697"/>
      <c r="BU272" s="697"/>
      <c r="BV272" s="697"/>
      <c r="BW272" s="697"/>
      <c r="BX272" s="697"/>
      <c r="BY272" s="697"/>
      <c r="BZ272" s="697"/>
      <c r="CA272" s="697"/>
      <c r="CB272" s="697"/>
      <c r="CC272" s="697"/>
      <c r="CD272" s="697"/>
      <c r="CE272" s="697"/>
      <c r="CF272" s="697"/>
      <c r="CG272" s="697"/>
      <c r="CH272" s="697"/>
      <c r="CI272" s="697"/>
      <c r="CJ272" s="697"/>
      <c r="CK272" s="697"/>
      <c r="CL272" s="697"/>
      <c r="CM272" s="697"/>
      <c r="CN272" s="697"/>
      <c r="CO272" s="697"/>
      <c r="CP272" s="697"/>
      <c r="CQ272" s="697"/>
      <c r="CR272" s="697"/>
      <c r="CS272" s="697"/>
      <c r="CT272" s="697"/>
      <c r="CU272" s="697"/>
      <c r="CV272" s="697"/>
      <c r="CW272" s="697"/>
      <c r="CX272" s="697"/>
      <c r="CY272" s="697"/>
      <c r="CZ272" s="697"/>
      <c r="DA272" s="697"/>
      <c r="DB272" s="697"/>
      <c r="DC272" s="697"/>
      <c r="DD272" s="697"/>
      <c r="DE272" s="697"/>
      <c r="DF272" s="697"/>
      <c r="DG272" s="697"/>
      <c r="DH272" s="697"/>
      <c r="DI272" s="697"/>
      <c r="DJ272" s="697"/>
      <c r="DK272" s="697"/>
      <c r="DL272" s="697"/>
      <c r="DM272" s="697"/>
      <c r="DN272" s="697"/>
      <c r="DO272" s="697"/>
      <c r="DP272" s="697"/>
      <c r="DQ272" s="697"/>
      <c r="DR272" s="697"/>
      <c r="DS272" s="697"/>
      <c r="DT272" s="697"/>
      <c r="DU272" s="697"/>
      <c r="DV272" s="697"/>
      <c r="DW272" s="697"/>
      <c r="DX272" s="697"/>
      <c r="DY272" s="697"/>
      <c r="DZ272" s="697"/>
      <c r="EA272" s="697"/>
      <c r="EB272" s="697"/>
      <c r="EC272" s="697"/>
      <c r="ED272" s="697"/>
      <c r="EE272" s="697"/>
      <c r="EF272" s="697"/>
      <c r="EG272" s="697"/>
      <c r="EH272" s="697"/>
      <c r="EI272" s="697"/>
      <c r="EJ272" s="697"/>
      <c r="EK272" s="697"/>
      <c r="EL272" s="697"/>
      <c r="EM272" s="697"/>
      <c r="EN272" s="697"/>
      <c r="EO272" s="697"/>
      <c r="EP272" s="697"/>
      <c r="EQ272" s="697"/>
      <c r="ER272" s="697"/>
      <c r="ES272" s="697"/>
      <c r="ET272" s="697"/>
      <c r="EU272" s="697"/>
      <c r="EV272" s="697"/>
      <c r="EW272" s="697"/>
      <c r="EX272" s="697"/>
      <c r="EY272" s="697"/>
      <c r="EZ272" s="697"/>
      <c r="FA272" s="697"/>
      <c r="FB272" s="697"/>
      <c r="FC272" s="697"/>
      <c r="FD272" s="697"/>
      <c r="FE272" s="697"/>
      <c r="FF272" s="697"/>
      <c r="FG272" s="697"/>
      <c r="FH272" s="697"/>
      <c r="FI272" s="697"/>
      <c r="FJ272" s="697"/>
      <c r="FK272" s="697"/>
      <c r="FL272" s="697"/>
      <c r="FM272" s="697"/>
      <c r="FN272" s="697"/>
      <c r="FO272" s="697"/>
      <c r="FP272" s="697"/>
      <c r="FQ272" s="697"/>
      <c r="FR272" s="697"/>
      <c r="FS272" s="697"/>
      <c r="FT272" s="697"/>
      <c r="FU272" s="697"/>
      <c r="FV272" s="697"/>
      <c r="FW272" s="697"/>
      <c r="FX272" s="697"/>
      <c r="FY272" s="697"/>
      <c r="FZ272" s="697"/>
      <c r="GA272" s="697"/>
      <c r="GB272" s="697"/>
      <c r="GC272" s="697"/>
      <c r="GD272" s="697"/>
      <c r="GE272" s="697"/>
      <c r="GF272" s="697"/>
      <c r="GG272" s="697"/>
      <c r="GH272" s="697"/>
      <c r="GI272" s="697"/>
      <c r="GJ272" s="697"/>
      <c r="GK272" s="697"/>
      <c r="GL272" s="697"/>
      <c r="GM272" s="697"/>
      <c r="GN272" s="697"/>
      <c r="GO272" s="697"/>
      <c r="GP272" s="697"/>
      <c r="GQ272" s="697"/>
      <c r="GR272" s="697"/>
      <c r="GS272" s="697"/>
      <c r="GT272" s="697"/>
      <c r="GU272" s="697"/>
      <c r="GV272" s="697"/>
      <c r="GW272" s="697"/>
      <c r="GX272" s="697"/>
      <c r="GY272" s="697"/>
      <c r="GZ272" s="697"/>
      <c r="HA272" s="697"/>
      <c r="HB272" s="697"/>
      <c r="HC272" s="697"/>
      <c r="HD272" s="697"/>
      <c r="HE272" s="697"/>
      <c r="HF272" s="697"/>
      <c r="HG272" s="697"/>
      <c r="HH272" s="697"/>
      <c r="HI272" s="697"/>
      <c r="HJ272" s="697"/>
      <c r="HK272" s="697"/>
      <c r="HL272" s="697"/>
      <c r="HM272" s="697"/>
      <c r="HN272" s="697"/>
      <c r="HO272" s="697"/>
      <c r="HP272" s="697"/>
      <c r="HQ272" s="697"/>
      <c r="HR272" s="697"/>
      <c r="HS272" s="697"/>
      <c r="HT272" s="697"/>
      <c r="HU272" s="697"/>
      <c r="HV272" s="697"/>
      <c r="HW272" s="697"/>
      <c r="HX272" s="697"/>
      <c r="HY272" s="697"/>
      <c r="HZ272" s="697"/>
      <c r="IA272" s="697"/>
      <c r="IB272" s="697"/>
      <c r="IC272" s="697"/>
      <c r="ID272" s="697"/>
      <c r="IE272" s="697"/>
      <c r="IF272" s="697"/>
      <c r="IG272" s="697"/>
      <c r="IH272" s="697"/>
      <c r="II272" s="697"/>
      <c r="IJ272" s="697"/>
      <c r="IK272" s="697"/>
      <c r="IL272" s="697"/>
      <c r="IM272" s="697"/>
    </row>
    <row r="273" spans="1:247">
      <c r="A273" s="704"/>
      <c r="B273" s="704"/>
      <c r="C273" s="704"/>
      <c r="D273" s="720"/>
      <c r="E273" s="711"/>
      <c r="F273" s="717"/>
      <c r="G273" s="708"/>
      <c r="H273" s="709"/>
      <c r="I273" s="711"/>
      <c r="J273" s="711"/>
      <c r="K273" s="718"/>
      <c r="L273" s="712"/>
      <c r="M273" s="704"/>
      <c r="N273" s="704"/>
      <c r="O273" s="712"/>
      <c r="P273" s="704"/>
      <c r="Q273" s="704"/>
      <c r="R273" s="704"/>
      <c r="S273" s="713"/>
      <c r="T273" s="704"/>
      <c r="V273" s="697"/>
      <c r="W273" s="697"/>
      <c r="X273" s="697"/>
      <c r="Y273" s="697"/>
      <c r="Z273" s="697"/>
      <c r="AA273" s="697"/>
      <c r="AB273" s="697"/>
      <c r="AC273" s="697"/>
      <c r="AD273" s="697"/>
      <c r="AE273" s="697"/>
      <c r="AF273" s="697"/>
      <c r="AG273" s="697"/>
      <c r="AH273" s="697"/>
      <c r="AI273" s="697"/>
      <c r="AJ273" s="697"/>
      <c r="AK273" s="697"/>
      <c r="AL273" s="697"/>
      <c r="AM273" s="697"/>
      <c r="AN273" s="697"/>
      <c r="AO273" s="697"/>
      <c r="AP273" s="697"/>
      <c r="AQ273" s="697"/>
      <c r="AR273" s="697"/>
      <c r="AS273" s="697"/>
      <c r="AT273" s="697"/>
      <c r="AU273" s="697"/>
      <c r="AV273" s="697"/>
      <c r="AW273" s="697"/>
      <c r="AX273" s="697"/>
      <c r="AY273" s="697"/>
      <c r="AZ273" s="697"/>
      <c r="BA273" s="697"/>
      <c r="BB273" s="697"/>
      <c r="BC273" s="697"/>
      <c r="BD273" s="697"/>
      <c r="BE273" s="697"/>
      <c r="BF273" s="697"/>
      <c r="BG273" s="697"/>
      <c r="BH273" s="697"/>
      <c r="BI273" s="697"/>
      <c r="BJ273" s="697"/>
      <c r="BK273" s="697"/>
      <c r="BL273" s="697"/>
      <c r="BM273" s="697"/>
      <c r="BN273" s="697"/>
      <c r="BO273" s="697"/>
      <c r="BP273" s="697"/>
      <c r="BQ273" s="697"/>
      <c r="BR273" s="697"/>
      <c r="BS273" s="697"/>
      <c r="BT273" s="697"/>
      <c r="BU273" s="697"/>
      <c r="BV273" s="697"/>
      <c r="BW273" s="697"/>
      <c r="BX273" s="697"/>
      <c r="BY273" s="697"/>
      <c r="BZ273" s="697"/>
      <c r="CA273" s="697"/>
      <c r="CB273" s="697"/>
      <c r="CC273" s="697"/>
      <c r="CD273" s="697"/>
      <c r="CE273" s="697"/>
      <c r="CF273" s="697"/>
      <c r="CG273" s="697"/>
      <c r="CH273" s="697"/>
      <c r="CI273" s="697"/>
      <c r="CJ273" s="697"/>
      <c r="CK273" s="697"/>
      <c r="CL273" s="697"/>
      <c r="CM273" s="697"/>
      <c r="CN273" s="697"/>
      <c r="CO273" s="697"/>
      <c r="CP273" s="697"/>
      <c r="CQ273" s="697"/>
      <c r="CR273" s="697"/>
      <c r="CS273" s="697"/>
      <c r="CT273" s="697"/>
      <c r="CU273" s="697"/>
      <c r="CV273" s="697"/>
      <c r="CW273" s="697"/>
      <c r="CX273" s="697"/>
      <c r="CY273" s="697"/>
      <c r="CZ273" s="697"/>
      <c r="DA273" s="697"/>
      <c r="DB273" s="697"/>
      <c r="DC273" s="697"/>
      <c r="DD273" s="697"/>
      <c r="DE273" s="697"/>
      <c r="DF273" s="697"/>
      <c r="DG273" s="697"/>
      <c r="DH273" s="697"/>
      <c r="DI273" s="697"/>
      <c r="DJ273" s="697"/>
      <c r="DK273" s="697"/>
      <c r="DL273" s="697"/>
      <c r="DM273" s="697"/>
      <c r="DN273" s="697"/>
      <c r="DO273" s="697"/>
      <c r="DP273" s="697"/>
      <c r="DQ273" s="697"/>
      <c r="DR273" s="697"/>
      <c r="DS273" s="697"/>
      <c r="DT273" s="697"/>
      <c r="DU273" s="697"/>
      <c r="DV273" s="697"/>
      <c r="DW273" s="697"/>
      <c r="DX273" s="697"/>
      <c r="DY273" s="697"/>
      <c r="DZ273" s="697"/>
      <c r="EA273" s="697"/>
      <c r="EB273" s="697"/>
      <c r="EC273" s="697"/>
      <c r="ED273" s="697"/>
      <c r="EE273" s="697"/>
      <c r="EF273" s="697"/>
      <c r="EG273" s="697"/>
      <c r="EH273" s="697"/>
      <c r="EI273" s="697"/>
      <c r="EJ273" s="697"/>
      <c r="EK273" s="697"/>
      <c r="EL273" s="697"/>
      <c r="EM273" s="697"/>
      <c r="EN273" s="697"/>
      <c r="EO273" s="697"/>
      <c r="EP273" s="697"/>
      <c r="EQ273" s="697"/>
      <c r="ER273" s="697"/>
      <c r="ES273" s="697"/>
      <c r="ET273" s="697"/>
      <c r="EU273" s="697"/>
      <c r="EV273" s="697"/>
      <c r="EW273" s="697"/>
      <c r="EX273" s="697"/>
      <c r="EY273" s="697"/>
      <c r="EZ273" s="697"/>
      <c r="FA273" s="697"/>
      <c r="FB273" s="697"/>
      <c r="FC273" s="697"/>
      <c r="FD273" s="697"/>
      <c r="FE273" s="697"/>
      <c r="FF273" s="697"/>
      <c r="FG273" s="697"/>
      <c r="FH273" s="697"/>
      <c r="FI273" s="697"/>
      <c r="FJ273" s="697"/>
      <c r="FK273" s="697"/>
      <c r="FL273" s="697"/>
      <c r="FM273" s="697"/>
      <c r="FN273" s="697"/>
      <c r="FO273" s="697"/>
      <c r="FP273" s="697"/>
      <c r="FQ273" s="697"/>
      <c r="FR273" s="697"/>
      <c r="FS273" s="697"/>
      <c r="FT273" s="697"/>
      <c r="FU273" s="697"/>
      <c r="FV273" s="697"/>
      <c r="FW273" s="697"/>
      <c r="FX273" s="697"/>
      <c r="FY273" s="697"/>
      <c r="FZ273" s="697"/>
      <c r="GA273" s="697"/>
      <c r="GB273" s="697"/>
      <c r="GC273" s="697"/>
      <c r="GD273" s="697"/>
      <c r="GE273" s="697"/>
      <c r="GF273" s="697"/>
      <c r="GG273" s="697"/>
      <c r="GH273" s="697"/>
      <c r="GI273" s="697"/>
      <c r="GJ273" s="697"/>
      <c r="GK273" s="697"/>
      <c r="GL273" s="697"/>
      <c r="GM273" s="697"/>
      <c r="GN273" s="697"/>
      <c r="GO273" s="697"/>
      <c r="GP273" s="697"/>
      <c r="GQ273" s="697"/>
      <c r="GR273" s="697"/>
      <c r="GS273" s="697"/>
      <c r="GT273" s="697"/>
      <c r="GU273" s="697"/>
      <c r="GV273" s="697"/>
      <c r="GW273" s="697"/>
      <c r="GX273" s="697"/>
      <c r="GY273" s="697"/>
      <c r="GZ273" s="697"/>
      <c r="HA273" s="697"/>
      <c r="HB273" s="697"/>
      <c r="HC273" s="697"/>
      <c r="HD273" s="697"/>
      <c r="HE273" s="697"/>
      <c r="HF273" s="697"/>
      <c r="HG273" s="697"/>
      <c r="HH273" s="697"/>
      <c r="HI273" s="697"/>
      <c r="HJ273" s="697"/>
      <c r="HK273" s="697"/>
      <c r="HL273" s="697"/>
      <c r="HM273" s="697"/>
      <c r="HN273" s="697"/>
      <c r="HO273" s="697"/>
      <c r="HP273" s="697"/>
      <c r="HQ273" s="697"/>
      <c r="HR273" s="697"/>
      <c r="HS273" s="697"/>
      <c r="HT273" s="697"/>
      <c r="HU273" s="697"/>
      <c r="HV273" s="697"/>
      <c r="HW273" s="697"/>
      <c r="HX273" s="697"/>
      <c r="HY273" s="697"/>
      <c r="HZ273" s="697"/>
      <c r="IA273" s="697"/>
      <c r="IB273" s="697"/>
      <c r="IC273" s="697"/>
      <c r="ID273" s="697"/>
      <c r="IE273" s="697"/>
      <c r="IF273" s="697"/>
      <c r="IG273" s="697"/>
      <c r="IH273" s="697"/>
      <c r="II273" s="697"/>
      <c r="IJ273" s="697"/>
      <c r="IK273" s="697"/>
      <c r="IL273" s="697"/>
      <c r="IM273" s="697"/>
    </row>
    <row r="274" spans="1:247">
      <c r="A274" s="704"/>
      <c r="B274" s="704"/>
      <c r="C274" s="704"/>
      <c r="D274" s="720"/>
      <c r="E274" s="711"/>
      <c r="F274" s="717"/>
      <c r="G274" s="708"/>
      <c r="H274" s="717"/>
      <c r="I274" s="711"/>
      <c r="J274" s="711"/>
      <c r="K274" s="718"/>
      <c r="L274" s="712"/>
      <c r="M274" s="704"/>
      <c r="N274" s="704"/>
      <c r="O274" s="712"/>
      <c r="P274" s="704"/>
      <c r="Q274" s="704"/>
      <c r="R274" s="704"/>
      <c r="S274" s="713"/>
      <c r="T274" s="704"/>
      <c r="V274" s="697"/>
      <c r="W274" s="697"/>
      <c r="X274" s="697"/>
      <c r="Y274" s="697"/>
      <c r="Z274" s="697"/>
      <c r="AA274" s="697"/>
      <c r="AB274" s="697"/>
      <c r="AC274" s="697"/>
      <c r="AD274" s="697"/>
      <c r="AE274" s="697"/>
      <c r="AF274" s="697"/>
      <c r="AG274" s="697"/>
      <c r="AH274" s="697"/>
      <c r="AI274" s="697"/>
      <c r="AJ274" s="697"/>
      <c r="AK274" s="697"/>
      <c r="AL274" s="697"/>
      <c r="AM274" s="697"/>
      <c r="AN274" s="697"/>
      <c r="AO274" s="697"/>
      <c r="AP274" s="697"/>
      <c r="AQ274" s="697"/>
      <c r="AR274" s="697"/>
      <c r="AS274" s="697"/>
      <c r="AT274" s="697"/>
      <c r="AU274" s="697"/>
      <c r="AV274" s="697"/>
      <c r="AW274" s="697"/>
      <c r="AX274" s="697"/>
      <c r="AY274" s="697"/>
      <c r="AZ274" s="697"/>
      <c r="BA274" s="697"/>
      <c r="BB274" s="697"/>
      <c r="BC274" s="697"/>
      <c r="BD274" s="697"/>
      <c r="BE274" s="697"/>
      <c r="BF274" s="697"/>
      <c r="BG274" s="697"/>
      <c r="BH274" s="697"/>
      <c r="BI274" s="697"/>
      <c r="BJ274" s="697"/>
      <c r="BK274" s="697"/>
      <c r="BL274" s="697"/>
      <c r="BM274" s="697"/>
      <c r="BN274" s="697"/>
      <c r="BO274" s="697"/>
      <c r="BP274" s="697"/>
      <c r="BQ274" s="697"/>
      <c r="BR274" s="697"/>
      <c r="BS274" s="697"/>
      <c r="BT274" s="697"/>
      <c r="BU274" s="697"/>
      <c r="BV274" s="697"/>
      <c r="BW274" s="697"/>
      <c r="BX274" s="697"/>
      <c r="BY274" s="697"/>
      <c r="BZ274" s="697"/>
      <c r="CA274" s="697"/>
      <c r="CB274" s="697"/>
      <c r="CC274" s="697"/>
      <c r="CD274" s="697"/>
      <c r="CE274" s="697"/>
      <c r="CF274" s="697"/>
      <c r="CG274" s="697"/>
      <c r="CH274" s="697"/>
      <c r="CI274" s="697"/>
      <c r="CJ274" s="697"/>
      <c r="CK274" s="697"/>
      <c r="CL274" s="697"/>
      <c r="CM274" s="697"/>
      <c r="CN274" s="697"/>
      <c r="CO274" s="697"/>
      <c r="CP274" s="697"/>
      <c r="CQ274" s="697"/>
      <c r="CR274" s="697"/>
      <c r="CS274" s="697"/>
      <c r="CT274" s="697"/>
      <c r="CU274" s="697"/>
      <c r="CV274" s="697"/>
      <c r="CW274" s="697"/>
      <c r="CX274" s="697"/>
      <c r="CY274" s="697"/>
      <c r="CZ274" s="697"/>
      <c r="DA274" s="697"/>
      <c r="DB274" s="697"/>
      <c r="DC274" s="697"/>
      <c r="DD274" s="697"/>
      <c r="DE274" s="697"/>
      <c r="DF274" s="697"/>
      <c r="DG274" s="697"/>
      <c r="DH274" s="697"/>
      <c r="DI274" s="697"/>
      <c r="DJ274" s="697"/>
      <c r="DK274" s="697"/>
      <c r="DL274" s="697"/>
      <c r="DM274" s="697"/>
      <c r="DN274" s="697"/>
      <c r="DO274" s="697"/>
      <c r="DP274" s="697"/>
      <c r="DQ274" s="697"/>
      <c r="DR274" s="697"/>
      <c r="DS274" s="697"/>
      <c r="DT274" s="697"/>
      <c r="DU274" s="697"/>
      <c r="DV274" s="697"/>
      <c r="DW274" s="697"/>
      <c r="DX274" s="697"/>
      <c r="DY274" s="697"/>
      <c r="DZ274" s="697"/>
      <c r="EA274" s="697"/>
      <c r="EB274" s="697"/>
      <c r="EC274" s="697"/>
      <c r="ED274" s="697"/>
      <c r="EE274" s="697"/>
      <c r="EF274" s="697"/>
      <c r="EG274" s="697"/>
      <c r="EH274" s="697"/>
      <c r="EI274" s="697"/>
      <c r="EJ274" s="697"/>
      <c r="EK274" s="697"/>
      <c r="EL274" s="697"/>
      <c r="EM274" s="697"/>
      <c r="EN274" s="697"/>
      <c r="EO274" s="697"/>
      <c r="EP274" s="697"/>
      <c r="EQ274" s="697"/>
      <c r="ER274" s="697"/>
      <c r="ES274" s="697"/>
      <c r="ET274" s="697"/>
      <c r="EU274" s="697"/>
      <c r="EV274" s="697"/>
      <c r="EW274" s="697"/>
      <c r="EX274" s="697"/>
      <c r="EY274" s="697"/>
      <c r="EZ274" s="697"/>
      <c r="FA274" s="697"/>
      <c r="FB274" s="697"/>
      <c r="FC274" s="697"/>
      <c r="FD274" s="697"/>
      <c r="FE274" s="697"/>
      <c r="FF274" s="697"/>
      <c r="FG274" s="697"/>
      <c r="FH274" s="697"/>
      <c r="FI274" s="697"/>
      <c r="FJ274" s="697"/>
      <c r="FK274" s="697"/>
      <c r="FL274" s="697"/>
      <c r="FM274" s="697"/>
      <c r="FN274" s="697"/>
      <c r="FO274" s="697"/>
      <c r="FP274" s="697"/>
      <c r="FQ274" s="697"/>
      <c r="FR274" s="697"/>
      <c r="FS274" s="697"/>
      <c r="FT274" s="697"/>
      <c r="FU274" s="697"/>
      <c r="FV274" s="697"/>
      <c r="FW274" s="697"/>
      <c r="FX274" s="697"/>
      <c r="FY274" s="697"/>
      <c r="FZ274" s="697"/>
      <c r="GA274" s="697"/>
      <c r="GB274" s="697"/>
      <c r="GC274" s="697"/>
      <c r="GD274" s="697"/>
      <c r="GE274" s="697"/>
      <c r="GF274" s="697"/>
      <c r="GG274" s="697"/>
      <c r="GH274" s="697"/>
      <c r="GI274" s="697"/>
      <c r="GJ274" s="697"/>
      <c r="GK274" s="697"/>
      <c r="GL274" s="697"/>
      <c r="GM274" s="697"/>
      <c r="GN274" s="697"/>
      <c r="GO274" s="697"/>
      <c r="GP274" s="697"/>
      <c r="GQ274" s="697"/>
      <c r="GR274" s="697"/>
      <c r="GS274" s="697"/>
      <c r="GT274" s="697"/>
      <c r="GU274" s="697"/>
      <c r="GV274" s="697"/>
      <c r="GW274" s="697"/>
      <c r="GX274" s="697"/>
      <c r="GY274" s="697"/>
      <c r="GZ274" s="697"/>
      <c r="HA274" s="697"/>
      <c r="HB274" s="697"/>
      <c r="HC274" s="697"/>
      <c r="HD274" s="697"/>
      <c r="HE274" s="697"/>
      <c r="HF274" s="697"/>
      <c r="HG274" s="697"/>
      <c r="HH274" s="697"/>
      <c r="HI274" s="697"/>
      <c r="HJ274" s="697"/>
      <c r="HK274" s="697"/>
      <c r="HL274" s="697"/>
      <c r="HM274" s="697"/>
      <c r="HN274" s="697"/>
      <c r="HO274" s="697"/>
      <c r="HP274" s="697"/>
      <c r="HQ274" s="697"/>
      <c r="HR274" s="697"/>
      <c r="HS274" s="697"/>
      <c r="HT274" s="697"/>
      <c r="HU274" s="697"/>
      <c r="HV274" s="697"/>
      <c r="HW274" s="697"/>
      <c r="HX274" s="697"/>
      <c r="HY274" s="697"/>
      <c r="HZ274" s="697"/>
      <c r="IA274" s="697"/>
      <c r="IB274" s="697"/>
      <c r="IC274" s="697"/>
      <c r="ID274" s="697"/>
      <c r="IE274" s="697"/>
      <c r="IF274" s="697"/>
      <c r="IG274" s="697"/>
      <c r="IH274" s="697"/>
      <c r="II274" s="697"/>
      <c r="IJ274" s="697"/>
      <c r="IK274" s="697"/>
      <c r="IL274" s="697"/>
      <c r="IM274" s="697"/>
    </row>
    <row r="275" spans="1:247">
      <c r="A275" s="704"/>
      <c r="B275" s="704"/>
      <c r="C275" s="704"/>
      <c r="D275" s="720"/>
      <c r="E275" s="711"/>
      <c r="F275" s="717"/>
      <c r="G275" s="708"/>
      <c r="H275" s="717"/>
      <c r="I275" s="711"/>
      <c r="J275" s="711"/>
      <c r="K275" s="718"/>
      <c r="L275" s="712"/>
      <c r="M275" s="704"/>
      <c r="N275" s="704"/>
      <c r="O275" s="712"/>
      <c r="P275" s="704"/>
      <c r="Q275" s="704"/>
      <c r="R275" s="704"/>
      <c r="S275" s="713"/>
      <c r="T275" s="704"/>
      <c r="V275" s="697"/>
      <c r="W275" s="697"/>
      <c r="X275" s="697"/>
      <c r="Y275" s="697"/>
      <c r="Z275" s="697"/>
      <c r="AA275" s="697"/>
      <c r="AB275" s="697"/>
      <c r="AC275" s="697"/>
      <c r="AD275" s="697"/>
      <c r="AE275" s="697"/>
      <c r="AF275" s="697"/>
      <c r="AG275" s="697"/>
      <c r="AH275" s="697"/>
      <c r="AI275" s="697"/>
      <c r="AJ275" s="697"/>
      <c r="AK275" s="697"/>
      <c r="AL275" s="697"/>
      <c r="AM275" s="697"/>
      <c r="AN275" s="697"/>
      <c r="AO275" s="697"/>
      <c r="AP275" s="697"/>
      <c r="AQ275" s="697"/>
      <c r="AR275" s="697"/>
      <c r="AS275" s="697"/>
      <c r="AT275" s="697"/>
      <c r="AU275" s="697"/>
      <c r="AV275" s="697"/>
      <c r="AW275" s="697"/>
      <c r="AX275" s="697"/>
      <c r="AY275" s="697"/>
      <c r="AZ275" s="697"/>
      <c r="BA275" s="697"/>
      <c r="BB275" s="697"/>
      <c r="BC275" s="697"/>
      <c r="BD275" s="697"/>
      <c r="BE275" s="697"/>
      <c r="BF275" s="697"/>
      <c r="BG275" s="697"/>
      <c r="BH275" s="697"/>
      <c r="BI275" s="697"/>
      <c r="BJ275" s="697"/>
      <c r="BK275" s="697"/>
      <c r="BL275" s="697"/>
      <c r="BM275" s="697"/>
      <c r="BN275" s="697"/>
      <c r="BO275" s="697"/>
      <c r="BP275" s="697"/>
      <c r="BQ275" s="697"/>
      <c r="BR275" s="697"/>
      <c r="BS275" s="697"/>
      <c r="BT275" s="697"/>
      <c r="BU275" s="697"/>
      <c r="BV275" s="697"/>
      <c r="BW275" s="697"/>
      <c r="BX275" s="697"/>
      <c r="BY275" s="697"/>
      <c r="BZ275" s="697"/>
      <c r="CA275" s="697"/>
      <c r="CB275" s="697"/>
      <c r="CC275" s="697"/>
      <c r="CD275" s="697"/>
      <c r="CE275" s="697"/>
      <c r="CF275" s="697"/>
      <c r="CG275" s="697"/>
      <c r="CH275" s="697"/>
      <c r="CI275" s="697"/>
      <c r="CJ275" s="697"/>
      <c r="CK275" s="697"/>
      <c r="CL275" s="697"/>
      <c r="CM275" s="697"/>
      <c r="CN275" s="697"/>
      <c r="CO275" s="697"/>
      <c r="CP275" s="697"/>
      <c r="CQ275" s="697"/>
      <c r="CR275" s="697"/>
      <c r="CS275" s="697"/>
      <c r="CT275" s="697"/>
      <c r="CU275" s="697"/>
      <c r="CV275" s="697"/>
      <c r="CW275" s="697"/>
      <c r="CX275" s="697"/>
      <c r="CY275" s="697"/>
      <c r="CZ275" s="697"/>
      <c r="DA275" s="697"/>
      <c r="DB275" s="697"/>
      <c r="DC275" s="697"/>
      <c r="DD275" s="697"/>
      <c r="DE275" s="697"/>
      <c r="DF275" s="697"/>
      <c r="DG275" s="697"/>
      <c r="DH275" s="697"/>
      <c r="DI275" s="697"/>
      <c r="DJ275" s="697"/>
      <c r="DK275" s="697"/>
      <c r="DL275" s="697"/>
      <c r="DM275" s="697"/>
      <c r="DN275" s="697"/>
      <c r="DO275" s="697"/>
      <c r="DP275" s="697"/>
      <c r="DQ275" s="697"/>
      <c r="DR275" s="697"/>
      <c r="DS275" s="697"/>
      <c r="DT275" s="697"/>
      <c r="DU275" s="697"/>
      <c r="DV275" s="697"/>
      <c r="DW275" s="697"/>
      <c r="DX275" s="697"/>
      <c r="DY275" s="697"/>
      <c r="DZ275" s="697"/>
      <c r="EA275" s="697"/>
      <c r="EB275" s="697"/>
      <c r="EC275" s="697"/>
      <c r="ED275" s="697"/>
      <c r="EE275" s="697"/>
      <c r="EF275" s="697"/>
      <c r="EG275" s="697"/>
      <c r="EH275" s="697"/>
      <c r="EI275" s="697"/>
      <c r="EJ275" s="697"/>
      <c r="EK275" s="697"/>
      <c r="EL275" s="697"/>
      <c r="EM275" s="697"/>
      <c r="EN275" s="697"/>
      <c r="EO275" s="697"/>
      <c r="EP275" s="697"/>
      <c r="EQ275" s="697"/>
      <c r="ER275" s="697"/>
      <c r="ES275" s="697"/>
      <c r="ET275" s="697"/>
      <c r="EU275" s="697"/>
      <c r="EV275" s="697"/>
      <c r="EW275" s="697"/>
      <c r="EX275" s="697"/>
      <c r="EY275" s="697"/>
      <c r="EZ275" s="697"/>
      <c r="FA275" s="697"/>
      <c r="FB275" s="697"/>
      <c r="FC275" s="697"/>
      <c r="FD275" s="697"/>
      <c r="FE275" s="697"/>
      <c r="FF275" s="697"/>
      <c r="FG275" s="697"/>
      <c r="FH275" s="697"/>
      <c r="FI275" s="697"/>
      <c r="FJ275" s="697"/>
      <c r="FK275" s="697"/>
      <c r="FL275" s="697"/>
      <c r="FM275" s="697"/>
      <c r="FN275" s="697"/>
      <c r="FO275" s="697"/>
      <c r="FP275" s="697"/>
      <c r="FQ275" s="697"/>
      <c r="FR275" s="697"/>
      <c r="FS275" s="697"/>
      <c r="FT275" s="697"/>
      <c r="FU275" s="697"/>
      <c r="FV275" s="697"/>
      <c r="FW275" s="697"/>
      <c r="FX275" s="697"/>
      <c r="FY275" s="697"/>
      <c r="FZ275" s="697"/>
      <c r="GA275" s="697"/>
      <c r="GB275" s="697"/>
      <c r="GC275" s="697"/>
      <c r="GD275" s="697"/>
      <c r="GE275" s="697"/>
      <c r="GF275" s="697"/>
      <c r="GG275" s="697"/>
      <c r="GH275" s="697"/>
      <c r="GI275" s="697"/>
      <c r="GJ275" s="697"/>
      <c r="GK275" s="697"/>
      <c r="GL275" s="697"/>
      <c r="GM275" s="697"/>
      <c r="GN275" s="697"/>
      <c r="GO275" s="697"/>
      <c r="GP275" s="697"/>
      <c r="GQ275" s="697"/>
      <c r="GR275" s="697"/>
      <c r="GS275" s="697"/>
      <c r="GT275" s="697"/>
      <c r="GU275" s="697"/>
      <c r="GV275" s="697"/>
      <c r="GW275" s="697"/>
      <c r="GX275" s="697"/>
      <c r="GY275" s="697"/>
      <c r="GZ275" s="697"/>
      <c r="HA275" s="697"/>
      <c r="HB275" s="697"/>
      <c r="HC275" s="697"/>
      <c r="HD275" s="697"/>
      <c r="HE275" s="697"/>
      <c r="HF275" s="697"/>
      <c r="HG275" s="697"/>
      <c r="HH275" s="697"/>
      <c r="HI275" s="697"/>
      <c r="HJ275" s="697"/>
      <c r="HK275" s="697"/>
      <c r="HL275" s="697"/>
      <c r="HM275" s="697"/>
      <c r="HN275" s="697"/>
      <c r="HO275" s="697"/>
      <c r="HP275" s="697"/>
      <c r="HQ275" s="697"/>
      <c r="HR275" s="697"/>
      <c r="HS275" s="697"/>
      <c r="HT275" s="697"/>
      <c r="HU275" s="697"/>
      <c r="HV275" s="697"/>
      <c r="HW275" s="697"/>
      <c r="HX275" s="697"/>
      <c r="HY275" s="697"/>
      <c r="HZ275" s="697"/>
      <c r="IA275" s="697"/>
      <c r="IB275" s="697"/>
      <c r="IC275" s="697"/>
      <c r="ID275" s="697"/>
      <c r="IE275" s="697"/>
      <c r="IF275" s="697"/>
      <c r="IG275" s="697"/>
      <c r="IH275" s="697"/>
      <c r="II275" s="697"/>
      <c r="IJ275" s="697"/>
      <c r="IK275" s="697"/>
      <c r="IL275" s="697"/>
      <c r="IM275" s="697"/>
    </row>
    <row r="276" spans="1:247">
      <c r="A276" s="704"/>
      <c r="B276" s="704"/>
      <c r="C276" s="704"/>
      <c r="D276" s="720"/>
      <c r="E276" s="711"/>
      <c r="F276" s="717"/>
      <c r="G276" s="708"/>
      <c r="H276" s="717"/>
      <c r="I276" s="711"/>
      <c r="J276" s="711"/>
      <c r="K276" s="718"/>
      <c r="L276" s="712"/>
      <c r="M276" s="704"/>
      <c r="N276" s="704"/>
      <c r="O276" s="712"/>
      <c r="P276" s="704"/>
      <c r="Q276" s="704"/>
      <c r="R276" s="704"/>
      <c r="S276" s="713"/>
      <c r="T276" s="704"/>
      <c r="V276" s="697"/>
      <c r="W276" s="697"/>
      <c r="X276" s="697"/>
      <c r="Y276" s="697"/>
      <c r="Z276" s="697"/>
      <c r="AA276" s="697"/>
      <c r="AB276" s="697"/>
      <c r="AC276" s="697"/>
      <c r="AD276" s="697"/>
      <c r="AE276" s="697"/>
      <c r="AF276" s="697"/>
      <c r="AG276" s="697"/>
      <c r="AH276" s="697"/>
      <c r="AI276" s="697"/>
      <c r="AJ276" s="697"/>
      <c r="AK276" s="697"/>
      <c r="AL276" s="697"/>
      <c r="AM276" s="697"/>
      <c r="AN276" s="697"/>
      <c r="AO276" s="697"/>
      <c r="AP276" s="697"/>
      <c r="AQ276" s="697"/>
      <c r="AR276" s="697"/>
      <c r="AS276" s="697"/>
      <c r="AT276" s="697"/>
      <c r="AU276" s="697"/>
      <c r="AV276" s="697"/>
      <c r="AW276" s="697"/>
      <c r="AX276" s="697"/>
      <c r="AY276" s="697"/>
      <c r="AZ276" s="697"/>
      <c r="BA276" s="697"/>
      <c r="BB276" s="697"/>
      <c r="BC276" s="697"/>
      <c r="BD276" s="697"/>
      <c r="BE276" s="697"/>
      <c r="BF276" s="697"/>
      <c r="BG276" s="697"/>
      <c r="BH276" s="697"/>
      <c r="BI276" s="697"/>
      <c r="BJ276" s="697"/>
      <c r="BK276" s="697"/>
      <c r="BL276" s="697"/>
      <c r="BM276" s="697"/>
      <c r="BN276" s="697"/>
      <c r="BO276" s="697"/>
      <c r="BP276" s="697"/>
      <c r="BQ276" s="697"/>
      <c r="BR276" s="697"/>
      <c r="BS276" s="697"/>
      <c r="BT276" s="697"/>
      <c r="BU276" s="697"/>
      <c r="BV276" s="697"/>
      <c r="BW276" s="697"/>
      <c r="BX276" s="697"/>
      <c r="BY276" s="697"/>
      <c r="BZ276" s="697"/>
      <c r="CA276" s="697"/>
      <c r="CB276" s="697"/>
      <c r="CC276" s="697"/>
      <c r="CD276" s="697"/>
      <c r="CE276" s="697"/>
      <c r="CF276" s="697"/>
      <c r="CG276" s="697"/>
      <c r="CH276" s="697"/>
      <c r="CI276" s="697"/>
      <c r="CJ276" s="697"/>
      <c r="CK276" s="697"/>
      <c r="CL276" s="697"/>
      <c r="CM276" s="697"/>
      <c r="CN276" s="697"/>
      <c r="CO276" s="697"/>
      <c r="CP276" s="697"/>
      <c r="CQ276" s="697"/>
      <c r="CR276" s="697"/>
      <c r="CS276" s="697"/>
      <c r="CT276" s="697"/>
      <c r="CU276" s="697"/>
      <c r="CV276" s="697"/>
      <c r="CW276" s="697"/>
      <c r="CX276" s="697"/>
      <c r="CY276" s="697"/>
      <c r="CZ276" s="697"/>
      <c r="DA276" s="697"/>
      <c r="DB276" s="697"/>
      <c r="DC276" s="697"/>
      <c r="DD276" s="697"/>
      <c r="DE276" s="697"/>
      <c r="DF276" s="697"/>
      <c r="DG276" s="697"/>
      <c r="DH276" s="697"/>
      <c r="DI276" s="697"/>
      <c r="DJ276" s="697"/>
      <c r="DK276" s="697"/>
      <c r="DL276" s="697"/>
      <c r="DM276" s="697"/>
      <c r="DN276" s="697"/>
      <c r="DO276" s="697"/>
      <c r="DP276" s="697"/>
      <c r="DQ276" s="697"/>
      <c r="DR276" s="697"/>
      <c r="DS276" s="697"/>
      <c r="DT276" s="697"/>
      <c r="DU276" s="697"/>
      <c r="DV276" s="697"/>
      <c r="DW276" s="697"/>
      <c r="DX276" s="697"/>
      <c r="DY276" s="697"/>
      <c r="DZ276" s="697"/>
      <c r="EA276" s="697"/>
      <c r="EB276" s="697"/>
      <c r="EC276" s="697"/>
      <c r="ED276" s="697"/>
      <c r="EE276" s="697"/>
      <c r="EF276" s="697"/>
      <c r="EG276" s="697"/>
      <c r="EH276" s="697"/>
      <c r="EI276" s="697"/>
      <c r="EJ276" s="697"/>
      <c r="EK276" s="697"/>
      <c r="EL276" s="697"/>
      <c r="EM276" s="697"/>
      <c r="EN276" s="697"/>
      <c r="EO276" s="697"/>
      <c r="EP276" s="697"/>
      <c r="EQ276" s="697"/>
      <c r="ER276" s="697"/>
      <c r="ES276" s="697"/>
      <c r="ET276" s="697"/>
      <c r="EU276" s="697"/>
      <c r="EV276" s="697"/>
      <c r="EW276" s="697"/>
      <c r="EX276" s="697"/>
      <c r="EY276" s="697"/>
      <c r="EZ276" s="697"/>
      <c r="FA276" s="697"/>
      <c r="FB276" s="697"/>
      <c r="FC276" s="697"/>
      <c r="FD276" s="697"/>
      <c r="FE276" s="697"/>
      <c r="FF276" s="697"/>
      <c r="FG276" s="697"/>
      <c r="FH276" s="697"/>
      <c r="FI276" s="697"/>
      <c r="FJ276" s="697"/>
      <c r="FK276" s="697"/>
      <c r="FL276" s="697"/>
      <c r="FM276" s="697"/>
      <c r="FN276" s="697"/>
      <c r="FO276" s="697"/>
      <c r="FP276" s="697"/>
      <c r="FQ276" s="697"/>
      <c r="FR276" s="697"/>
      <c r="FS276" s="697"/>
      <c r="FT276" s="697"/>
      <c r="FU276" s="697"/>
      <c r="FV276" s="697"/>
      <c r="FW276" s="697"/>
      <c r="FX276" s="697"/>
      <c r="FY276" s="697"/>
      <c r="FZ276" s="697"/>
      <c r="GA276" s="697"/>
      <c r="GB276" s="697"/>
      <c r="GC276" s="697"/>
      <c r="GD276" s="697"/>
      <c r="GE276" s="697"/>
      <c r="GF276" s="697"/>
      <c r="GG276" s="697"/>
      <c r="GH276" s="697"/>
      <c r="GI276" s="697"/>
      <c r="GJ276" s="697"/>
      <c r="GK276" s="697"/>
      <c r="GL276" s="697"/>
      <c r="GM276" s="697"/>
      <c r="GN276" s="697"/>
      <c r="GO276" s="697"/>
      <c r="GP276" s="697"/>
      <c r="GQ276" s="697"/>
      <c r="GR276" s="697"/>
      <c r="GS276" s="697"/>
      <c r="GT276" s="697"/>
      <c r="GU276" s="697"/>
      <c r="GV276" s="697"/>
      <c r="GW276" s="697"/>
      <c r="GX276" s="697"/>
      <c r="GY276" s="697"/>
      <c r="GZ276" s="697"/>
      <c r="HA276" s="697"/>
      <c r="HB276" s="697"/>
      <c r="HC276" s="697"/>
      <c r="HD276" s="697"/>
      <c r="HE276" s="697"/>
      <c r="HF276" s="697"/>
      <c r="HG276" s="697"/>
      <c r="HH276" s="697"/>
      <c r="HI276" s="697"/>
      <c r="HJ276" s="697"/>
      <c r="HK276" s="697"/>
      <c r="HL276" s="697"/>
      <c r="HM276" s="697"/>
      <c r="HN276" s="697"/>
      <c r="HO276" s="697"/>
      <c r="HP276" s="697"/>
      <c r="HQ276" s="697"/>
      <c r="HR276" s="697"/>
      <c r="HS276" s="697"/>
      <c r="HT276" s="697"/>
      <c r="HU276" s="697"/>
      <c r="HV276" s="697"/>
      <c r="HW276" s="697"/>
      <c r="HX276" s="697"/>
      <c r="HY276" s="697"/>
      <c r="HZ276" s="697"/>
      <c r="IA276" s="697"/>
      <c r="IB276" s="697"/>
      <c r="IC276" s="697"/>
      <c r="ID276" s="697"/>
      <c r="IE276" s="697"/>
      <c r="IF276" s="697"/>
      <c r="IG276" s="697"/>
      <c r="IH276" s="697"/>
      <c r="II276" s="697"/>
      <c r="IJ276" s="697"/>
      <c r="IK276" s="697"/>
      <c r="IL276" s="697"/>
      <c r="IM276" s="697"/>
    </row>
    <row r="277" spans="1:247">
      <c r="A277" s="704"/>
      <c r="B277" s="704"/>
      <c r="C277" s="704"/>
      <c r="D277" s="720"/>
      <c r="E277" s="711"/>
      <c r="F277" s="717"/>
      <c r="G277" s="708"/>
      <c r="H277" s="717"/>
      <c r="I277" s="711"/>
      <c r="J277" s="711"/>
      <c r="K277" s="718"/>
      <c r="L277" s="712"/>
      <c r="M277" s="704"/>
      <c r="N277" s="704"/>
      <c r="O277" s="712"/>
      <c r="P277" s="704"/>
      <c r="Q277" s="704"/>
      <c r="R277" s="704"/>
      <c r="S277" s="713"/>
      <c r="T277" s="704"/>
      <c r="V277" s="697"/>
      <c r="W277" s="697"/>
      <c r="X277" s="697"/>
      <c r="Y277" s="697"/>
      <c r="Z277" s="697"/>
      <c r="AA277" s="697"/>
      <c r="AB277" s="697"/>
      <c r="AC277" s="697"/>
      <c r="AD277" s="697"/>
      <c r="AE277" s="697"/>
      <c r="AF277" s="697"/>
      <c r="AG277" s="697"/>
      <c r="AH277" s="697"/>
      <c r="AI277" s="697"/>
      <c r="AJ277" s="697"/>
      <c r="AK277" s="697"/>
      <c r="AL277" s="697"/>
      <c r="AM277" s="697"/>
      <c r="AN277" s="697"/>
      <c r="AO277" s="697"/>
      <c r="AP277" s="697"/>
      <c r="AQ277" s="697"/>
      <c r="AR277" s="697"/>
      <c r="AS277" s="697"/>
      <c r="AT277" s="697"/>
      <c r="AU277" s="697"/>
      <c r="AV277" s="697"/>
      <c r="AW277" s="697"/>
      <c r="AX277" s="697"/>
      <c r="AY277" s="697"/>
      <c r="AZ277" s="697"/>
      <c r="BA277" s="697"/>
      <c r="BB277" s="697"/>
      <c r="BC277" s="697"/>
      <c r="BD277" s="697"/>
      <c r="BE277" s="697"/>
      <c r="BF277" s="697"/>
      <c r="BG277" s="697"/>
      <c r="BH277" s="697"/>
      <c r="BI277" s="697"/>
      <c r="BJ277" s="697"/>
      <c r="BK277" s="697"/>
      <c r="BL277" s="697"/>
      <c r="BM277" s="697"/>
      <c r="BN277" s="697"/>
      <c r="BO277" s="697"/>
      <c r="BP277" s="697"/>
      <c r="BQ277" s="697"/>
      <c r="BR277" s="697"/>
      <c r="BS277" s="697"/>
      <c r="BT277" s="697"/>
      <c r="BU277" s="697"/>
      <c r="BV277" s="697"/>
      <c r="BW277" s="697"/>
      <c r="BX277" s="697"/>
      <c r="BY277" s="697"/>
      <c r="BZ277" s="697"/>
      <c r="CA277" s="697"/>
      <c r="CB277" s="697"/>
      <c r="CC277" s="697"/>
      <c r="CD277" s="697"/>
      <c r="CE277" s="697"/>
      <c r="CF277" s="697"/>
      <c r="CG277" s="697"/>
      <c r="CH277" s="697"/>
      <c r="CI277" s="697"/>
      <c r="CJ277" s="697"/>
      <c r="CK277" s="697"/>
      <c r="CL277" s="697"/>
      <c r="CM277" s="697"/>
      <c r="CN277" s="697"/>
      <c r="CO277" s="697"/>
      <c r="CP277" s="697"/>
      <c r="CQ277" s="697"/>
      <c r="CR277" s="697"/>
      <c r="CS277" s="697"/>
      <c r="CT277" s="697"/>
      <c r="CU277" s="697"/>
      <c r="CV277" s="697"/>
      <c r="CW277" s="697"/>
      <c r="CX277" s="697"/>
      <c r="CY277" s="697"/>
      <c r="CZ277" s="697"/>
      <c r="DA277" s="697"/>
      <c r="DB277" s="697"/>
      <c r="DC277" s="697"/>
      <c r="DD277" s="697"/>
      <c r="DE277" s="697"/>
      <c r="DF277" s="697"/>
      <c r="DG277" s="697"/>
      <c r="DH277" s="697"/>
      <c r="DI277" s="697"/>
      <c r="DJ277" s="697"/>
      <c r="DK277" s="697"/>
      <c r="DL277" s="697"/>
      <c r="DM277" s="697"/>
      <c r="DN277" s="697"/>
      <c r="DO277" s="697"/>
      <c r="DP277" s="697"/>
      <c r="DQ277" s="697"/>
      <c r="DR277" s="697"/>
      <c r="DS277" s="697"/>
      <c r="DT277" s="697"/>
      <c r="DU277" s="697"/>
      <c r="DV277" s="697"/>
      <c r="DW277" s="697"/>
      <c r="DX277" s="697"/>
      <c r="DY277" s="697"/>
      <c r="DZ277" s="697"/>
      <c r="EA277" s="697"/>
      <c r="EB277" s="697"/>
      <c r="EC277" s="697"/>
      <c r="ED277" s="697"/>
      <c r="EE277" s="697"/>
      <c r="EF277" s="697"/>
      <c r="EG277" s="697"/>
      <c r="EH277" s="697"/>
      <c r="EI277" s="697"/>
      <c r="EJ277" s="697"/>
      <c r="EK277" s="697"/>
      <c r="EL277" s="697"/>
      <c r="EM277" s="697"/>
      <c r="EN277" s="697"/>
      <c r="EO277" s="697"/>
      <c r="EP277" s="697"/>
      <c r="EQ277" s="697"/>
      <c r="ER277" s="697"/>
      <c r="ES277" s="697"/>
      <c r="ET277" s="697"/>
      <c r="EU277" s="697"/>
      <c r="EV277" s="697"/>
      <c r="EW277" s="697"/>
      <c r="EX277" s="697"/>
      <c r="EY277" s="697"/>
      <c r="EZ277" s="697"/>
      <c r="FA277" s="697"/>
      <c r="FB277" s="697"/>
      <c r="FC277" s="697"/>
      <c r="FD277" s="697"/>
      <c r="FE277" s="697"/>
      <c r="FF277" s="697"/>
      <c r="FG277" s="697"/>
      <c r="FH277" s="697"/>
      <c r="FI277" s="697"/>
      <c r="FJ277" s="697"/>
      <c r="FK277" s="697"/>
      <c r="FL277" s="697"/>
      <c r="FM277" s="697"/>
      <c r="FN277" s="697"/>
      <c r="FO277" s="697"/>
      <c r="FP277" s="697"/>
      <c r="FQ277" s="697"/>
      <c r="FR277" s="697"/>
      <c r="FS277" s="697"/>
      <c r="FT277" s="697"/>
      <c r="FU277" s="697"/>
      <c r="FV277" s="697"/>
      <c r="FW277" s="697"/>
      <c r="FX277" s="697"/>
      <c r="FY277" s="697"/>
      <c r="FZ277" s="697"/>
      <c r="GA277" s="697"/>
      <c r="GB277" s="697"/>
      <c r="GC277" s="697"/>
      <c r="GD277" s="697"/>
      <c r="GE277" s="697"/>
      <c r="GF277" s="697"/>
      <c r="GG277" s="697"/>
      <c r="GH277" s="697"/>
      <c r="GI277" s="697"/>
      <c r="GJ277" s="697"/>
      <c r="GK277" s="697"/>
      <c r="GL277" s="697"/>
      <c r="GM277" s="697"/>
      <c r="GN277" s="697"/>
      <c r="GO277" s="697"/>
      <c r="GP277" s="697"/>
      <c r="GQ277" s="697"/>
      <c r="GR277" s="697"/>
      <c r="GS277" s="697"/>
      <c r="GT277" s="697"/>
      <c r="GU277" s="697"/>
      <c r="GV277" s="697"/>
      <c r="GW277" s="697"/>
      <c r="GX277" s="697"/>
      <c r="GY277" s="697"/>
      <c r="GZ277" s="697"/>
      <c r="HA277" s="697"/>
      <c r="HB277" s="697"/>
      <c r="HC277" s="697"/>
      <c r="HD277" s="697"/>
      <c r="HE277" s="697"/>
      <c r="HF277" s="697"/>
      <c r="HG277" s="697"/>
      <c r="HH277" s="697"/>
      <c r="HI277" s="697"/>
      <c r="HJ277" s="697"/>
      <c r="HK277" s="697"/>
      <c r="HL277" s="697"/>
      <c r="HM277" s="697"/>
      <c r="HN277" s="697"/>
      <c r="HO277" s="697"/>
      <c r="HP277" s="697"/>
      <c r="HQ277" s="697"/>
      <c r="HR277" s="697"/>
      <c r="HS277" s="697"/>
      <c r="HT277" s="697"/>
      <c r="HU277" s="697"/>
      <c r="HV277" s="697"/>
      <c r="HW277" s="697"/>
      <c r="HX277" s="697"/>
      <c r="HY277" s="697"/>
      <c r="HZ277" s="697"/>
      <c r="IA277" s="697"/>
      <c r="IB277" s="697"/>
      <c r="IC277" s="697"/>
      <c r="ID277" s="697"/>
      <c r="IE277" s="697"/>
      <c r="IF277" s="697"/>
      <c r="IG277" s="697"/>
      <c r="IH277" s="697"/>
      <c r="II277" s="697"/>
      <c r="IJ277" s="697"/>
      <c r="IK277" s="697"/>
      <c r="IL277" s="697"/>
      <c r="IM277" s="697"/>
    </row>
    <row r="278" spans="1:247">
      <c r="A278" s="704"/>
      <c r="B278" s="704"/>
      <c r="C278" s="704"/>
      <c r="D278" s="720"/>
      <c r="E278" s="711"/>
      <c r="F278" s="717"/>
      <c r="G278" s="708"/>
      <c r="H278" s="709"/>
      <c r="I278" s="711"/>
      <c r="J278" s="711"/>
      <c r="K278" s="718"/>
      <c r="L278" s="712"/>
      <c r="M278" s="704"/>
      <c r="N278" s="704"/>
      <c r="O278" s="712"/>
      <c r="P278" s="704"/>
      <c r="Q278" s="704"/>
      <c r="R278" s="704"/>
      <c r="S278" s="713"/>
      <c r="T278" s="704"/>
      <c r="V278" s="697"/>
      <c r="W278" s="697"/>
      <c r="X278" s="697"/>
      <c r="Y278" s="697"/>
      <c r="Z278" s="697"/>
      <c r="AA278" s="697"/>
      <c r="AB278" s="697"/>
      <c r="AC278" s="697"/>
      <c r="AD278" s="697"/>
      <c r="AE278" s="697"/>
      <c r="AF278" s="697"/>
      <c r="AG278" s="697"/>
      <c r="AH278" s="697"/>
      <c r="AI278" s="697"/>
      <c r="AJ278" s="697"/>
      <c r="AK278" s="697"/>
      <c r="AL278" s="697"/>
      <c r="AM278" s="697"/>
      <c r="AN278" s="697"/>
      <c r="AO278" s="697"/>
      <c r="AP278" s="697"/>
      <c r="AQ278" s="697"/>
      <c r="AR278" s="697"/>
      <c r="AS278" s="697"/>
      <c r="AT278" s="697"/>
      <c r="AU278" s="697"/>
      <c r="AV278" s="697"/>
      <c r="AW278" s="697"/>
      <c r="AX278" s="697"/>
      <c r="AY278" s="697"/>
      <c r="AZ278" s="697"/>
      <c r="BA278" s="697"/>
      <c r="BB278" s="697"/>
      <c r="BC278" s="697"/>
      <c r="BD278" s="697"/>
      <c r="BE278" s="697"/>
      <c r="BF278" s="697"/>
      <c r="BG278" s="697"/>
      <c r="BH278" s="697"/>
      <c r="BI278" s="697"/>
      <c r="BJ278" s="697"/>
      <c r="BK278" s="697"/>
      <c r="BL278" s="697"/>
      <c r="BM278" s="697"/>
      <c r="BN278" s="697"/>
      <c r="BO278" s="697"/>
      <c r="BP278" s="697"/>
      <c r="BQ278" s="697"/>
      <c r="BR278" s="697"/>
      <c r="BS278" s="697"/>
      <c r="BT278" s="697"/>
      <c r="BU278" s="697"/>
      <c r="BV278" s="697"/>
      <c r="BW278" s="697"/>
      <c r="BX278" s="697"/>
      <c r="BY278" s="697"/>
      <c r="BZ278" s="697"/>
      <c r="CA278" s="697"/>
      <c r="CB278" s="697"/>
      <c r="CC278" s="697"/>
      <c r="CD278" s="697"/>
      <c r="CE278" s="697"/>
      <c r="CF278" s="697"/>
      <c r="CG278" s="697"/>
      <c r="CH278" s="697"/>
      <c r="CI278" s="697"/>
      <c r="CJ278" s="697"/>
      <c r="CK278" s="697"/>
      <c r="CL278" s="697"/>
      <c r="CM278" s="697"/>
      <c r="CN278" s="697"/>
      <c r="CO278" s="697"/>
      <c r="CP278" s="697"/>
      <c r="CQ278" s="697"/>
      <c r="CR278" s="697"/>
      <c r="CS278" s="697"/>
      <c r="CT278" s="697"/>
      <c r="CU278" s="697"/>
      <c r="CV278" s="697"/>
      <c r="CW278" s="697"/>
      <c r="CX278" s="697"/>
      <c r="CY278" s="697"/>
      <c r="CZ278" s="697"/>
      <c r="DA278" s="697"/>
      <c r="DB278" s="697"/>
      <c r="DC278" s="697"/>
      <c r="DD278" s="697"/>
      <c r="DE278" s="697"/>
      <c r="DF278" s="697"/>
      <c r="DG278" s="697"/>
      <c r="DH278" s="697"/>
      <c r="DI278" s="697"/>
      <c r="DJ278" s="697"/>
      <c r="DK278" s="697"/>
      <c r="DL278" s="697"/>
      <c r="DM278" s="697"/>
      <c r="DN278" s="697"/>
      <c r="DO278" s="697"/>
      <c r="DP278" s="697"/>
      <c r="DQ278" s="697"/>
      <c r="DR278" s="697"/>
      <c r="DS278" s="697"/>
      <c r="DT278" s="697"/>
      <c r="DU278" s="697"/>
      <c r="DV278" s="697"/>
      <c r="DW278" s="697"/>
      <c r="DX278" s="697"/>
      <c r="DY278" s="697"/>
      <c r="DZ278" s="697"/>
      <c r="EA278" s="697"/>
      <c r="EB278" s="697"/>
      <c r="EC278" s="697"/>
      <c r="ED278" s="697"/>
      <c r="EE278" s="697"/>
      <c r="EF278" s="697"/>
      <c r="EG278" s="697"/>
      <c r="EH278" s="697"/>
      <c r="EI278" s="697"/>
      <c r="EJ278" s="697"/>
      <c r="EK278" s="697"/>
      <c r="EL278" s="697"/>
      <c r="EM278" s="697"/>
      <c r="EN278" s="697"/>
      <c r="EO278" s="697"/>
      <c r="EP278" s="697"/>
      <c r="EQ278" s="697"/>
      <c r="ER278" s="697"/>
      <c r="ES278" s="697"/>
      <c r="ET278" s="697"/>
      <c r="EU278" s="697"/>
      <c r="EV278" s="697"/>
      <c r="EW278" s="697"/>
      <c r="EX278" s="697"/>
      <c r="EY278" s="697"/>
      <c r="EZ278" s="697"/>
      <c r="FA278" s="697"/>
      <c r="FB278" s="697"/>
      <c r="FC278" s="697"/>
      <c r="FD278" s="697"/>
      <c r="FE278" s="697"/>
      <c r="FF278" s="697"/>
      <c r="FG278" s="697"/>
      <c r="FH278" s="697"/>
      <c r="FI278" s="697"/>
      <c r="FJ278" s="697"/>
      <c r="FK278" s="697"/>
      <c r="FL278" s="697"/>
      <c r="FM278" s="697"/>
      <c r="FN278" s="697"/>
      <c r="FO278" s="697"/>
      <c r="FP278" s="697"/>
      <c r="FQ278" s="697"/>
      <c r="FR278" s="697"/>
      <c r="FS278" s="697"/>
      <c r="FT278" s="697"/>
      <c r="FU278" s="697"/>
      <c r="FV278" s="697"/>
      <c r="FW278" s="697"/>
      <c r="FX278" s="697"/>
      <c r="FY278" s="697"/>
      <c r="FZ278" s="697"/>
      <c r="GA278" s="697"/>
      <c r="GB278" s="697"/>
      <c r="GC278" s="697"/>
      <c r="GD278" s="697"/>
      <c r="GE278" s="697"/>
      <c r="GF278" s="697"/>
      <c r="GG278" s="697"/>
      <c r="GH278" s="697"/>
      <c r="GI278" s="697"/>
      <c r="GJ278" s="697"/>
      <c r="GK278" s="697"/>
      <c r="GL278" s="697"/>
      <c r="GM278" s="697"/>
      <c r="GN278" s="697"/>
      <c r="GO278" s="697"/>
      <c r="GP278" s="697"/>
      <c r="GQ278" s="697"/>
      <c r="GR278" s="697"/>
      <c r="GS278" s="697"/>
      <c r="GT278" s="697"/>
      <c r="GU278" s="697"/>
      <c r="GV278" s="697"/>
      <c r="GW278" s="697"/>
      <c r="GX278" s="697"/>
      <c r="GY278" s="697"/>
      <c r="GZ278" s="697"/>
      <c r="HA278" s="697"/>
      <c r="HB278" s="697"/>
      <c r="HC278" s="697"/>
      <c r="HD278" s="697"/>
      <c r="HE278" s="697"/>
      <c r="HF278" s="697"/>
      <c r="HG278" s="697"/>
      <c r="HH278" s="697"/>
      <c r="HI278" s="697"/>
      <c r="HJ278" s="697"/>
      <c r="HK278" s="697"/>
      <c r="HL278" s="697"/>
      <c r="HM278" s="697"/>
      <c r="HN278" s="697"/>
      <c r="HO278" s="697"/>
      <c r="HP278" s="697"/>
      <c r="HQ278" s="697"/>
      <c r="HR278" s="697"/>
      <c r="HS278" s="697"/>
      <c r="HT278" s="697"/>
      <c r="HU278" s="697"/>
      <c r="HV278" s="697"/>
      <c r="HW278" s="697"/>
      <c r="HX278" s="697"/>
      <c r="HY278" s="697"/>
      <c r="HZ278" s="697"/>
      <c r="IA278" s="697"/>
      <c r="IB278" s="697"/>
      <c r="IC278" s="697"/>
      <c r="ID278" s="697"/>
      <c r="IE278" s="697"/>
      <c r="IF278" s="697"/>
      <c r="IG278" s="697"/>
      <c r="IH278" s="697"/>
      <c r="II278" s="697"/>
      <c r="IJ278" s="697"/>
      <c r="IK278" s="697"/>
      <c r="IL278" s="697"/>
      <c r="IM278" s="697"/>
    </row>
    <row r="279" spans="1:247">
      <c r="A279" s="704"/>
      <c r="B279" s="704"/>
      <c r="C279" s="704"/>
      <c r="D279" s="720"/>
      <c r="E279" s="711"/>
      <c r="F279" s="717"/>
      <c r="G279" s="708"/>
      <c r="H279" s="717"/>
      <c r="I279" s="711"/>
      <c r="J279" s="711"/>
      <c r="K279" s="718"/>
      <c r="L279" s="712"/>
      <c r="M279" s="704"/>
      <c r="N279" s="704"/>
      <c r="O279" s="712"/>
      <c r="P279" s="704"/>
      <c r="Q279" s="704"/>
      <c r="R279" s="704"/>
      <c r="S279" s="713"/>
      <c r="T279" s="704"/>
      <c r="V279" s="697"/>
      <c r="W279" s="697"/>
      <c r="X279" s="697"/>
      <c r="Y279" s="697"/>
      <c r="Z279" s="697"/>
      <c r="AA279" s="697"/>
      <c r="AB279" s="697"/>
      <c r="AC279" s="697"/>
      <c r="AD279" s="697"/>
      <c r="AE279" s="697"/>
      <c r="AF279" s="697"/>
      <c r="AG279" s="697"/>
      <c r="AH279" s="697"/>
      <c r="AI279" s="697"/>
      <c r="AJ279" s="697"/>
      <c r="AK279" s="697"/>
      <c r="AL279" s="697"/>
      <c r="AM279" s="697"/>
      <c r="AN279" s="697"/>
      <c r="AO279" s="697"/>
      <c r="AP279" s="697"/>
      <c r="AQ279" s="697"/>
      <c r="AR279" s="697"/>
      <c r="AS279" s="697"/>
      <c r="AT279" s="697"/>
      <c r="AU279" s="697"/>
      <c r="AV279" s="697"/>
      <c r="AW279" s="697"/>
      <c r="AX279" s="697"/>
      <c r="AY279" s="697"/>
      <c r="AZ279" s="697"/>
      <c r="BA279" s="697"/>
      <c r="BB279" s="697"/>
      <c r="BC279" s="697"/>
      <c r="BD279" s="697"/>
      <c r="BE279" s="697"/>
      <c r="BF279" s="697"/>
      <c r="BG279" s="697"/>
      <c r="BH279" s="697"/>
      <c r="BI279" s="697"/>
      <c r="BJ279" s="697"/>
      <c r="BK279" s="697"/>
      <c r="BL279" s="697"/>
      <c r="BM279" s="697"/>
      <c r="BN279" s="697"/>
      <c r="BO279" s="697"/>
      <c r="BP279" s="697"/>
      <c r="BQ279" s="697"/>
      <c r="BR279" s="697"/>
      <c r="BS279" s="697"/>
      <c r="BT279" s="697"/>
      <c r="BU279" s="697"/>
      <c r="BV279" s="697"/>
      <c r="BW279" s="697"/>
      <c r="BX279" s="697"/>
      <c r="BY279" s="697"/>
      <c r="BZ279" s="697"/>
      <c r="CA279" s="697"/>
      <c r="CB279" s="697"/>
      <c r="CC279" s="697"/>
      <c r="CD279" s="697"/>
      <c r="CE279" s="697"/>
      <c r="CF279" s="697"/>
      <c r="CG279" s="697"/>
      <c r="CH279" s="697"/>
      <c r="CI279" s="697"/>
      <c r="CJ279" s="697"/>
      <c r="CK279" s="697"/>
      <c r="CL279" s="697"/>
      <c r="CM279" s="697"/>
      <c r="CN279" s="697"/>
      <c r="CO279" s="697"/>
      <c r="CP279" s="697"/>
      <c r="CQ279" s="697"/>
      <c r="CR279" s="697"/>
      <c r="CS279" s="697"/>
      <c r="CT279" s="697"/>
      <c r="CU279" s="697"/>
      <c r="CV279" s="697"/>
      <c r="CW279" s="697"/>
      <c r="CX279" s="697"/>
      <c r="CY279" s="697"/>
      <c r="CZ279" s="697"/>
      <c r="DA279" s="697"/>
      <c r="DB279" s="697"/>
      <c r="DC279" s="697"/>
      <c r="DD279" s="697"/>
      <c r="DE279" s="697"/>
      <c r="DF279" s="697"/>
      <c r="DG279" s="697"/>
      <c r="DH279" s="697"/>
      <c r="DI279" s="697"/>
      <c r="DJ279" s="697"/>
      <c r="DK279" s="697"/>
      <c r="DL279" s="697"/>
      <c r="DM279" s="697"/>
      <c r="DN279" s="697"/>
      <c r="DO279" s="697"/>
      <c r="DP279" s="697"/>
      <c r="DQ279" s="697"/>
      <c r="DR279" s="697"/>
      <c r="DS279" s="697"/>
      <c r="DT279" s="697"/>
      <c r="DU279" s="697"/>
      <c r="DV279" s="697"/>
      <c r="DW279" s="697"/>
      <c r="DX279" s="697"/>
      <c r="DY279" s="697"/>
      <c r="DZ279" s="697"/>
      <c r="EA279" s="697"/>
      <c r="EB279" s="697"/>
      <c r="EC279" s="697"/>
      <c r="ED279" s="697"/>
      <c r="EE279" s="697"/>
      <c r="EF279" s="697"/>
      <c r="EG279" s="697"/>
      <c r="EH279" s="697"/>
      <c r="EI279" s="697"/>
      <c r="EJ279" s="697"/>
      <c r="EK279" s="697"/>
      <c r="EL279" s="697"/>
      <c r="EM279" s="697"/>
      <c r="EN279" s="697"/>
      <c r="EO279" s="697"/>
      <c r="EP279" s="697"/>
      <c r="EQ279" s="697"/>
      <c r="ER279" s="697"/>
      <c r="ES279" s="697"/>
      <c r="ET279" s="697"/>
      <c r="EU279" s="697"/>
      <c r="EV279" s="697"/>
      <c r="EW279" s="697"/>
      <c r="EX279" s="697"/>
      <c r="EY279" s="697"/>
      <c r="EZ279" s="697"/>
      <c r="FA279" s="697"/>
      <c r="FB279" s="697"/>
      <c r="FC279" s="697"/>
      <c r="FD279" s="697"/>
      <c r="FE279" s="697"/>
      <c r="FF279" s="697"/>
      <c r="FG279" s="697"/>
      <c r="FH279" s="697"/>
      <c r="FI279" s="697"/>
      <c r="FJ279" s="697"/>
      <c r="FK279" s="697"/>
      <c r="FL279" s="697"/>
      <c r="FM279" s="697"/>
      <c r="FN279" s="697"/>
      <c r="FO279" s="697"/>
      <c r="FP279" s="697"/>
      <c r="FQ279" s="697"/>
      <c r="FR279" s="697"/>
      <c r="FS279" s="697"/>
      <c r="FT279" s="697"/>
      <c r="FU279" s="697"/>
      <c r="FV279" s="697"/>
      <c r="FW279" s="697"/>
      <c r="FX279" s="697"/>
      <c r="FY279" s="697"/>
      <c r="FZ279" s="697"/>
      <c r="GA279" s="697"/>
      <c r="GB279" s="697"/>
      <c r="GC279" s="697"/>
      <c r="GD279" s="697"/>
      <c r="GE279" s="697"/>
      <c r="GF279" s="697"/>
      <c r="GG279" s="697"/>
      <c r="GH279" s="697"/>
      <c r="GI279" s="697"/>
      <c r="GJ279" s="697"/>
      <c r="GK279" s="697"/>
      <c r="GL279" s="697"/>
      <c r="GM279" s="697"/>
      <c r="GN279" s="697"/>
      <c r="GO279" s="697"/>
      <c r="GP279" s="697"/>
      <c r="GQ279" s="697"/>
      <c r="GR279" s="697"/>
      <c r="GS279" s="697"/>
      <c r="GT279" s="697"/>
      <c r="GU279" s="697"/>
      <c r="GV279" s="697"/>
      <c r="GW279" s="697"/>
      <c r="GX279" s="697"/>
      <c r="GY279" s="697"/>
      <c r="GZ279" s="697"/>
      <c r="HA279" s="697"/>
      <c r="HB279" s="697"/>
      <c r="HC279" s="697"/>
      <c r="HD279" s="697"/>
      <c r="HE279" s="697"/>
      <c r="HF279" s="697"/>
      <c r="HG279" s="697"/>
      <c r="HH279" s="697"/>
      <c r="HI279" s="697"/>
      <c r="HJ279" s="697"/>
      <c r="HK279" s="697"/>
      <c r="HL279" s="697"/>
      <c r="HM279" s="697"/>
      <c r="HN279" s="697"/>
      <c r="HO279" s="697"/>
      <c r="HP279" s="697"/>
      <c r="HQ279" s="697"/>
      <c r="HR279" s="697"/>
      <c r="HS279" s="697"/>
      <c r="HT279" s="697"/>
      <c r="HU279" s="697"/>
      <c r="HV279" s="697"/>
      <c r="HW279" s="697"/>
      <c r="HX279" s="697"/>
      <c r="HY279" s="697"/>
      <c r="HZ279" s="697"/>
      <c r="IA279" s="697"/>
      <c r="IB279" s="697"/>
      <c r="IC279" s="697"/>
      <c r="ID279" s="697"/>
      <c r="IE279" s="697"/>
      <c r="IF279" s="697"/>
      <c r="IG279" s="697"/>
      <c r="IH279" s="697"/>
      <c r="II279" s="697"/>
      <c r="IJ279" s="697"/>
      <c r="IK279" s="697"/>
      <c r="IL279" s="697"/>
      <c r="IM279" s="697"/>
    </row>
    <row r="280" spans="1:247">
      <c r="A280" s="704"/>
      <c r="B280" s="704"/>
      <c r="C280" s="704"/>
      <c r="D280" s="720"/>
      <c r="E280" s="711"/>
      <c r="F280" s="717"/>
      <c r="G280" s="708"/>
      <c r="H280" s="717"/>
      <c r="I280" s="711"/>
      <c r="J280" s="711"/>
      <c r="K280" s="718"/>
      <c r="L280" s="712"/>
      <c r="M280" s="704"/>
      <c r="N280" s="704"/>
      <c r="O280" s="712"/>
      <c r="P280" s="704"/>
      <c r="Q280" s="704"/>
      <c r="R280" s="704"/>
      <c r="S280" s="713"/>
      <c r="T280" s="704"/>
      <c r="V280" s="697"/>
      <c r="W280" s="697"/>
      <c r="X280" s="697"/>
      <c r="Y280" s="697"/>
      <c r="Z280" s="697"/>
      <c r="AA280" s="697"/>
      <c r="AB280" s="697"/>
      <c r="AC280" s="697"/>
      <c r="AD280" s="697"/>
      <c r="AE280" s="697"/>
      <c r="AF280" s="697"/>
      <c r="AG280" s="697"/>
      <c r="AH280" s="697"/>
      <c r="AI280" s="697"/>
      <c r="AJ280" s="697"/>
      <c r="AK280" s="697"/>
      <c r="AL280" s="697"/>
      <c r="AM280" s="697"/>
      <c r="AN280" s="697"/>
      <c r="AO280" s="697"/>
      <c r="AP280" s="697"/>
      <c r="AQ280" s="697"/>
      <c r="AR280" s="697"/>
      <c r="AS280" s="697"/>
      <c r="AT280" s="697"/>
      <c r="AU280" s="697"/>
      <c r="AV280" s="697"/>
      <c r="AW280" s="697"/>
      <c r="AX280" s="697"/>
      <c r="AY280" s="697"/>
      <c r="AZ280" s="697"/>
      <c r="BA280" s="697"/>
      <c r="BB280" s="697"/>
      <c r="BC280" s="697"/>
      <c r="BD280" s="697"/>
      <c r="BE280" s="697"/>
      <c r="BF280" s="697"/>
      <c r="BG280" s="697"/>
      <c r="BH280" s="697"/>
      <c r="BI280" s="697"/>
      <c r="BJ280" s="697"/>
      <c r="BK280" s="697"/>
      <c r="BL280" s="697"/>
      <c r="BM280" s="697"/>
      <c r="BN280" s="697"/>
      <c r="BO280" s="697"/>
      <c r="BP280" s="697"/>
      <c r="BQ280" s="697"/>
      <c r="BR280" s="697"/>
      <c r="BS280" s="697"/>
      <c r="BT280" s="697"/>
      <c r="BU280" s="697"/>
      <c r="BV280" s="697"/>
      <c r="BW280" s="697"/>
      <c r="BX280" s="697"/>
      <c r="BY280" s="697"/>
      <c r="BZ280" s="697"/>
      <c r="CA280" s="697"/>
      <c r="CB280" s="697"/>
      <c r="CC280" s="697"/>
      <c r="CD280" s="697"/>
      <c r="CE280" s="697"/>
      <c r="CF280" s="697"/>
      <c r="CG280" s="697"/>
      <c r="CH280" s="697"/>
      <c r="CI280" s="697"/>
      <c r="CJ280" s="697"/>
      <c r="CK280" s="697"/>
      <c r="CL280" s="697"/>
      <c r="CM280" s="697"/>
      <c r="CN280" s="697"/>
      <c r="CO280" s="697"/>
      <c r="CP280" s="697"/>
      <c r="CQ280" s="697"/>
      <c r="CR280" s="697"/>
      <c r="CS280" s="697"/>
      <c r="CT280" s="697"/>
      <c r="CU280" s="697"/>
      <c r="CV280" s="697"/>
      <c r="CW280" s="697"/>
      <c r="CX280" s="697"/>
      <c r="CY280" s="697"/>
      <c r="CZ280" s="697"/>
      <c r="DA280" s="697"/>
      <c r="DB280" s="697"/>
      <c r="DC280" s="697"/>
      <c r="DD280" s="697"/>
      <c r="DE280" s="697"/>
      <c r="DF280" s="697"/>
      <c r="DG280" s="697"/>
      <c r="DH280" s="697"/>
      <c r="DI280" s="697"/>
      <c r="DJ280" s="697"/>
      <c r="DK280" s="697"/>
      <c r="DL280" s="697"/>
      <c r="DM280" s="697"/>
      <c r="DN280" s="697"/>
      <c r="DO280" s="697"/>
      <c r="DP280" s="697"/>
      <c r="DQ280" s="697"/>
      <c r="DR280" s="697"/>
      <c r="DS280" s="697"/>
      <c r="DT280" s="697"/>
      <c r="DU280" s="697"/>
      <c r="DV280" s="697"/>
      <c r="DW280" s="697"/>
      <c r="DX280" s="697"/>
      <c r="DY280" s="697"/>
      <c r="DZ280" s="697"/>
      <c r="EA280" s="697"/>
      <c r="EB280" s="697"/>
      <c r="EC280" s="697"/>
      <c r="ED280" s="697"/>
      <c r="EE280" s="697"/>
      <c r="EF280" s="697"/>
      <c r="EG280" s="697"/>
      <c r="EH280" s="697"/>
      <c r="EI280" s="697"/>
      <c r="EJ280" s="697"/>
      <c r="EK280" s="697"/>
      <c r="EL280" s="697"/>
      <c r="EM280" s="697"/>
      <c r="EN280" s="697"/>
      <c r="EO280" s="697"/>
      <c r="EP280" s="697"/>
      <c r="EQ280" s="697"/>
      <c r="ER280" s="697"/>
      <c r="ES280" s="697"/>
      <c r="ET280" s="697"/>
      <c r="EU280" s="697"/>
      <c r="EV280" s="697"/>
      <c r="EW280" s="697"/>
      <c r="EX280" s="697"/>
      <c r="EY280" s="697"/>
      <c r="EZ280" s="697"/>
      <c r="FA280" s="697"/>
      <c r="FB280" s="697"/>
      <c r="FC280" s="697"/>
      <c r="FD280" s="697"/>
      <c r="FE280" s="697"/>
      <c r="FF280" s="697"/>
      <c r="FG280" s="697"/>
      <c r="FH280" s="697"/>
      <c r="FI280" s="697"/>
      <c r="FJ280" s="697"/>
      <c r="FK280" s="697"/>
      <c r="FL280" s="697"/>
      <c r="FM280" s="697"/>
      <c r="FN280" s="697"/>
      <c r="FO280" s="697"/>
      <c r="FP280" s="697"/>
      <c r="FQ280" s="697"/>
      <c r="FR280" s="697"/>
      <c r="FS280" s="697"/>
      <c r="FT280" s="697"/>
      <c r="FU280" s="697"/>
      <c r="FV280" s="697"/>
      <c r="FW280" s="697"/>
      <c r="FX280" s="697"/>
      <c r="FY280" s="697"/>
      <c r="FZ280" s="697"/>
      <c r="GA280" s="697"/>
      <c r="GB280" s="697"/>
      <c r="GC280" s="697"/>
      <c r="GD280" s="697"/>
      <c r="GE280" s="697"/>
      <c r="GF280" s="697"/>
      <c r="GG280" s="697"/>
      <c r="GH280" s="697"/>
      <c r="GI280" s="697"/>
      <c r="GJ280" s="697"/>
      <c r="GK280" s="697"/>
      <c r="GL280" s="697"/>
      <c r="GM280" s="697"/>
      <c r="GN280" s="697"/>
      <c r="GO280" s="697"/>
      <c r="GP280" s="697"/>
      <c r="GQ280" s="697"/>
      <c r="GR280" s="697"/>
      <c r="GS280" s="697"/>
      <c r="GT280" s="697"/>
      <c r="GU280" s="697"/>
      <c r="GV280" s="697"/>
      <c r="GW280" s="697"/>
      <c r="GX280" s="697"/>
      <c r="GY280" s="697"/>
      <c r="GZ280" s="697"/>
      <c r="HA280" s="697"/>
      <c r="HB280" s="697"/>
      <c r="HC280" s="697"/>
      <c r="HD280" s="697"/>
      <c r="HE280" s="697"/>
      <c r="HF280" s="697"/>
      <c r="HG280" s="697"/>
      <c r="HH280" s="697"/>
      <c r="HI280" s="697"/>
      <c r="HJ280" s="697"/>
      <c r="HK280" s="697"/>
      <c r="HL280" s="697"/>
      <c r="HM280" s="697"/>
      <c r="HN280" s="697"/>
      <c r="HO280" s="697"/>
      <c r="HP280" s="697"/>
      <c r="HQ280" s="697"/>
      <c r="HR280" s="697"/>
      <c r="HS280" s="697"/>
      <c r="HT280" s="697"/>
      <c r="HU280" s="697"/>
      <c r="HV280" s="697"/>
      <c r="HW280" s="697"/>
      <c r="HX280" s="697"/>
      <c r="HY280" s="697"/>
      <c r="HZ280" s="697"/>
      <c r="IA280" s="697"/>
      <c r="IB280" s="697"/>
      <c r="IC280" s="697"/>
      <c r="ID280" s="697"/>
      <c r="IE280" s="697"/>
      <c r="IF280" s="697"/>
      <c r="IG280" s="697"/>
      <c r="IH280" s="697"/>
      <c r="II280" s="697"/>
      <c r="IJ280" s="697"/>
      <c r="IK280" s="697"/>
      <c r="IL280" s="697"/>
      <c r="IM280" s="697"/>
    </row>
    <row r="281" spans="1:247">
      <c r="A281" s="704"/>
      <c r="B281" s="704"/>
      <c r="C281" s="704"/>
      <c r="D281" s="720"/>
      <c r="E281" s="711"/>
      <c r="F281" s="717"/>
      <c r="G281" s="708"/>
      <c r="H281" s="717"/>
      <c r="I281" s="711"/>
      <c r="J281" s="711"/>
      <c r="K281" s="718"/>
      <c r="L281" s="712"/>
      <c r="M281" s="704"/>
      <c r="N281" s="704"/>
      <c r="O281" s="712"/>
      <c r="P281" s="704"/>
      <c r="Q281" s="704"/>
      <c r="R281" s="704"/>
      <c r="S281" s="713"/>
      <c r="T281" s="704"/>
      <c r="V281" s="697"/>
      <c r="W281" s="697"/>
      <c r="X281" s="697"/>
      <c r="Y281" s="697"/>
      <c r="Z281" s="697"/>
      <c r="AA281" s="697"/>
      <c r="AB281" s="697"/>
      <c r="AC281" s="697"/>
      <c r="AD281" s="697"/>
      <c r="AE281" s="697"/>
      <c r="AF281" s="697"/>
      <c r="AG281" s="697"/>
      <c r="AH281" s="697"/>
      <c r="AI281" s="697"/>
      <c r="AJ281" s="697"/>
      <c r="AK281" s="697"/>
      <c r="AL281" s="697"/>
      <c r="AM281" s="697"/>
      <c r="AN281" s="697"/>
      <c r="AO281" s="697"/>
      <c r="AP281" s="697"/>
      <c r="AQ281" s="697"/>
      <c r="AR281" s="697"/>
      <c r="AS281" s="697"/>
      <c r="AT281" s="697"/>
      <c r="AU281" s="697"/>
      <c r="AV281" s="697"/>
      <c r="AW281" s="697"/>
      <c r="AX281" s="697"/>
      <c r="AY281" s="697"/>
      <c r="AZ281" s="697"/>
      <c r="BA281" s="697"/>
      <c r="BB281" s="697"/>
      <c r="BC281" s="697"/>
      <c r="BD281" s="697"/>
      <c r="BE281" s="697"/>
      <c r="BF281" s="697"/>
      <c r="BG281" s="697"/>
      <c r="BH281" s="697"/>
      <c r="BI281" s="697"/>
      <c r="BJ281" s="697"/>
      <c r="BK281" s="697"/>
      <c r="BL281" s="697"/>
      <c r="BM281" s="697"/>
      <c r="BN281" s="697"/>
      <c r="BO281" s="697"/>
      <c r="BP281" s="697"/>
      <c r="BQ281" s="697"/>
      <c r="BR281" s="697"/>
      <c r="BS281" s="697"/>
      <c r="BT281" s="697"/>
      <c r="BU281" s="697"/>
      <c r="BV281" s="697"/>
      <c r="BW281" s="697"/>
      <c r="BX281" s="697"/>
      <c r="BY281" s="697"/>
      <c r="BZ281" s="697"/>
      <c r="CA281" s="697"/>
      <c r="CB281" s="697"/>
      <c r="CC281" s="697"/>
      <c r="CD281" s="697"/>
      <c r="CE281" s="697"/>
      <c r="CF281" s="697"/>
      <c r="CG281" s="697"/>
      <c r="CH281" s="697"/>
      <c r="CI281" s="697"/>
      <c r="CJ281" s="697"/>
      <c r="CK281" s="697"/>
      <c r="CL281" s="697"/>
      <c r="CM281" s="697"/>
      <c r="CN281" s="697"/>
      <c r="CO281" s="697"/>
      <c r="CP281" s="697"/>
      <c r="CQ281" s="697"/>
      <c r="CR281" s="697"/>
      <c r="CS281" s="697"/>
      <c r="CT281" s="697"/>
      <c r="CU281" s="697"/>
      <c r="CV281" s="697"/>
      <c r="CW281" s="697"/>
      <c r="CX281" s="697"/>
      <c r="CY281" s="697"/>
      <c r="CZ281" s="697"/>
      <c r="DA281" s="697"/>
      <c r="DB281" s="697"/>
      <c r="DC281" s="697"/>
      <c r="DD281" s="697"/>
      <c r="DE281" s="697"/>
      <c r="DF281" s="697"/>
      <c r="DG281" s="697"/>
      <c r="DH281" s="697"/>
      <c r="DI281" s="697"/>
      <c r="DJ281" s="697"/>
      <c r="DK281" s="697"/>
      <c r="DL281" s="697"/>
      <c r="DM281" s="697"/>
      <c r="DN281" s="697"/>
      <c r="DO281" s="697"/>
      <c r="DP281" s="697"/>
      <c r="DQ281" s="697"/>
      <c r="DR281" s="697"/>
      <c r="DS281" s="697"/>
      <c r="DT281" s="697"/>
      <c r="DU281" s="697"/>
      <c r="DV281" s="697"/>
      <c r="DW281" s="697"/>
      <c r="DX281" s="697"/>
      <c r="DY281" s="697"/>
      <c r="DZ281" s="697"/>
      <c r="EA281" s="697"/>
      <c r="EB281" s="697"/>
      <c r="EC281" s="697"/>
      <c r="ED281" s="697"/>
      <c r="EE281" s="697"/>
      <c r="EF281" s="697"/>
      <c r="EG281" s="697"/>
      <c r="EH281" s="697"/>
      <c r="EI281" s="697"/>
      <c r="EJ281" s="697"/>
      <c r="EK281" s="697"/>
      <c r="EL281" s="697"/>
      <c r="EM281" s="697"/>
      <c r="EN281" s="697"/>
      <c r="EO281" s="697"/>
      <c r="EP281" s="697"/>
      <c r="EQ281" s="697"/>
      <c r="ER281" s="697"/>
      <c r="ES281" s="697"/>
      <c r="ET281" s="697"/>
      <c r="EU281" s="697"/>
      <c r="EV281" s="697"/>
      <c r="EW281" s="697"/>
      <c r="EX281" s="697"/>
      <c r="EY281" s="697"/>
      <c r="EZ281" s="697"/>
      <c r="FA281" s="697"/>
      <c r="FB281" s="697"/>
      <c r="FC281" s="697"/>
      <c r="FD281" s="697"/>
      <c r="FE281" s="697"/>
      <c r="FF281" s="697"/>
      <c r="FG281" s="697"/>
      <c r="FH281" s="697"/>
      <c r="FI281" s="697"/>
      <c r="FJ281" s="697"/>
      <c r="FK281" s="697"/>
      <c r="FL281" s="697"/>
      <c r="FM281" s="697"/>
      <c r="FN281" s="697"/>
      <c r="FO281" s="697"/>
      <c r="FP281" s="697"/>
      <c r="FQ281" s="697"/>
      <c r="FR281" s="697"/>
      <c r="FS281" s="697"/>
      <c r="FT281" s="697"/>
      <c r="FU281" s="697"/>
      <c r="FV281" s="697"/>
      <c r="FW281" s="697"/>
      <c r="FX281" s="697"/>
      <c r="FY281" s="697"/>
      <c r="FZ281" s="697"/>
      <c r="GA281" s="697"/>
      <c r="GB281" s="697"/>
      <c r="GC281" s="697"/>
      <c r="GD281" s="697"/>
      <c r="GE281" s="697"/>
      <c r="GF281" s="697"/>
      <c r="GG281" s="697"/>
      <c r="GH281" s="697"/>
      <c r="GI281" s="697"/>
      <c r="GJ281" s="697"/>
      <c r="GK281" s="697"/>
      <c r="GL281" s="697"/>
      <c r="GM281" s="697"/>
      <c r="GN281" s="697"/>
      <c r="GO281" s="697"/>
      <c r="GP281" s="697"/>
      <c r="GQ281" s="697"/>
      <c r="GR281" s="697"/>
      <c r="GS281" s="697"/>
      <c r="GT281" s="697"/>
      <c r="GU281" s="697"/>
      <c r="GV281" s="697"/>
      <c r="GW281" s="697"/>
      <c r="GX281" s="697"/>
      <c r="GY281" s="697"/>
      <c r="GZ281" s="697"/>
      <c r="HA281" s="697"/>
      <c r="HB281" s="697"/>
      <c r="HC281" s="697"/>
      <c r="HD281" s="697"/>
      <c r="HE281" s="697"/>
      <c r="HF281" s="697"/>
      <c r="HG281" s="697"/>
      <c r="HH281" s="697"/>
      <c r="HI281" s="697"/>
      <c r="HJ281" s="697"/>
      <c r="HK281" s="697"/>
      <c r="HL281" s="697"/>
      <c r="HM281" s="697"/>
      <c r="HN281" s="697"/>
      <c r="HO281" s="697"/>
      <c r="HP281" s="697"/>
      <c r="HQ281" s="697"/>
      <c r="HR281" s="697"/>
      <c r="HS281" s="697"/>
      <c r="HT281" s="697"/>
      <c r="HU281" s="697"/>
      <c r="HV281" s="697"/>
      <c r="HW281" s="697"/>
      <c r="HX281" s="697"/>
      <c r="HY281" s="697"/>
      <c r="HZ281" s="697"/>
      <c r="IA281" s="697"/>
      <c r="IB281" s="697"/>
      <c r="IC281" s="697"/>
      <c r="ID281" s="697"/>
      <c r="IE281" s="697"/>
      <c r="IF281" s="697"/>
      <c r="IG281" s="697"/>
      <c r="IH281" s="697"/>
      <c r="II281" s="697"/>
      <c r="IJ281" s="697"/>
      <c r="IK281" s="697"/>
      <c r="IL281" s="697"/>
      <c r="IM281" s="697"/>
    </row>
    <row r="282" spans="1:247">
      <c r="A282" s="704"/>
      <c r="B282" s="704"/>
      <c r="C282" s="704"/>
      <c r="D282" s="720"/>
      <c r="E282" s="711"/>
      <c r="F282" s="717"/>
      <c r="G282" s="708"/>
      <c r="H282" s="717"/>
      <c r="I282" s="711"/>
      <c r="J282" s="711"/>
      <c r="K282" s="718"/>
      <c r="L282" s="712"/>
      <c r="M282" s="704"/>
      <c r="N282" s="704"/>
      <c r="O282" s="712"/>
      <c r="P282" s="704"/>
      <c r="Q282" s="704"/>
      <c r="R282" s="704"/>
      <c r="S282" s="713"/>
      <c r="T282" s="704"/>
      <c r="V282" s="697"/>
      <c r="W282" s="697"/>
      <c r="X282" s="697"/>
      <c r="Y282" s="697"/>
      <c r="Z282" s="697"/>
      <c r="AA282" s="697"/>
      <c r="AB282" s="697"/>
      <c r="AC282" s="697"/>
      <c r="AD282" s="697"/>
      <c r="AE282" s="697"/>
      <c r="AF282" s="697"/>
      <c r="AG282" s="697"/>
      <c r="AH282" s="697"/>
      <c r="AI282" s="697"/>
      <c r="AJ282" s="697"/>
      <c r="AK282" s="697"/>
      <c r="AL282" s="697"/>
      <c r="AM282" s="697"/>
      <c r="AN282" s="697"/>
      <c r="AO282" s="697"/>
      <c r="AP282" s="697"/>
      <c r="AQ282" s="697"/>
      <c r="AR282" s="697"/>
      <c r="AS282" s="697"/>
      <c r="AT282" s="697"/>
      <c r="AU282" s="697"/>
      <c r="AV282" s="697"/>
      <c r="AW282" s="697"/>
      <c r="AX282" s="697"/>
      <c r="AY282" s="697"/>
      <c r="AZ282" s="697"/>
      <c r="BA282" s="697"/>
      <c r="BB282" s="697"/>
      <c r="BC282" s="697"/>
      <c r="BD282" s="697"/>
      <c r="BE282" s="697"/>
      <c r="BF282" s="697"/>
      <c r="BG282" s="697"/>
      <c r="BH282" s="697"/>
      <c r="BI282" s="697"/>
      <c r="BJ282" s="697"/>
      <c r="BK282" s="697"/>
      <c r="BL282" s="697"/>
      <c r="BM282" s="697"/>
      <c r="BN282" s="697"/>
      <c r="BO282" s="697"/>
      <c r="BP282" s="697"/>
      <c r="BQ282" s="697"/>
      <c r="BR282" s="697"/>
      <c r="BS282" s="697"/>
      <c r="BT282" s="697"/>
      <c r="BU282" s="697"/>
      <c r="BV282" s="697"/>
      <c r="BW282" s="697"/>
      <c r="BX282" s="697"/>
      <c r="BY282" s="697"/>
      <c r="BZ282" s="697"/>
      <c r="CA282" s="697"/>
      <c r="CB282" s="697"/>
      <c r="CC282" s="697"/>
      <c r="CD282" s="697"/>
      <c r="CE282" s="697"/>
      <c r="CF282" s="697"/>
      <c r="CG282" s="697"/>
      <c r="CH282" s="697"/>
      <c r="CI282" s="697"/>
      <c r="CJ282" s="697"/>
      <c r="CK282" s="697"/>
      <c r="CL282" s="697"/>
      <c r="CM282" s="697"/>
      <c r="CN282" s="697"/>
      <c r="CO282" s="697"/>
      <c r="CP282" s="697"/>
      <c r="CQ282" s="697"/>
      <c r="CR282" s="697"/>
      <c r="CS282" s="697"/>
      <c r="CT282" s="697"/>
      <c r="CU282" s="697"/>
      <c r="CV282" s="697"/>
      <c r="CW282" s="697"/>
      <c r="CX282" s="697"/>
      <c r="CY282" s="697"/>
      <c r="CZ282" s="697"/>
      <c r="DA282" s="697"/>
      <c r="DB282" s="697"/>
      <c r="DC282" s="697"/>
      <c r="DD282" s="697"/>
      <c r="DE282" s="697"/>
      <c r="DF282" s="697"/>
      <c r="DG282" s="697"/>
      <c r="DH282" s="697"/>
      <c r="DI282" s="697"/>
      <c r="DJ282" s="697"/>
      <c r="DK282" s="697"/>
      <c r="DL282" s="697"/>
      <c r="DM282" s="697"/>
      <c r="DN282" s="697"/>
      <c r="DO282" s="697"/>
      <c r="DP282" s="697"/>
      <c r="DQ282" s="697"/>
      <c r="DR282" s="697"/>
      <c r="DS282" s="697"/>
      <c r="DT282" s="697"/>
      <c r="DU282" s="697"/>
      <c r="DV282" s="697"/>
      <c r="DW282" s="697"/>
      <c r="DX282" s="697"/>
      <c r="DY282" s="697"/>
      <c r="DZ282" s="697"/>
      <c r="EA282" s="697"/>
      <c r="EB282" s="697"/>
      <c r="EC282" s="697"/>
      <c r="ED282" s="697"/>
      <c r="EE282" s="697"/>
      <c r="EF282" s="697"/>
      <c r="EG282" s="697"/>
      <c r="EH282" s="697"/>
      <c r="EI282" s="697"/>
      <c r="EJ282" s="697"/>
      <c r="EK282" s="697"/>
      <c r="EL282" s="697"/>
      <c r="EM282" s="697"/>
      <c r="EN282" s="697"/>
      <c r="EO282" s="697"/>
      <c r="EP282" s="697"/>
      <c r="EQ282" s="697"/>
      <c r="ER282" s="697"/>
      <c r="ES282" s="697"/>
      <c r="ET282" s="697"/>
      <c r="EU282" s="697"/>
      <c r="EV282" s="697"/>
      <c r="EW282" s="697"/>
      <c r="EX282" s="697"/>
      <c r="EY282" s="697"/>
      <c r="EZ282" s="697"/>
      <c r="FA282" s="697"/>
      <c r="FB282" s="697"/>
      <c r="FC282" s="697"/>
      <c r="FD282" s="697"/>
      <c r="FE282" s="697"/>
      <c r="FF282" s="697"/>
      <c r="FG282" s="697"/>
      <c r="FH282" s="697"/>
      <c r="FI282" s="697"/>
      <c r="FJ282" s="697"/>
      <c r="FK282" s="697"/>
      <c r="FL282" s="697"/>
      <c r="FM282" s="697"/>
      <c r="FN282" s="697"/>
      <c r="FO282" s="697"/>
      <c r="FP282" s="697"/>
      <c r="FQ282" s="697"/>
      <c r="FR282" s="697"/>
      <c r="FS282" s="697"/>
      <c r="FT282" s="697"/>
      <c r="FU282" s="697"/>
      <c r="FV282" s="697"/>
      <c r="FW282" s="697"/>
      <c r="FX282" s="697"/>
      <c r="FY282" s="697"/>
      <c r="FZ282" s="697"/>
      <c r="GA282" s="697"/>
      <c r="GB282" s="697"/>
      <c r="GC282" s="697"/>
      <c r="GD282" s="697"/>
      <c r="GE282" s="697"/>
      <c r="GF282" s="697"/>
      <c r="GG282" s="697"/>
      <c r="GH282" s="697"/>
      <c r="GI282" s="697"/>
      <c r="GJ282" s="697"/>
      <c r="GK282" s="697"/>
      <c r="GL282" s="697"/>
      <c r="GM282" s="697"/>
      <c r="GN282" s="697"/>
      <c r="GO282" s="697"/>
      <c r="GP282" s="697"/>
      <c r="GQ282" s="697"/>
      <c r="GR282" s="697"/>
      <c r="GS282" s="697"/>
      <c r="GT282" s="697"/>
      <c r="GU282" s="697"/>
      <c r="GV282" s="697"/>
      <c r="GW282" s="697"/>
      <c r="GX282" s="697"/>
      <c r="GY282" s="697"/>
      <c r="GZ282" s="697"/>
      <c r="HA282" s="697"/>
      <c r="HB282" s="697"/>
      <c r="HC282" s="697"/>
      <c r="HD282" s="697"/>
      <c r="HE282" s="697"/>
      <c r="HF282" s="697"/>
      <c r="HG282" s="697"/>
      <c r="HH282" s="697"/>
      <c r="HI282" s="697"/>
      <c r="HJ282" s="697"/>
      <c r="HK282" s="697"/>
      <c r="HL282" s="697"/>
      <c r="HM282" s="697"/>
      <c r="HN282" s="697"/>
      <c r="HO282" s="697"/>
      <c r="HP282" s="697"/>
      <c r="HQ282" s="697"/>
      <c r="HR282" s="697"/>
      <c r="HS282" s="697"/>
      <c r="HT282" s="697"/>
      <c r="HU282" s="697"/>
      <c r="HV282" s="697"/>
      <c r="HW282" s="697"/>
      <c r="HX282" s="697"/>
      <c r="HY282" s="697"/>
      <c r="HZ282" s="697"/>
      <c r="IA282" s="697"/>
      <c r="IB282" s="697"/>
      <c r="IC282" s="697"/>
      <c r="ID282" s="697"/>
      <c r="IE282" s="697"/>
      <c r="IF282" s="697"/>
      <c r="IG282" s="697"/>
      <c r="IH282" s="697"/>
      <c r="II282" s="697"/>
      <c r="IJ282" s="697"/>
      <c r="IK282" s="697"/>
      <c r="IL282" s="697"/>
      <c r="IM282" s="697"/>
    </row>
    <row r="283" spans="1:247">
      <c r="A283" s="704"/>
      <c r="B283" s="704"/>
      <c r="C283" s="704"/>
      <c r="D283" s="720"/>
      <c r="E283" s="711"/>
      <c r="F283" s="717"/>
      <c r="G283" s="708"/>
      <c r="H283" s="709"/>
      <c r="I283" s="711"/>
      <c r="J283" s="711"/>
      <c r="K283" s="718"/>
      <c r="L283" s="712"/>
      <c r="M283" s="704"/>
      <c r="N283" s="704"/>
      <c r="O283" s="712"/>
      <c r="P283" s="704"/>
      <c r="Q283" s="704"/>
      <c r="R283" s="704"/>
      <c r="S283" s="713"/>
      <c r="T283" s="704"/>
      <c r="V283" s="697"/>
      <c r="W283" s="697"/>
      <c r="X283" s="697"/>
      <c r="Y283" s="697"/>
      <c r="Z283" s="697"/>
      <c r="AA283" s="697"/>
      <c r="AB283" s="697"/>
      <c r="AC283" s="697"/>
      <c r="AD283" s="697"/>
      <c r="AE283" s="697"/>
      <c r="AF283" s="697"/>
      <c r="AG283" s="697"/>
      <c r="AH283" s="697"/>
      <c r="AI283" s="697"/>
      <c r="AJ283" s="697"/>
      <c r="AK283" s="697"/>
      <c r="AL283" s="697"/>
      <c r="AM283" s="697"/>
      <c r="AN283" s="697"/>
      <c r="AO283" s="697"/>
      <c r="AP283" s="697"/>
      <c r="AQ283" s="697"/>
      <c r="AR283" s="697"/>
      <c r="AS283" s="697"/>
      <c r="AT283" s="697"/>
      <c r="AU283" s="697"/>
      <c r="AV283" s="697"/>
      <c r="AW283" s="697"/>
      <c r="AX283" s="697"/>
      <c r="AY283" s="697"/>
      <c r="AZ283" s="697"/>
      <c r="BA283" s="697"/>
      <c r="BB283" s="697"/>
      <c r="BC283" s="697"/>
      <c r="BD283" s="697"/>
      <c r="BE283" s="697"/>
      <c r="BF283" s="697"/>
      <c r="BG283" s="697"/>
      <c r="BH283" s="697"/>
      <c r="BI283" s="697"/>
      <c r="BJ283" s="697"/>
      <c r="BK283" s="697"/>
      <c r="BL283" s="697"/>
      <c r="BM283" s="697"/>
      <c r="BN283" s="697"/>
      <c r="BO283" s="697"/>
      <c r="BP283" s="697"/>
      <c r="BQ283" s="697"/>
      <c r="BR283" s="697"/>
      <c r="BS283" s="697"/>
      <c r="BT283" s="697"/>
      <c r="BU283" s="697"/>
      <c r="BV283" s="697"/>
      <c r="BW283" s="697"/>
      <c r="BX283" s="697"/>
      <c r="BY283" s="697"/>
      <c r="BZ283" s="697"/>
      <c r="CA283" s="697"/>
      <c r="CB283" s="697"/>
      <c r="CC283" s="697"/>
      <c r="CD283" s="697"/>
      <c r="CE283" s="697"/>
      <c r="CF283" s="697"/>
      <c r="CG283" s="697"/>
      <c r="CH283" s="697"/>
      <c r="CI283" s="697"/>
      <c r="CJ283" s="697"/>
      <c r="CK283" s="697"/>
      <c r="CL283" s="697"/>
      <c r="CM283" s="697"/>
      <c r="CN283" s="697"/>
      <c r="CO283" s="697"/>
      <c r="CP283" s="697"/>
      <c r="CQ283" s="697"/>
      <c r="CR283" s="697"/>
      <c r="CS283" s="697"/>
      <c r="CT283" s="697"/>
      <c r="CU283" s="697"/>
      <c r="CV283" s="697"/>
      <c r="CW283" s="697"/>
      <c r="CX283" s="697"/>
      <c r="CY283" s="697"/>
      <c r="CZ283" s="697"/>
      <c r="DA283" s="697"/>
      <c r="DB283" s="697"/>
      <c r="DC283" s="697"/>
      <c r="DD283" s="697"/>
      <c r="DE283" s="697"/>
      <c r="DF283" s="697"/>
      <c r="DG283" s="697"/>
      <c r="DH283" s="697"/>
      <c r="DI283" s="697"/>
      <c r="DJ283" s="697"/>
      <c r="DK283" s="697"/>
      <c r="DL283" s="697"/>
      <c r="DM283" s="697"/>
      <c r="DN283" s="697"/>
      <c r="DO283" s="697"/>
      <c r="DP283" s="697"/>
      <c r="DQ283" s="697"/>
      <c r="DR283" s="697"/>
      <c r="DS283" s="697"/>
      <c r="DT283" s="697"/>
      <c r="DU283" s="697"/>
      <c r="DV283" s="697"/>
      <c r="DW283" s="697"/>
      <c r="DX283" s="697"/>
      <c r="DY283" s="697"/>
      <c r="DZ283" s="697"/>
      <c r="EA283" s="697"/>
      <c r="EB283" s="697"/>
      <c r="EC283" s="697"/>
      <c r="ED283" s="697"/>
      <c r="EE283" s="697"/>
      <c r="EF283" s="697"/>
      <c r="EG283" s="697"/>
      <c r="EH283" s="697"/>
      <c r="EI283" s="697"/>
      <c r="EJ283" s="697"/>
      <c r="EK283" s="697"/>
      <c r="EL283" s="697"/>
      <c r="EM283" s="697"/>
      <c r="EN283" s="697"/>
      <c r="EO283" s="697"/>
      <c r="EP283" s="697"/>
      <c r="EQ283" s="697"/>
      <c r="ER283" s="697"/>
      <c r="ES283" s="697"/>
      <c r="ET283" s="697"/>
      <c r="EU283" s="697"/>
      <c r="EV283" s="697"/>
      <c r="EW283" s="697"/>
      <c r="EX283" s="697"/>
      <c r="EY283" s="697"/>
      <c r="EZ283" s="697"/>
      <c r="FA283" s="697"/>
      <c r="FB283" s="697"/>
      <c r="FC283" s="697"/>
      <c r="FD283" s="697"/>
      <c r="FE283" s="697"/>
      <c r="FF283" s="697"/>
      <c r="FG283" s="697"/>
      <c r="FH283" s="697"/>
      <c r="FI283" s="697"/>
      <c r="FJ283" s="697"/>
      <c r="FK283" s="697"/>
      <c r="FL283" s="697"/>
      <c r="FM283" s="697"/>
      <c r="FN283" s="697"/>
      <c r="FO283" s="697"/>
      <c r="FP283" s="697"/>
      <c r="FQ283" s="697"/>
      <c r="FR283" s="697"/>
      <c r="FS283" s="697"/>
      <c r="FT283" s="697"/>
      <c r="FU283" s="697"/>
      <c r="FV283" s="697"/>
      <c r="FW283" s="697"/>
      <c r="FX283" s="697"/>
      <c r="FY283" s="697"/>
      <c r="FZ283" s="697"/>
      <c r="GA283" s="697"/>
      <c r="GB283" s="697"/>
      <c r="GC283" s="697"/>
      <c r="GD283" s="697"/>
      <c r="GE283" s="697"/>
      <c r="GF283" s="697"/>
      <c r="GG283" s="697"/>
      <c r="GH283" s="697"/>
      <c r="GI283" s="697"/>
      <c r="GJ283" s="697"/>
      <c r="GK283" s="697"/>
      <c r="GL283" s="697"/>
      <c r="GM283" s="697"/>
      <c r="GN283" s="697"/>
      <c r="GO283" s="697"/>
      <c r="GP283" s="697"/>
      <c r="GQ283" s="697"/>
      <c r="GR283" s="697"/>
      <c r="GS283" s="697"/>
      <c r="GT283" s="697"/>
      <c r="GU283" s="697"/>
      <c r="GV283" s="697"/>
      <c r="GW283" s="697"/>
      <c r="GX283" s="697"/>
      <c r="GY283" s="697"/>
      <c r="GZ283" s="697"/>
      <c r="HA283" s="697"/>
      <c r="HB283" s="697"/>
      <c r="HC283" s="697"/>
      <c r="HD283" s="697"/>
      <c r="HE283" s="697"/>
      <c r="HF283" s="697"/>
      <c r="HG283" s="697"/>
      <c r="HH283" s="697"/>
      <c r="HI283" s="697"/>
      <c r="HJ283" s="697"/>
      <c r="HK283" s="697"/>
      <c r="HL283" s="697"/>
      <c r="HM283" s="697"/>
      <c r="HN283" s="697"/>
      <c r="HO283" s="697"/>
      <c r="HP283" s="697"/>
      <c r="HQ283" s="697"/>
      <c r="HR283" s="697"/>
      <c r="HS283" s="697"/>
      <c r="HT283" s="697"/>
      <c r="HU283" s="697"/>
      <c r="HV283" s="697"/>
      <c r="HW283" s="697"/>
      <c r="HX283" s="697"/>
      <c r="HY283" s="697"/>
      <c r="HZ283" s="697"/>
      <c r="IA283" s="697"/>
      <c r="IB283" s="697"/>
      <c r="IC283" s="697"/>
      <c r="ID283" s="697"/>
      <c r="IE283" s="697"/>
      <c r="IF283" s="697"/>
      <c r="IG283" s="697"/>
      <c r="IH283" s="697"/>
      <c r="II283" s="697"/>
      <c r="IJ283" s="697"/>
      <c r="IK283" s="697"/>
      <c r="IL283" s="697"/>
      <c r="IM283" s="697"/>
    </row>
    <row r="284" spans="1:247">
      <c r="A284" s="704"/>
      <c r="B284" s="704"/>
      <c r="C284" s="704"/>
      <c r="D284" s="720"/>
      <c r="E284" s="711"/>
      <c r="F284" s="717"/>
      <c r="G284" s="708"/>
      <c r="H284" s="717"/>
      <c r="I284" s="711"/>
      <c r="J284" s="711"/>
      <c r="K284" s="718"/>
      <c r="L284" s="712"/>
      <c r="M284" s="704"/>
      <c r="N284" s="704"/>
      <c r="O284" s="712"/>
      <c r="P284" s="704"/>
      <c r="Q284" s="704"/>
      <c r="R284" s="704"/>
      <c r="S284" s="713"/>
      <c r="T284" s="704"/>
      <c r="V284" s="697"/>
      <c r="W284" s="697"/>
      <c r="X284" s="697"/>
      <c r="Y284" s="697"/>
      <c r="Z284" s="697"/>
      <c r="AA284" s="697"/>
      <c r="AB284" s="697"/>
      <c r="AC284" s="697"/>
      <c r="AD284" s="697"/>
      <c r="AE284" s="697"/>
      <c r="AF284" s="697"/>
      <c r="AG284" s="697"/>
      <c r="AH284" s="697"/>
      <c r="AI284" s="697"/>
      <c r="AJ284" s="697"/>
      <c r="AK284" s="697"/>
      <c r="AL284" s="697"/>
      <c r="AM284" s="697"/>
      <c r="AN284" s="697"/>
      <c r="AO284" s="697"/>
      <c r="AP284" s="697"/>
      <c r="AQ284" s="697"/>
      <c r="AR284" s="697"/>
      <c r="AS284" s="697"/>
      <c r="AT284" s="697"/>
      <c r="AU284" s="697"/>
      <c r="AV284" s="697"/>
      <c r="AW284" s="697"/>
      <c r="AX284" s="697"/>
      <c r="AY284" s="697"/>
      <c r="AZ284" s="697"/>
      <c r="BA284" s="697"/>
      <c r="BB284" s="697"/>
      <c r="BC284" s="697"/>
      <c r="BD284" s="697"/>
      <c r="BE284" s="697"/>
      <c r="BF284" s="697"/>
      <c r="BG284" s="697"/>
      <c r="BH284" s="697"/>
      <c r="BI284" s="697"/>
      <c r="BJ284" s="697"/>
      <c r="BK284" s="697"/>
      <c r="BL284" s="697"/>
      <c r="BM284" s="697"/>
      <c r="BN284" s="697"/>
      <c r="BO284" s="697"/>
      <c r="BP284" s="697"/>
      <c r="BQ284" s="697"/>
      <c r="BR284" s="697"/>
      <c r="BS284" s="697"/>
      <c r="BT284" s="697"/>
      <c r="BU284" s="697"/>
      <c r="BV284" s="697"/>
      <c r="BW284" s="697"/>
      <c r="BX284" s="697"/>
      <c r="BY284" s="697"/>
      <c r="BZ284" s="697"/>
      <c r="CA284" s="697"/>
      <c r="CB284" s="697"/>
      <c r="CC284" s="697"/>
      <c r="CD284" s="697"/>
      <c r="CE284" s="697"/>
      <c r="CF284" s="697"/>
      <c r="CG284" s="697"/>
      <c r="CH284" s="697"/>
      <c r="CI284" s="697"/>
      <c r="CJ284" s="697"/>
      <c r="CK284" s="697"/>
      <c r="CL284" s="697"/>
      <c r="CM284" s="697"/>
      <c r="CN284" s="697"/>
      <c r="CO284" s="697"/>
      <c r="CP284" s="697"/>
      <c r="CQ284" s="697"/>
      <c r="CR284" s="697"/>
      <c r="CS284" s="697"/>
      <c r="CT284" s="697"/>
      <c r="CU284" s="697"/>
      <c r="CV284" s="697"/>
      <c r="CW284" s="697"/>
      <c r="CX284" s="697"/>
      <c r="CY284" s="697"/>
      <c r="CZ284" s="697"/>
      <c r="DA284" s="697"/>
      <c r="DB284" s="697"/>
      <c r="DC284" s="697"/>
      <c r="DD284" s="697"/>
      <c r="DE284" s="697"/>
      <c r="DF284" s="697"/>
      <c r="DG284" s="697"/>
      <c r="DH284" s="697"/>
      <c r="DI284" s="697"/>
      <c r="DJ284" s="697"/>
      <c r="DK284" s="697"/>
      <c r="DL284" s="697"/>
      <c r="DM284" s="697"/>
      <c r="DN284" s="697"/>
      <c r="DO284" s="697"/>
      <c r="DP284" s="697"/>
      <c r="DQ284" s="697"/>
      <c r="DR284" s="697"/>
      <c r="DS284" s="697"/>
      <c r="DT284" s="697"/>
      <c r="DU284" s="697"/>
      <c r="DV284" s="697"/>
      <c r="DW284" s="697"/>
      <c r="DX284" s="697"/>
      <c r="DY284" s="697"/>
      <c r="DZ284" s="697"/>
      <c r="EA284" s="697"/>
      <c r="EB284" s="697"/>
      <c r="EC284" s="697"/>
      <c r="ED284" s="697"/>
      <c r="EE284" s="697"/>
      <c r="EF284" s="697"/>
      <c r="EG284" s="697"/>
      <c r="EH284" s="697"/>
      <c r="EI284" s="697"/>
      <c r="EJ284" s="697"/>
      <c r="EK284" s="697"/>
      <c r="EL284" s="697"/>
      <c r="EM284" s="697"/>
      <c r="EN284" s="697"/>
      <c r="EO284" s="697"/>
      <c r="EP284" s="697"/>
      <c r="EQ284" s="697"/>
      <c r="ER284" s="697"/>
      <c r="ES284" s="697"/>
      <c r="ET284" s="697"/>
      <c r="EU284" s="697"/>
      <c r="EV284" s="697"/>
      <c r="EW284" s="697"/>
      <c r="EX284" s="697"/>
      <c r="EY284" s="697"/>
      <c r="EZ284" s="697"/>
      <c r="FA284" s="697"/>
      <c r="FB284" s="697"/>
      <c r="FC284" s="697"/>
      <c r="FD284" s="697"/>
      <c r="FE284" s="697"/>
      <c r="FF284" s="697"/>
      <c r="FG284" s="697"/>
      <c r="FH284" s="697"/>
      <c r="FI284" s="697"/>
      <c r="FJ284" s="697"/>
      <c r="FK284" s="697"/>
      <c r="FL284" s="697"/>
      <c r="FM284" s="697"/>
      <c r="FN284" s="697"/>
      <c r="FO284" s="697"/>
      <c r="FP284" s="697"/>
      <c r="FQ284" s="697"/>
      <c r="FR284" s="697"/>
      <c r="FS284" s="697"/>
      <c r="FT284" s="697"/>
      <c r="FU284" s="697"/>
      <c r="FV284" s="697"/>
      <c r="FW284" s="697"/>
      <c r="FX284" s="697"/>
      <c r="FY284" s="697"/>
      <c r="FZ284" s="697"/>
      <c r="GA284" s="697"/>
      <c r="GB284" s="697"/>
      <c r="GC284" s="697"/>
      <c r="GD284" s="697"/>
      <c r="GE284" s="697"/>
      <c r="GF284" s="697"/>
      <c r="GG284" s="697"/>
      <c r="GH284" s="697"/>
      <c r="GI284" s="697"/>
      <c r="GJ284" s="697"/>
      <c r="GK284" s="697"/>
      <c r="GL284" s="697"/>
      <c r="GM284" s="697"/>
      <c r="GN284" s="697"/>
      <c r="GO284" s="697"/>
      <c r="GP284" s="697"/>
      <c r="GQ284" s="697"/>
      <c r="GR284" s="697"/>
      <c r="GS284" s="697"/>
      <c r="GT284" s="697"/>
      <c r="GU284" s="697"/>
      <c r="GV284" s="697"/>
      <c r="GW284" s="697"/>
      <c r="GX284" s="697"/>
      <c r="GY284" s="697"/>
      <c r="GZ284" s="697"/>
      <c r="HA284" s="697"/>
      <c r="HB284" s="697"/>
      <c r="HC284" s="697"/>
      <c r="HD284" s="697"/>
      <c r="HE284" s="697"/>
      <c r="HF284" s="697"/>
      <c r="HG284" s="697"/>
      <c r="HH284" s="697"/>
      <c r="HI284" s="697"/>
      <c r="HJ284" s="697"/>
      <c r="HK284" s="697"/>
      <c r="HL284" s="697"/>
      <c r="HM284" s="697"/>
      <c r="HN284" s="697"/>
      <c r="HO284" s="697"/>
      <c r="HP284" s="697"/>
      <c r="HQ284" s="697"/>
      <c r="HR284" s="697"/>
      <c r="HS284" s="697"/>
      <c r="HT284" s="697"/>
      <c r="HU284" s="697"/>
      <c r="HV284" s="697"/>
      <c r="HW284" s="697"/>
      <c r="HX284" s="697"/>
      <c r="HY284" s="697"/>
      <c r="HZ284" s="697"/>
      <c r="IA284" s="697"/>
      <c r="IB284" s="697"/>
      <c r="IC284" s="697"/>
      <c r="ID284" s="697"/>
      <c r="IE284" s="697"/>
      <c r="IF284" s="697"/>
      <c r="IG284" s="697"/>
      <c r="IH284" s="697"/>
      <c r="II284" s="697"/>
      <c r="IJ284" s="697"/>
      <c r="IK284" s="697"/>
      <c r="IL284" s="697"/>
      <c r="IM284" s="697"/>
    </row>
    <row r="285" spans="1:247">
      <c r="A285" s="704"/>
      <c r="B285" s="704"/>
      <c r="C285" s="704"/>
      <c r="D285" s="720"/>
      <c r="E285" s="711"/>
      <c r="F285" s="717"/>
      <c r="G285" s="708"/>
      <c r="H285" s="717"/>
      <c r="I285" s="711"/>
      <c r="J285" s="711"/>
      <c r="K285" s="718"/>
      <c r="L285" s="712"/>
      <c r="M285" s="704"/>
      <c r="N285" s="704"/>
      <c r="O285" s="712"/>
      <c r="P285" s="704"/>
      <c r="Q285" s="704"/>
      <c r="R285" s="704"/>
      <c r="S285" s="713"/>
      <c r="T285" s="704"/>
      <c r="V285" s="697"/>
      <c r="W285" s="697"/>
      <c r="X285" s="697"/>
      <c r="Y285" s="697"/>
      <c r="Z285" s="697"/>
      <c r="AA285" s="697"/>
      <c r="AB285" s="697"/>
      <c r="AC285" s="697"/>
      <c r="AD285" s="697"/>
      <c r="AE285" s="697"/>
      <c r="AF285" s="697"/>
      <c r="AG285" s="697"/>
      <c r="AH285" s="697"/>
      <c r="AI285" s="697"/>
      <c r="AJ285" s="697"/>
      <c r="AK285" s="697"/>
      <c r="AL285" s="697"/>
      <c r="AM285" s="697"/>
      <c r="AN285" s="697"/>
      <c r="AO285" s="697"/>
      <c r="AP285" s="697"/>
      <c r="AQ285" s="697"/>
      <c r="AR285" s="697"/>
      <c r="AS285" s="697"/>
      <c r="AT285" s="697"/>
      <c r="AU285" s="697"/>
      <c r="AV285" s="697"/>
      <c r="AW285" s="697"/>
      <c r="AX285" s="697"/>
      <c r="AY285" s="697"/>
      <c r="AZ285" s="697"/>
      <c r="BA285" s="697"/>
      <c r="BB285" s="697"/>
      <c r="BC285" s="697"/>
      <c r="BD285" s="697"/>
      <c r="BE285" s="697"/>
      <c r="BF285" s="697"/>
      <c r="BG285" s="697"/>
      <c r="BH285" s="697"/>
      <c r="BI285" s="697"/>
      <c r="BJ285" s="697"/>
      <c r="BK285" s="697"/>
      <c r="BL285" s="697"/>
      <c r="BM285" s="697"/>
      <c r="BN285" s="697"/>
      <c r="BO285" s="697"/>
      <c r="BP285" s="697"/>
      <c r="BQ285" s="697"/>
      <c r="BR285" s="697"/>
      <c r="BS285" s="697"/>
      <c r="BT285" s="697"/>
      <c r="BU285" s="697"/>
      <c r="BV285" s="697"/>
      <c r="BW285" s="697"/>
      <c r="BX285" s="697"/>
      <c r="BY285" s="697"/>
      <c r="BZ285" s="697"/>
      <c r="CA285" s="697"/>
      <c r="CB285" s="697"/>
      <c r="CC285" s="697"/>
      <c r="CD285" s="697"/>
      <c r="CE285" s="697"/>
      <c r="CF285" s="697"/>
      <c r="CG285" s="697"/>
      <c r="CH285" s="697"/>
      <c r="CI285" s="697"/>
      <c r="CJ285" s="697"/>
      <c r="CK285" s="697"/>
      <c r="CL285" s="697"/>
      <c r="CM285" s="697"/>
      <c r="CN285" s="697"/>
      <c r="CO285" s="697"/>
      <c r="CP285" s="697"/>
      <c r="CQ285" s="697"/>
      <c r="CR285" s="697"/>
      <c r="CS285" s="697"/>
      <c r="CT285" s="697"/>
      <c r="CU285" s="697"/>
      <c r="CV285" s="697"/>
      <c r="CW285" s="697"/>
      <c r="CX285" s="697"/>
      <c r="CY285" s="697"/>
      <c r="CZ285" s="697"/>
      <c r="DA285" s="697"/>
      <c r="DB285" s="697"/>
      <c r="DC285" s="697"/>
      <c r="DD285" s="697"/>
      <c r="DE285" s="697"/>
      <c r="DF285" s="697"/>
      <c r="DG285" s="697"/>
      <c r="DH285" s="697"/>
      <c r="DI285" s="697"/>
      <c r="DJ285" s="697"/>
      <c r="DK285" s="697"/>
      <c r="DL285" s="697"/>
      <c r="DM285" s="697"/>
      <c r="DN285" s="697"/>
      <c r="DO285" s="697"/>
      <c r="DP285" s="697"/>
      <c r="DQ285" s="697"/>
      <c r="DR285" s="697"/>
      <c r="DS285" s="697"/>
      <c r="DT285" s="697"/>
      <c r="DU285" s="697"/>
      <c r="DV285" s="697"/>
      <c r="DW285" s="697"/>
      <c r="DX285" s="697"/>
      <c r="DY285" s="697"/>
      <c r="DZ285" s="697"/>
      <c r="EA285" s="697"/>
      <c r="EB285" s="697"/>
      <c r="EC285" s="697"/>
      <c r="ED285" s="697"/>
      <c r="EE285" s="697"/>
      <c r="EF285" s="697"/>
      <c r="EG285" s="697"/>
      <c r="EH285" s="697"/>
      <c r="EI285" s="697"/>
      <c r="EJ285" s="697"/>
      <c r="EK285" s="697"/>
      <c r="EL285" s="697"/>
      <c r="EM285" s="697"/>
      <c r="EN285" s="697"/>
      <c r="EO285" s="697"/>
      <c r="EP285" s="697"/>
      <c r="EQ285" s="697"/>
      <c r="ER285" s="697"/>
      <c r="ES285" s="697"/>
      <c r="ET285" s="697"/>
      <c r="EU285" s="697"/>
      <c r="EV285" s="697"/>
      <c r="EW285" s="697"/>
      <c r="EX285" s="697"/>
      <c r="EY285" s="697"/>
      <c r="EZ285" s="697"/>
      <c r="FA285" s="697"/>
      <c r="FB285" s="697"/>
      <c r="FC285" s="697"/>
      <c r="FD285" s="697"/>
      <c r="FE285" s="697"/>
      <c r="FF285" s="697"/>
      <c r="FG285" s="697"/>
      <c r="FH285" s="697"/>
      <c r="FI285" s="697"/>
      <c r="FJ285" s="697"/>
      <c r="FK285" s="697"/>
      <c r="FL285" s="697"/>
      <c r="FM285" s="697"/>
      <c r="FN285" s="697"/>
      <c r="FO285" s="697"/>
      <c r="FP285" s="697"/>
      <c r="FQ285" s="697"/>
      <c r="FR285" s="697"/>
      <c r="FS285" s="697"/>
      <c r="FT285" s="697"/>
      <c r="FU285" s="697"/>
      <c r="FV285" s="697"/>
      <c r="FW285" s="697"/>
      <c r="FX285" s="697"/>
      <c r="FY285" s="697"/>
      <c r="FZ285" s="697"/>
      <c r="GA285" s="697"/>
      <c r="GB285" s="697"/>
      <c r="GC285" s="697"/>
      <c r="GD285" s="697"/>
      <c r="GE285" s="697"/>
      <c r="GF285" s="697"/>
      <c r="GG285" s="697"/>
      <c r="GH285" s="697"/>
      <c r="GI285" s="697"/>
      <c r="GJ285" s="697"/>
      <c r="GK285" s="697"/>
      <c r="GL285" s="697"/>
      <c r="GM285" s="697"/>
      <c r="GN285" s="697"/>
      <c r="GO285" s="697"/>
      <c r="GP285" s="697"/>
      <c r="GQ285" s="697"/>
      <c r="GR285" s="697"/>
      <c r="GS285" s="697"/>
      <c r="GT285" s="697"/>
      <c r="GU285" s="697"/>
      <c r="GV285" s="697"/>
      <c r="GW285" s="697"/>
      <c r="GX285" s="697"/>
      <c r="GY285" s="697"/>
      <c r="GZ285" s="697"/>
      <c r="HA285" s="697"/>
      <c r="HB285" s="697"/>
      <c r="HC285" s="697"/>
      <c r="HD285" s="697"/>
      <c r="HE285" s="697"/>
      <c r="HF285" s="697"/>
      <c r="HG285" s="697"/>
      <c r="HH285" s="697"/>
      <c r="HI285" s="697"/>
      <c r="HJ285" s="697"/>
      <c r="HK285" s="697"/>
      <c r="HL285" s="697"/>
      <c r="HM285" s="697"/>
      <c r="HN285" s="697"/>
      <c r="HO285" s="697"/>
      <c r="HP285" s="697"/>
      <c r="HQ285" s="697"/>
      <c r="HR285" s="697"/>
      <c r="HS285" s="697"/>
      <c r="HT285" s="697"/>
      <c r="HU285" s="697"/>
      <c r="HV285" s="697"/>
      <c r="HW285" s="697"/>
      <c r="HX285" s="697"/>
      <c r="HY285" s="697"/>
      <c r="HZ285" s="697"/>
      <c r="IA285" s="697"/>
      <c r="IB285" s="697"/>
      <c r="IC285" s="697"/>
      <c r="ID285" s="697"/>
      <c r="IE285" s="697"/>
      <c r="IF285" s="697"/>
      <c r="IG285" s="697"/>
      <c r="IH285" s="697"/>
      <c r="II285" s="697"/>
      <c r="IJ285" s="697"/>
      <c r="IK285" s="697"/>
      <c r="IL285" s="697"/>
      <c r="IM285" s="697"/>
    </row>
    <row r="286" spans="1:247">
      <c r="A286" s="704"/>
      <c r="B286" s="704"/>
      <c r="C286" s="704"/>
      <c r="D286" s="720"/>
      <c r="E286" s="711"/>
      <c r="F286" s="717"/>
      <c r="G286" s="708"/>
      <c r="H286" s="709"/>
      <c r="I286" s="711"/>
      <c r="J286" s="711"/>
      <c r="K286" s="718"/>
      <c r="L286" s="712"/>
      <c r="M286" s="704"/>
      <c r="N286" s="704"/>
      <c r="O286" s="712"/>
      <c r="P286" s="704"/>
      <c r="Q286" s="704"/>
      <c r="R286" s="704"/>
      <c r="S286" s="713"/>
      <c r="T286" s="704"/>
      <c r="V286" s="697"/>
      <c r="W286" s="697"/>
      <c r="X286" s="697"/>
      <c r="Y286" s="697"/>
      <c r="Z286" s="697"/>
      <c r="AA286" s="697"/>
      <c r="AB286" s="697"/>
      <c r="AC286" s="697"/>
      <c r="AD286" s="697"/>
      <c r="AE286" s="697"/>
      <c r="AF286" s="697"/>
      <c r="AG286" s="697"/>
      <c r="AH286" s="697"/>
      <c r="AI286" s="697"/>
      <c r="AJ286" s="697"/>
      <c r="AK286" s="697"/>
      <c r="AL286" s="697"/>
      <c r="AM286" s="697"/>
      <c r="AN286" s="697"/>
      <c r="AO286" s="697"/>
      <c r="AP286" s="697"/>
      <c r="AQ286" s="697"/>
      <c r="AR286" s="697"/>
      <c r="AS286" s="697"/>
      <c r="AT286" s="697"/>
      <c r="AU286" s="697"/>
      <c r="AV286" s="697"/>
      <c r="AW286" s="697"/>
      <c r="AX286" s="697"/>
      <c r="AY286" s="697"/>
      <c r="AZ286" s="697"/>
      <c r="BA286" s="697"/>
      <c r="BB286" s="697"/>
      <c r="BC286" s="697"/>
      <c r="BD286" s="697"/>
      <c r="BE286" s="697"/>
      <c r="BF286" s="697"/>
      <c r="BG286" s="697"/>
      <c r="BH286" s="697"/>
      <c r="BI286" s="697"/>
      <c r="BJ286" s="697"/>
      <c r="BK286" s="697"/>
      <c r="BL286" s="697"/>
      <c r="BM286" s="697"/>
      <c r="BN286" s="697"/>
      <c r="BO286" s="697"/>
      <c r="BP286" s="697"/>
      <c r="BQ286" s="697"/>
      <c r="BR286" s="697"/>
      <c r="BS286" s="697"/>
      <c r="BT286" s="697"/>
      <c r="BU286" s="697"/>
      <c r="BV286" s="697"/>
      <c r="BW286" s="697"/>
      <c r="BX286" s="697"/>
      <c r="BY286" s="697"/>
      <c r="BZ286" s="697"/>
      <c r="CA286" s="697"/>
      <c r="CB286" s="697"/>
      <c r="CC286" s="697"/>
      <c r="CD286" s="697"/>
      <c r="CE286" s="697"/>
      <c r="CF286" s="697"/>
      <c r="CG286" s="697"/>
      <c r="CH286" s="697"/>
      <c r="CI286" s="697"/>
      <c r="CJ286" s="697"/>
      <c r="CK286" s="697"/>
      <c r="CL286" s="697"/>
      <c r="CM286" s="697"/>
      <c r="CN286" s="697"/>
      <c r="CO286" s="697"/>
      <c r="CP286" s="697"/>
      <c r="CQ286" s="697"/>
      <c r="CR286" s="697"/>
      <c r="CS286" s="697"/>
      <c r="CT286" s="697"/>
      <c r="CU286" s="697"/>
      <c r="CV286" s="697"/>
      <c r="CW286" s="697"/>
      <c r="CX286" s="697"/>
      <c r="CY286" s="697"/>
      <c r="CZ286" s="697"/>
      <c r="DA286" s="697"/>
      <c r="DB286" s="697"/>
      <c r="DC286" s="697"/>
      <c r="DD286" s="697"/>
      <c r="DE286" s="697"/>
      <c r="DF286" s="697"/>
      <c r="DG286" s="697"/>
      <c r="DH286" s="697"/>
      <c r="DI286" s="697"/>
      <c r="DJ286" s="697"/>
      <c r="DK286" s="697"/>
      <c r="DL286" s="697"/>
      <c r="DM286" s="697"/>
      <c r="DN286" s="697"/>
      <c r="DO286" s="697"/>
      <c r="DP286" s="697"/>
      <c r="DQ286" s="697"/>
      <c r="DR286" s="697"/>
      <c r="DS286" s="697"/>
      <c r="DT286" s="697"/>
      <c r="DU286" s="697"/>
      <c r="DV286" s="697"/>
      <c r="DW286" s="697"/>
      <c r="DX286" s="697"/>
      <c r="DY286" s="697"/>
      <c r="DZ286" s="697"/>
      <c r="EA286" s="697"/>
      <c r="EB286" s="697"/>
      <c r="EC286" s="697"/>
      <c r="ED286" s="697"/>
      <c r="EE286" s="697"/>
      <c r="EF286" s="697"/>
      <c r="EG286" s="697"/>
      <c r="EH286" s="697"/>
      <c r="EI286" s="697"/>
      <c r="EJ286" s="697"/>
      <c r="EK286" s="697"/>
      <c r="EL286" s="697"/>
      <c r="EM286" s="697"/>
      <c r="EN286" s="697"/>
      <c r="EO286" s="697"/>
      <c r="EP286" s="697"/>
      <c r="EQ286" s="697"/>
      <c r="ER286" s="697"/>
      <c r="ES286" s="697"/>
      <c r="ET286" s="697"/>
      <c r="EU286" s="697"/>
      <c r="EV286" s="697"/>
      <c r="EW286" s="697"/>
      <c r="EX286" s="697"/>
      <c r="EY286" s="697"/>
      <c r="EZ286" s="697"/>
      <c r="FA286" s="697"/>
      <c r="FB286" s="697"/>
      <c r="FC286" s="697"/>
      <c r="FD286" s="697"/>
      <c r="FE286" s="697"/>
      <c r="FF286" s="697"/>
      <c r="FG286" s="697"/>
      <c r="FH286" s="697"/>
      <c r="FI286" s="697"/>
      <c r="FJ286" s="697"/>
      <c r="FK286" s="697"/>
      <c r="FL286" s="697"/>
      <c r="FM286" s="697"/>
      <c r="FN286" s="697"/>
      <c r="FO286" s="697"/>
      <c r="FP286" s="697"/>
      <c r="FQ286" s="697"/>
      <c r="FR286" s="697"/>
      <c r="FS286" s="697"/>
      <c r="FT286" s="697"/>
      <c r="FU286" s="697"/>
      <c r="FV286" s="697"/>
      <c r="FW286" s="697"/>
      <c r="FX286" s="697"/>
      <c r="FY286" s="697"/>
      <c r="FZ286" s="697"/>
      <c r="GA286" s="697"/>
      <c r="GB286" s="697"/>
      <c r="GC286" s="697"/>
      <c r="GD286" s="697"/>
      <c r="GE286" s="697"/>
      <c r="GF286" s="697"/>
      <c r="GG286" s="697"/>
      <c r="GH286" s="697"/>
      <c r="GI286" s="697"/>
      <c r="GJ286" s="697"/>
      <c r="GK286" s="697"/>
      <c r="GL286" s="697"/>
      <c r="GM286" s="697"/>
      <c r="GN286" s="697"/>
      <c r="GO286" s="697"/>
      <c r="GP286" s="697"/>
      <c r="GQ286" s="697"/>
      <c r="GR286" s="697"/>
      <c r="GS286" s="697"/>
      <c r="GT286" s="697"/>
      <c r="GU286" s="697"/>
      <c r="GV286" s="697"/>
      <c r="GW286" s="697"/>
      <c r="GX286" s="697"/>
      <c r="GY286" s="697"/>
      <c r="GZ286" s="697"/>
      <c r="HA286" s="697"/>
      <c r="HB286" s="697"/>
      <c r="HC286" s="697"/>
      <c r="HD286" s="697"/>
      <c r="HE286" s="697"/>
      <c r="HF286" s="697"/>
      <c r="HG286" s="697"/>
      <c r="HH286" s="697"/>
      <c r="HI286" s="697"/>
      <c r="HJ286" s="697"/>
      <c r="HK286" s="697"/>
      <c r="HL286" s="697"/>
      <c r="HM286" s="697"/>
      <c r="HN286" s="697"/>
      <c r="HO286" s="697"/>
      <c r="HP286" s="697"/>
      <c r="HQ286" s="697"/>
      <c r="HR286" s="697"/>
      <c r="HS286" s="697"/>
      <c r="HT286" s="697"/>
      <c r="HU286" s="697"/>
      <c r="HV286" s="697"/>
      <c r="HW286" s="697"/>
      <c r="HX286" s="697"/>
      <c r="HY286" s="697"/>
      <c r="HZ286" s="697"/>
      <c r="IA286" s="697"/>
      <c r="IB286" s="697"/>
      <c r="IC286" s="697"/>
      <c r="ID286" s="697"/>
      <c r="IE286" s="697"/>
      <c r="IF286" s="697"/>
      <c r="IG286" s="697"/>
      <c r="IH286" s="697"/>
      <c r="II286" s="697"/>
      <c r="IJ286" s="697"/>
      <c r="IK286" s="697"/>
      <c r="IL286" s="697"/>
      <c r="IM286" s="697"/>
    </row>
    <row r="287" spans="1:247">
      <c r="A287" s="704"/>
      <c r="B287" s="704"/>
      <c r="C287" s="704"/>
      <c r="D287" s="720"/>
      <c r="E287" s="711"/>
      <c r="F287" s="717"/>
      <c r="G287" s="708"/>
      <c r="H287" s="717"/>
      <c r="I287" s="711"/>
      <c r="J287" s="711"/>
      <c r="K287" s="718"/>
      <c r="L287" s="712"/>
      <c r="M287" s="704"/>
      <c r="N287" s="704"/>
      <c r="O287" s="712"/>
      <c r="P287" s="704"/>
      <c r="Q287" s="704"/>
      <c r="R287" s="704"/>
      <c r="S287" s="713"/>
      <c r="T287" s="704"/>
      <c r="V287" s="697"/>
      <c r="W287" s="697"/>
      <c r="X287" s="697"/>
      <c r="Y287" s="697"/>
      <c r="Z287" s="697"/>
      <c r="AA287" s="697"/>
      <c r="AB287" s="697"/>
      <c r="AC287" s="697"/>
      <c r="AD287" s="697"/>
      <c r="AE287" s="697"/>
      <c r="AF287" s="697"/>
      <c r="AG287" s="697"/>
      <c r="AH287" s="697"/>
      <c r="AI287" s="697"/>
      <c r="AJ287" s="697"/>
      <c r="AK287" s="697"/>
      <c r="AL287" s="697"/>
      <c r="AM287" s="697"/>
      <c r="AN287" s="697"/>
      <c r="AO287" s="697"/>
      <c r="AP287" s="697"/>
      <c r="AQ287" s="697"/>
      <c r="AR287" s="697"/>
      <c r="AS287" s="697"/>
      <c r="AT287" s="697"/>
      <c r="AU287" s="697"/>
      <c r="AV287" s="697"/>
      <c r="AW287" s="697"/>
      <c r="AX287" s="697"/>
      <c r="AY287" s="697"/>
      <c r="AZ287" s="697"/>
      <c r="BA287" s="697"/>
      <c r="BB287" s="697"/>
      <c r="BC287" s="697"/>
      <c r="BD287" s="697"/>
      <c r="BE287" s="697"/>
      <c r="BF287" s="697"/>
      <c r="BG287" s="697"/>
      <c r="BH287" s="697"/>
      <c r="BI287" s="697"/>
      <c r="BJ287" s="697"/>
      <c r="BK287" s="697"/>
      <c r="BL287" s="697"/>
      <c r="BM287" s="697"/>
      <c r="BN287" s="697"/>
      <c r="BO287" s="697"/>
      <c r="BP287" s="697"/>
      <c r="BQ287" s="697"/>
      <c r="BR287" s="697"/>
      <c r="BS287" s="697"/>
      <c r="BT287" s="697"/>
      <c r="BU287" s="697"/>
      <c r="BV287" s="697"/>
      <c r="BW287" s="697"/>
      <c r="BX287" s="697"/>
      <c r="BY287" s="697"/>
      <c r="BZ287" s="697"/>
      <c r="CA287" s="697"/>
      <c r="CB287" s="697"/>
      <c r="CC287" s="697"/>
      <c r="CD287" s="697"/>
      <c r="CE287" s="697"/>
      <c r="CF287" s="697"/>
      <c r="CG287" s="697"/>
      <c r="CH287" s="697"/>
      <c r="CI287" s="697"/>
      <c r="CJ287" s="697"/>
      <c r="CK287" s="697"/>
      <c r="CL287" s="697"/>
      <c r="CM287" s="697"/>
      <c r="CN287" s="697"/>
      <c r="CO287" s="697"/>
      <c r="CP287" s="697"/>
      <c r="CQ287" s="697"/>
      <c r="CR287" s="697"/>
      <c r="CS287" s="697"/>
      <c r="CT287" s="697"/>
      <c r="CU287" s="697"/>
      <c r="CV287" s="697"/>
      <c r="CW287" s="697"/>
      <c r="CX287" s="697"/>
      <c r="CY287" s="697"/>
      <c r="CZ287" s="697"/>
      <c r="DA287" s="697"/>
      <c r="DB287" s="697"/>
      <c r="DC287" s="697"/>
      <c r="DD287" s="697"/>
      <c r="DE287" s="697"/>
      <c r="DF287" s="697"/>
      <c r="DG287" s="697"/>
      <c r="DH287" s="697"/>
      <c r="DI287" s="697"/>
      <c r="DJ287" s="697"/>
      <c r="DK287" s="697"/>
      <c r="DL287" s="697"/>
      <c r="DM287" s="697"/>
      <c r="DN287" s="697"/>
      <c r="DO287" s="697"/>
      <c r="DP287" s="697"/>
      <c r="DQ287" s="697"/>
      <c r="DR287" s="697"/>
      <c r="DS287" s="697"/>
      <c r="DT287" s="697"/>
      <c r="DU287" s="697"/>
      <c r="DV287" s="697"/>
      <c r="DW287" s="697"/>
      <c r="DX287" s="697"/>
      <c r="DY287" s="697"/>
      <c r="DZ287" s="697"/>
      <c r="EA287" s="697"/>
      <c r="EB287" s="697"/>
      <c r="EC287" s="697"/>
      <c r="ED287" s="697"/>
      <c r="EE287" s="697"/>
      <c r="EF287" s="697"/>
      <c r="EG287" s="697"/>
      <c r="EH287" s="697"/>
      <c r="EI287" s="697"/>
      <c r="EJ287" s="697"/>
      <c r="EK287" s="697"/>
      <c r="EL287" s="697"/>
      <c r="EM287" s="697"/>
      <c r="EN287" s="697"/>
      <c r="EO287" s="697"/>
      <c r="EP287" s="697"/>
      <c r="EQ287" s="697"/>
      <c r="ER287" s="697"/>
      <c r="ES287" s="697"/>
      <c r="ET287" s="697"/>
      <c r="EU287" s="697"/>
      <c r="EV287" s="697"/>
      <c r="EW287" s="697"/>
      <c r="EX287" s="697"/>
      <c r="EY287" s="697"/>
      <c r="EZ287" s="697"/>
      <c r="FA287" s="697"/>
      <c r="FB287" s="697"/>
      <c r="FC287" s="697"/>
      <c r="FD287" s="697"/>
      <c r="FE287" s="697"/>
      <c r="FF287" s="697"/>
      <c r="FG287" s="697"/>
      <c r="FH287" s="697"/>
      <c r="FI287" s="697"/>
      <c r="FJ287" s="697"/>
      <c r="FK287" s="697"/>
      <c r="FL287" s="697"/>
      <c r="FM287" s="697"/>
      <c r="FN287" s="697"/>
      <c r="FO287" s="697"/>
      <c r="FP287" s="697"/>
      <c r="FQ287" s="697"/>
      <c r="FR287" s="697"/>
      <c r="FS287" s="697"/>
      <c r="FT287" s="697"/>
      <c r="FU287" s="697"/>
      <c r="FV287" s="697"/>
      <c r="FW287" s="697"/>
      <c r="FX287" s="697"/>
      <c r="FY287" s="697"/>
      <c r="FZ287" s="697"/>
      <c r="GA287" s="697"/>
      <c r="GB287" s="697"/>
      <c r="GC287" s="697"/>
      <c r="GD287" s="697"/>
      <c r="GE287" s="697"/>
      <c r="GF287" s="697"/>
      <c r="GG287" s="697"/>
      <c r="GH287" s="697"/>
      <c r="GI287" s="697"/>
      <c r="GJ287" s="697"/>
      <c r="GK287" s="697"/>
      <c r="GL287" s="697"/>
      <c r="GM287" s="697"/>
      <c r="GN287" s="697"/>
      <c r="GO287" s="697"/>
      <c r="GP287" s="697"/>
      <c r="GQ287" s="697"/>
      <c r="GR287" s="697"/>
      <c r="GS287" s="697"/>
      <c r="GT287" s="697"/>
      <c r="GU287" s="697"/>
      <c r="GV287" s="697"/>
      <c r="GW287" s="697"/>
      <c r="GX287" s="697"/>
      <c r="GY287" s="697"/>
      <c r="GZ287" s="697"/>
      <c r="HA287" s="697"/>
      <c r="HB287" s="697"/>
      <c r="HC287" s="697"/>
      <c r="HD287" s="697"/>
      <c r="HE287" s="697"/>
      <c r="HF287" s="697"/>
      <c r="HG287" s="697"/>
      <c r="HH287" s="697"/>
      <c r="HI287" s="697"/>
      <c r="HJ287" s="697"/>
      <c r="HK287" s="697"/>
      <c r="HL287" s="697"/>
      <c r="HM287" s="697"/>
      <c r="HN287" s="697"/>
      <c r="HO287" s="697"/>
      <c r="HP287" s="697"/>
      <c r="HQ287" s="697"/>
      <c r="HR287" s="697"/>
      <c r="HS287" s="697"/>
      <c r="HT287" s="697"/>
      <c r="HU287" s="697"/>
      <c r="HV287" s="697"/>
      <c r="HW287" s="697"/>
      <c r="HX287" s="697"/>
      <c r="HY287" s="697"/>
      <c r="HZ287" s="697"/>
      <c r="IA287" s="697"/>
      <c r="IB287" s="697"/>
      <c r="IC287" s="697"/>
      <c r="ID287" s="697"/>
      <c r="IE287" s="697"/>
      <c r="IF287" s="697"/>
      <c r="IG287" s="697"/>
      <c r="IH287" s="697"/>
      <c r="II287" s="697"/>
      <c r="IJ287" s="697"/>
      <c r="IK287" s="697"/>
      <c r="IL287" s="697"/>
      <c r="IM287" s="697"/>
    </row>
    <row r="288" spans="1:247">
      <c r="A288" s="704"/>
      <c r="B288" s="704"/>
      <c r="C288" s="704"/>
      <c r="D288" s="720"/>
      <c r="E288" s="711"/>
      <c r="F288" s="717"/>
      <c r="G288" s="708"/>
      <c r="H288" s="717"/>
      <c r="I288" s="711"/>
      <c r="J288" s="711"/>
      <c r="K288" s="718"/>
      <c r="L288" s="712"/>
      <c r="M288" s="704"/>
      <c r="N288" s="704"/>
      <c r="O288" s="712"/>
      <c r="P288" s="704"/>
      <c r="Q288" s="704"/>
      <c r="R288" s="704"/>
      <c r="S288" s="713"/>
      <c r="T288" s="704"/>
      <c r="V288" s="697"/>
      <c r="W288" s="697"/>
      <c r="X288" s="697"/>
      <c r="Y288" s="697"/>
      <c r="Z288" s="697"/>
      <c r="AA288" s="697"/>
      <c r="AB288" s="697"/>
      <c r="AC288" s="697"/>
      <c r="AD288" s="697"/>
      <c r="AE288" s="697"/>
      <c r="AF288" s="697"/>
      <c r="AG288" s="697"/>
      <c r="AH288" s="697"/>
      <c r="AI288" s="697"/>
      <c r="AJ288" s="697"/>
      <c r="AK288" s="697"/>
      <c r="AL288" s="697"/>
      <c r="AM288" s="697"/>
      <c r="AN288" s="697"/>
      <c r="AO288" s="697"/>
      <c r="AP288" s="697"/>
      <c r="AQ288" s="697"/>
      <c r="AR288" s="697"/>
      <c r="AS288" s="697"/>
      <c r="AT288" s="697"/>
      <c r="AU288" s="697"/>
      <c r="AV288" s="697"/>
      <c r="AW288" s="697"/>
      <c r="AX288" s="697"/>
      <c r="AY288" s="697"/>
      <c r="AZ288" s="697"/>
      <c r="BA288" s="697"/>
      <c r="BB288" s="697"/>
      <c r="BC288" s="697"/>
      <c r="BD288" s="697"/>
      <c r="BE288" s="697"/>
      <c r="BF288" s="697"/>
      <c r="BG288" s="697"/>
      <c r="BH288" s="697"/>
      <c r="BI288" s="697"/>
      <c r="BJ288" s="697"/>
      <c r="BK288" s="697"/>
      <c r="BL288" s="697"/>
      <c r="BM288" s="697"/>
      <c r="BN288" s="697"/>
      <c r="BO288" s="697"/>
      <c r="BP288" s="697"/>
      <c r="BQ288" s="697"/>
      <c r="BR288" s="697"/>
      <c r="BS288" s="697"/>
      <c r="BT288" s="697"/>
      <c r="BU288" s="697"/>
      <c r="BV288" s="697"/>
      <c r="BW288" s="697"/>
      <c r="BX288" s="697"/>
      <c r="BY288" s="697"/>
      <c r="BZ288" s="697"/>
      <c r="CA288" s="697"/>
      <c r="CB288" s="697"/>
      <c r="CC288" s="697"/>
      <c r="CD288" s="697"/>
      <c r="CE288" s="697"/>
      <c r="CF288" s="697"/>
      <c r="CG288" s="697"/>
      <c r="CH288" s="697"/>
      <c r="CI288" s="697"/>
      <c r="CJ288" s="697"/>
      <c r="CK288" s="697"/>
      <c r="CL288" s="697"/>
      <c r="CM288" s="697"/>
      <c r="CN288" s="697"/>
      <c r="CO288" s="697"/>
      <c r="CP288" s="697"/>
      <c r="CQ288" s="697"/>
      <c r="CR288" s="697"/>
      <c r="CS288" s="697"/>
      <c r="CT288" s="697"/>
      <c r="CU288" s="697"/>
      <c r="CV288" s="697"/>
      <c r="CW288" s="697"/>
      <c r="CX288" s="697"/>
      <c r="CY288" s="697"/>
      <c r="CZ288" s="697"/>
      <c r="DA288" s="697"/>
      <c r="DB288" s="697"/>
      <c r="DC288" s="697"/>
      <c r="DD288" s="697"/>
      <c r="DE288" s="697"/>
      <c r="DF288" s="697"/>
      <c r="DG288" s="697"/>
      <c r="DH288" s="697"/>
      <c r="DI288" s="697"/>
      <c r="DJ288" s="697"/>
      <c r="DK288" s="697"/>
      <c r="DL288" s="697"/>
      <c r="DM288" s="697"/>
      <c r="DN288" s="697"/>
      <c r="DO288" s="697"/>
      <c r="DP288" s="697"/>
      <c r="DQ288" s="697"/>
      <c r="DR288" s="697"/>
      <c r="DS288" s="697"/>
      <c r="DT288" s="697"/>
      <c r="DU288" s="697"/>
      <c r="DV288" s="697"/>
      <c r="DW288" s="697"/>
      <c r="DX288" s="697"/>
      <c r="DY288" s="697"/>
      <c r="DZ288" s="697"/>
      <c r="EA288" s="697"/>
      <c r="EB288" s="697"/>
      <c r="EC288" s="697"/>
      <c r="ED288" s="697"/>
      <c r="EE288" s="697"/>
      <c r="EF288" s="697"/>
      <c r="EG288" s="697"/>
      <c r="EH288" s="697"/>
      <c r="EI288" s="697"/>
      <c r="EJ288" s="697"/>
      <c r="EK288" s="697"/>
      <c r="EL288" s="697"/>
      <c r="EM288" s="697"/>
      <c r="EN288" s="697"/>
      <c r="EO288" s="697"/>
      <c r="EP288" s="697"/>
      <c r="EQ288" s="697"/>
      <c r="ER288" s="697"/>
      <c r="ES288" s="697"/>
      <c r="ET288" s="697"/>
      <c r="EU288" s="697"/>
      <c r="EV288" s="697"/>
      <c r="EW288" s="697"/>
      <c r="EX288" s="697"/>
      <c r="EY288" s="697"/>
      <c r="EZ288" s="697"/>
      <c r="FA288" s="697"/>
      <c r="FB288" s="697"/>
      <c r="FC288" s="697"/>
      <c r="FD288" s="697"/>
      <c r="FE288" s="697"/>
      <c r="FF288" s="697"/>
      <c r="FG288" s="697"/>
      <c r="FH288" s="697"/>
      <c r="FI288" s="697"/>
      <c r="FJ288" s="697"/>
      <c r="FK288" s="697"/>
      <c r="FL288" s="697"/>
      <c r="FM288" s="697"/>
      <c r="FN288" s="697"/>
      <c r="FO288" s="697"/>
      <c r="FP288" s="697"/>
      <c r="FQ288" s="697"/>
      <c r="FR288" s="697"/>
      <c r="FS288" s="697"/>
      <c r="FT288" s="697"/>
      <c r="FU288" s="697"/>
      <c r="FV288" s="697"/>
      <c r="FW288" s="697"/>
      <c r="FX288" s="697"/>
      <c r="FY288" s="697"/>
      <c r="FZ288" s="697"/>
      <c r="GA288" s="697"/>
      <c r="GB288" s="697"/>
      <c r="GC288" s="697"/>
      <c r="GD288" s="697"/>
      <c r="GE288" s="697"/>
      <c r="GF288" s="697"/>
      <c r="GG288" s="697"/>
      <c r="GH288" s="697"/>
      <c r="GI288" s="697"/>
      <c r="GJ288" s="697"/>
      <c r="GK288" s="697"/>
      <c r="GL288" s="697"/>
      <c r="GM288" s="697"/>
      <c r="GN288" s="697"/>
      <c r="GO288" s="697"/>
      <c r="GP288" s="697"/>
      <c r="GQ288" s="697"/>
      <c r="GR288" s="697"/>
      <c r="GS288" s="697"/>
      <c r="GT288" s="697"/>
      <c r="GU288" s="697"/>
      <c r="GV288" s="697"/>
      <c r="GW288" s="697"/>
      <c r="GX288" s="697"/>
      <c r="GY288" s="697"/>
      <c r="GZ288" s="697"/>
      <c r="HA288" s="697"/>
      <c r="HB288" s="697"/>
      <c r="HC288" s="697"/>
      <c r="HD288" s="697"/>
      <c r="HE288" s="697"/>
      <c r="HF288" s="697"/>
      <c r="HG288" s="697"/>
      <c r="HH288" s="697"/>
      <c r="HI288" s="697"/>
      <c r="HJ288" s="697"/>
      <c r="HK288" s="697"/>
      <c r="HL288" s="697"/>
      <c r="HM288" s="697"/>
      <c r="HN288" s="697"/>
      <c r="HO288" s="697"/>
      <c r="HP288" s="697"/>
      <c r="HQ288" s="697"/>
      <c r="HR288" s="697"/>
      <c r="HS288" s="697"/>
      <c r="HT288" s="697"/>
      <c r="HU288" s="697"/>
      <c r="HV288" s="697"/>
      <c r="HW288" s="697"/>
      <c r="HX288" s="697"/>
      <c r="HY288" s="697"/>
      <c r="HZ288" s="697"/>
      <c r="IA288" s="697"/>
      <c r="IB288" s="697"/>
      <c r="IC288" s="697"/>
      <c r="ID288" s="697"/>
      <c r="IE288" s="697"/>
      <c r="IF288" s="697"/>
      <c r="IG288" s="697"/>
      <c r="IH288" s="697"/>
      <c r="II288" s="697"/>
      <c r="IJ288" s="697"/>
      <c r="IK288" s="697"/>
      <c r="IL288" s="697"/>
      <c r="IM288" s="697"/>
    </row>
    <row r="289" spans="1:247">
      <c r="A289" s="704"/>
      <c r="B289" s="704"/>
      <c r="C289" s="704"/>
      <c r="D289" s="720"/>
      <c r="E289" s="711"/>
      <c r="F289" s="717"/>
      <c r="G289" s="708"/>
      <c r="H289" s="717"/>
      <c r="I289" s="711"/>
      <c r="J289" s="711"/>
      <c r="K289" s="718"/>
      <c r="L289" s="712"/>
      <c r="M289" s="704"/>
      <c r="N289" s="704"/>
      <c r="O289" s="712"/>
      <c r="P289" s="704"/>
      <c r="Q289" s="704"/>
      <c r="R289" s="704"/>
      <c r="S289" s="713"/>
      <c r="T289" s="704"/>
      <c r="V289" s="697"/>
      <c r="W289" s="697"/>
      <c r="X289" s="697"/>
      <c r="Y289" s="697"/>
      <c r="Z289" s="697"/>
      <c r="AA289" s="697"/>
      <c r="AB289" s="697"/>
      <c r="AC289" s="697"/>
      <c r="AD289" s="697"/>
      <c r="AE289" s="697"/>
      <c r="AF289" s="697"/>
      <c r="AG289" s="697"/>
      <c r="AH289" s="697"/>
      <c r="AI289" s="697"/>
      <c r="AJ289" s="697"/>
      <c r="AK289" s="697"/>
      <c r="AL289" s="697"/>
      <c r="AM289" s="697"/>
      <c r="AN289" s="697"/>
      <c r="AO289" s="697"/>
      <c r="AP289" s="697"/>
      <c r="AQ289" s="697"/>
      <c r="AR289" s="697"/>
      <c r="AS289" s="697"/>
      <c r="AT289" s="697"/>
      <c r="AU289" s="697"/>
      <c r="AV289" s="697"/>
      <c r="AW289" s="697"/>
      <c r="AX289" s="697"/>
      <c r="AY289" s="697"/>
      <c r="AZ289" s="697"/>
      <c r="BA289" s="697"/>
      <c r="BB289" s="697"/>
      <c r="BC289" s="697"/>
      <c r="BD289" s="697"/>
      <c r="BE289" s="697"/>
      <c r="BF289" s="697"/>
      <c r="BG289" s="697"/>
      <c r="BH289" s="697"/>
      <c r="BI289" s="697"/>
      <c r="BJ289" s="697"/>
      <c r="BK289" s="697"/>
      <c r="BL289" s="697"/>
      <c r="BM289" s="697"/>
      <c r="BN289" s="697"/>
      <c r="BO289" s="697"/>
      <c r="BP289" s="697"/>
      <c r="BQ289" s="697"/>
      <c r="BR289" s="697"/>
      <c r="BS289" s="697"/>
      <c r="BT289" s="697"/>
      <c r="BU289" s="697"/>
      <c r="BV289" s="697"/>
      <c r="BW289" s="697"/>
      <c r="BX289" s="697"/>
      <c r="BY289" s="697"/>
      <c r="BZ289" s="697"/>
      <c r="CA289" s="697"/>
      <c r="CB289" s="697"/>
      <c r="CC289" s="697"/>
      <c r="CD289" s="697"/>
      <c r="CE289" s="697"/>
      <c r="CF289" s="697"/>
      <c r="CG289" s="697"/>
      <c r="CH289" s="697"/>
      <c r="CI289" s="697"/>
      <c r="CJ289" s="697"/>
      <c r="CK289" s="697"/>
      <c r="CL289" s="697"/>
      <c r="CM289" s="697"/>
      <c r="CN289" s="697"/>
      <c r="CO289" s="697"/>
      <c r="CP289" s="697"/>
      <c r="CQ289" s="697"/>
      <c r="CR289" s="697"/>
      <c r="CS289" s="697"/>
      <c r="CT289" s="697"/>
      <c r="CU289" s="697"/>
      <c r="CV289" s="697"/>
      <c r="CW289" s="697"/>
      <c r="CX289" s="697"/>
      <c r="CY289" s="697"/>
      <c r="CZ289" s="697"/>
      <c r="DA289" s="697"/>
      <c r="DB289" s="697"/>
      <c r="DC289" s="697"/>
      <c r="DD289" s="697"/>
      <c r="DE289" s="697"/>
      <c r="DF289" s="697"/>
      <c r="DG289" s="697"/>
      <c r="DH289" s="697"/>
      <c r="DI289" s="697"/>
      <c r="DJ289" s="697"/>
      <c r="DK289" s="697"/>
      <c r="DL289" s="697"/>
      <c r="DM289" s="697"/>
      <c r="DN289" s="697"/>
      <c r="DO289" s="697"/>
      <c r="DP289" s="697"/>
      <c r="DQ289" s="697"/>
      <c r="DR289" s="697"/>
      <c r="DS289" s="697"/>
      <c r="DT289" s="697"/>
      <c r="DU289" s="697"/>
      <c r="DV289" s="697"/>
      <c r="DW289" s="697"/>
      <c r="DX289" s="697"/>
      <c r="DY289" s="697"/>
      <c r="DZ289" s="697"/>
      <c r="EA289" s="697"/>
      <c r="EB289" s="697"/>
      <c r="EC289" s="697"/>
      <c r="ED289" s="697"/>
      <c r="EE289" s="697"/>
      <c r="EF289" s="697"/>
      <c r="EG289" s="697"/>
      <c r="EH289" s="697"/>
      <c r="EI289" s="697"/>
      <c r="EJ289" s="697"/>
      <c r="EK289" s="697"/>
      <c r="EL289" s="697"/>
      <c r="EM289" s="697"/>
      <c r="EN289" s="697"/>
      <c r="EO289" s="697"/>
      <c r="EP289" s="697"/>
      <c r="EQ289" s="697"/>
      <c r="ER289" s="697"/>
      <c r="ES289" s="697"/>
      <c r="ET289" s="697"/>
      <c r="EU289" s="697"/>
      <c r="EV289" s="697"/>
      <c r="EW289" s="697"/>
      <c r="EX289" s="697"/>
      <c r="EY289" s="697"/>
      <c r="EZ289" s="697"/>
      <c r="FA289" s="697"/>
      <c r="FB289" s="697"/>
      <c r="FC289" s="697"/>
      <c r="FD289" s="697"/>
      <c r="FE289" s="697"/>
      <c r="FF289" s="697"/>
      <c r="FG289" s="697"/>
      <c r="FH289" s="697"/>
      <c r="FI289" s="697"/>
      <c r="FJ289" s="697"/>
      <c r="FK289" s="697"/>
      <c r="FL289" s="697"/>
      <c r="FM289" s="697"/>
      <c r="FN289" s="697"/>
      <c r="FO289" s="697"/>
      <c r="FP289" s="697"/>
      <c r="FQ289" s="697"/>
      <c r="FR289" s="697"/>
      <c r="FS289" s="697"/>
      <c r="FT289" s="697"/>
      <c r="FU289" s="697"/>
      <c r="FV289" s="697"/>
      <c r="FW289" s="697"/>
      <c r="FX289" s="697"/>
      <c r="FY289" s="697"/>
      <c r="FZ289" s="697"/>
      <c r="GA289" s="697"/>
      <c r="GB289" s="697"/>
      <c r="GC289" s="697"/>
      <c r="GD289" s="697"/>
      <c r="GE289" s="697"/>
      <c r="GF289" s="697"/>
      <c r="GG289" s="697"/>
      <c r="GH289" s="697"/>
      <c r="GI289" s="697"/>
      <c r="GJ289" s="697"/>
      <c r="GK289" s="697"/>
      <c r="GL289" s="697"/>
      <c r="GM289" s="697"/>
      <c r="GN289" s="697"/>
      <c r="GO289" s="697"/>
      <c r="GP289" s="697"/>
      <c r="GQ289" s="697"/>
      <c r="GR289" s="697"/>
      <c r="GS289" s="697"/>
      <c r="GT289" s="697"/>
      <c r="GU289" s="697"/>
      <c r="GV289" s="697"/>
      <c r="GW289" s="697"/>
      <c r="GX289" s="697"/>
      <c r="GY289" s="697"/>
      <c r="GZ289" s="697"/>
      <c r="HA289" s="697"/>
      <c r="HB289" s="697"/>
      <c r="HC289" s="697"/>
      <c r="HD289" s="697"/>
      <c r="HE289" s="697"/>
      <c r="HF289" s="697"/>
      <c r="HG289" s="697"/>
      <c r="HH289" s="697"/>
      <c r="HI289" s="697"/>
      <c r="HJ289" s="697"/>
      <c r="HK289" s="697"/>
      <c r="HL289" s="697"/>
      <c r="HM289" s="697"/>
      <c r="HN289" s="697"/>
      <c r="HO289" s="697"/>
      <c r="HP289" s="697"/>
      <c r="HQ289" s="697"/>
      <c r="HR289" s="697"/>
      <c r="HS289" s="697"/>
      <c r="HT289" s="697"/>
      <c r="HU289" s="697"/>
      <c r="HV289" s="697"/>
      <c r="HW289" s="697"/>
      <c r="HX289" s="697"/>
      <c r="HY289" s="697"/>
      <c r="HZ289" s="697"/>
      <c r="IA289" s="697"/>
      <c r="IB289" s="697"/>
      <c r="IC289" s="697"/>
      <c r="ID289" s="697"/>
      <c r="IE289" s="697"/>
      <c r="IF289" s="697"/>
      <c r="IG289" s="697"/>
      <c r="IH289" s="697"/>
      <c r="II289" s="697"/>
      <c r="IJ289" s="697"/>
      <c r="IK289" s="697"/>
      <c r="IL289" s="697"/>
      <c r="IM289" s="697"/>
    </row>
    <row r="290" spans="1:247">
      <c r="A290" s="704"/>
      <c r="B290" s="704"/>
      <c r="C290" s="704"/>
      <c r="D290" s="720"/>
      <c r="E290" s="711"/>
      <c r="F290" s="717"/>
      <c r="G290" s="708"/>
      <c r="H290" s="709"/>
      <c r="I290" s="711"/>
      <c r="J290" s="711"/>
      <c r="K290" s="718"/>
      <c r="L290" s="712"/>
      <c r="M290" s="704"/>
      <c r="N290" s="704"/>
      <c r="O290" s="712"/>
      <c r="P290" s="704"/>
      <c r="Q290" s="704"/>
      <c r="R290" s="704"/>
      <c r="S290" s="713"/>
      <c r="T290" s="704"/>
      <c r="V290" s="697"/>
      <c r="W290" s="697"/>
      <c r="X290" s="697"/>
      <c r="Y290" s="697"/>
      <c r="Z290" s="697"/>
      <c r="AA290" s="697"/>
      <c r="AB290" s="697"/>
      <c r="AC290" s="697"/>
      <c r="AD290" s="697"/>
      <c r="AE290" s="697"/>
      <c r="AF290" s="697"/>
      <c r="AG290" s="697"/>
      <c r="AH290" s="697"/>
      <c r="AI290" s="697"/>
      <c r="AJ290" s="697"/>
      <c r="AK290" s="697"/>
      <c r="AL290" s="697"/>
      <c r="AM290" s="697"/>
      <c r="AN290" s="697"/>
      <c r="AO290" s="697"/>
      <c r="AP290" s="697"/>
      <c r="AQ290" s="697"/>
      <c r="AR290" s="697"/>
      <c r="AS290" s="697"/>
      <c r="AT290" s="697"/>
      <c r="AU290" s="697"/>
      <c r="AV290" s="697"/>
      <c r="AW290" s="697"/>
      <c r="AX290" s="697"/>
      <c r="AY290" s="697"/>
      <c r="AZ290" s="697"/>
      <c r="BA290" s="697"/>
      <c r="BB290" s="697"/>
      <c r="BC290" s="697"/>
      <c r="BD290" s="697"/>
      <c r="BE290" s="697"/>
      <c r="BF290" s="697"/>
      <c r="BG290" s="697"/>
      <c r="BH290" s="697"/>
      <c r="BI290" s="697"/>
      <c r="BJ290" s="697"/>
      <c r="BK290" s="697"/>
      <c r="BL290" s="697"/>
      <c r="BM290" s="697"/>
      <c r="BN290" s="697"/>
      <c r="BO290" s="697"/>
      <c r="BP290" s="697"/>
      <c r="BQ290" s="697"/>
      <c r="BR290" s="697"/>
      <c r="BS290" s="697"/>
      <c r="BT290" s="697"/>
      <c r="BU290" s="697"/>
      <c r="BV290" s="697"/>
      <c r="BW290" s="697"/>
      <c r="BX290" s="697"/>
      <c r="BY290" s="697"/>
      <c r="BZ290" s="697"/>
      <c r="CA290" s="697"/>
      <c r="CB290" s="697"/>
      <c r="CC290" s="697"/>
      <c r="CD290" s="697"/>
      <c r="CE290" s="697"/>
      <c r="CF290" s="697"/>
      <c r="CG290" s="697"/>
      <c r="CH290" s="697"/>
      <c r="CI290" s="697"/>
      <c r="CJ290" s="697"/>
      <c r="CK290" s="697"/>
      <c r="CL290" s="697"/>
      <c r="CM290" s="697"/>
      <c r="CN290" s="697"/>
      <c r="CO290" s="697"/>
      <c r="CP290" s="697"/>
      <c r="CQ290" s="697"/>
      <c r="CR290" s="697"/>
      <c r="CS290" s="697"/>
      <c r="CT290" s="697"/>
      <c r="CU290" s="697"/>
      <c r="CV290" s="697"/>
      <c r="CW290" s="697"/>
      <c r="CX290" s="697"/>
      <c r="CY290" s="697"/>
      <c r="CZ290" s="697"/>
      <c r="DA290" s="697"/>
      <c r="DB290" s="697"/>
      <c r="DC290" s="697"/>
      <c r="DD290" s="697"/>
      <c r="DE290" s="697"/>
      <c r="DF290" s="697"/>
      <c r="DG290" s="697"/>
      <c r="DH290" s="697"/>
      <c r="DI290" s="697"/>
      <c r="DJ290" s="697"/>
      <c r="DK290" s="697"/>
      <c r="DL290" s="697"/>
      <c r="DM290" s="697"/>
      <c r="DN290" s="697"/>
      <c r="DO290" s="697"/>
      <c r="DP290" s="697"/>
      <c r="DQ290" s="697"/>
      <c r="DR290" s="697"/>
      <c r="DS290" s="697"/>
      <c r="DT290" s="697"/>
      <c r="DU290" s="697"/>
      <c r="DV290" s="697"/>
      <c r="DW290" s="697"/>
      <c r="DX290" s="697"/>
      <c r="DY290" s="697"/>
      <c r="DZ290" s="697"/>
      <c r="EA290" s="697"/>
      <c r="EB290" s="697"/>
      <c r="EC290" s="697"/>
      <c r="ED290" s="697"/>
      <c r="EE290" s="697"/>
      <c r="EF290" s="697"/>
      <c r="EG290" s="697"/>
      <c r="EH290" s="697"/>
      <c r="EI290" s="697"/>
      <c r="EJ290" s="697"/>
      <c r="EK290" s="697"/>
      <c r="EL290" s="697"/>
      <c r="EM290" s="697"/>
      <c r="EN290" s="697"/>
      <c r="EO290" s="697"/>
      <c r="EP290" s="697"/>
      <c r="EQ290" s="697"/>
      <c r="ER290" s="697"/>
      <c r="ES290" s="697"/>
      <c r="ET290" s="697"/>
      <c r="EU290" s="697"/>
      <c r="EV290" s="697"/>
      <c r="EW290" s="697"/>
      <c r="EX290" s="697"/>
      <c r="EY290" s="697"/>
      <c r="EZ290" s="697"/>
      <c r="FA290" s="697"/>
      <c r="FB290" s="697"/>
      <c r="FC290" s="697"/>
      <c r="FD290" s="697"/>
      <c r="FE290" s="697"/>
      <c r="FF290" s="697"/>
      <c r="FG290" s="697"/>
      <c r="FH290" s="697"/>
      <c r="FI290" s="697"/>
      <c r="FJ290" s="697"/>
      <c r="FK290" s="697"/>
      <c r="FL290" s="697"/>
      <c r="FM290" s="697"/>
      <c r="FN290" s="697"/>
      <c r="FO290" s="697"/>
      <c r="FP290" s="697"/>
      <c r="FQ290" s="697"/>
      <c r="FR290" s="697"/>
      <c r="FS290" s="697"/>
      <c r="FT290" s="697"/>
      <c r="FU290" s="697"/>
      <c r="FV290" s="697"/>
      <c r="FW290" s="697"/>
      <c r="FX290" s="697"/>
      <c r="FY290" s="697"/>
      <c r="FZ290" s="697"/>
      <c r="GA290" s="697"/>
      <c r="GB290" s="697"/>
      <c r="GC290" s="697"/>
      <c r="GD290" s="697"/>
      <c r="GE290" s="697"/>
      <c r="GF290" s="697"/>
      <c r="GG290" s="697"/>
      <c r="GH290" s="697"/>
      <c r="GI290" s="697"/>
      <c r="GJ290" s="697"/>
      <c r="GK290" s="697"/>
      <c r="GL290" s="697"/>
      <c r="GM290" s="697"/>
      <c r="GN290" s="697"/>
      <c r="GO290" s="697"/>
      <c r="GP290" s="697"/>
      <c r="GQ290" s="697"/>
      <c r="GR290" s="697"/>
      <c r="GS290" s="697"/>
      <c r="GT290" s="697"/>
      <c r="GU290" s="697"/>
      <c r="GV290" s="697"/>
      <c r="GW290" s="697"/>
      <c r="GX290" s="697"/>
      <c r="GY290" s="697"/>
      <c r="GZ290" s="697"/>
      <c r="HA290" s="697"/>
      <c r="HB290" s="697"/>
      <c r="HC290" s="697"/>
      <c r="HD290" s="697"/>
      <c r="HE290" s="697"/>
      <c r="HF290" s="697"/>
      <c r="HG290" s="697"/>
      <c r="HH290" s="697"/>
      <c r="HI290" s="697"/>
      <c r="HJ290" s="697"/>
      <c r="HK290" s="697"/>
      <c r="HL290" s="697"/>
      <c r="HM290" s="697"/>
      <c r="HN290" s="697"/>
      <c r="HO290" s="697"/>
      <c r="HP290" s="697"/>
      <c r="HQ290" s="697"/>
      <c r="HR290" s="697"/>
      <c r="HS290" s="697"/>
      <c r="HT290" s="697"/>
      <c r="HU290" s="697"/>
      <c r="HV290" s="697"/>
      <c r="HW290" s="697"/>
      <c r="HX290" s="697"/>
      <c r="HY290" s="697"/>
      <c r="HZ290" s="697"/>
      <c r="IA290" s="697"/>
      <c r="IB290" s="697"/>
      <c r="IC290" s="697"/>
      <c r="ID290" s="697"/>
      <c r="IE290" s="697"/>
      <c r="IF290" s="697"/>
      <c r="IG290" s="697"/>
      <c r="IH290" s="697"/>
      <c r="II290" s="697"/>
      <c r="IJ290" s="697"/>
      <c r="IK290" s="697"/>
      <c r="IL290" s="697"/>
      <c r="IM290" s="697"/>
    </row>
    <row r="291" spans="1:247">
      <c r="A291" s="704"/>
      <c r="B291" s="704"/>
      <c r="C291" s="704"/>
      <c r="D291" s="720"/>
      <c r="E291" s="711"/>
      <c r="F291" s="717"/>
      <c r="G291" s="708"/>
      <c r="H291" s="717"/>
      <c r="I291" s="711"/>
      <c r="J291" s="711"/>
      <c r="K291" s="718"/>
      <c r="L291" s="712"/>
      <c r="M291" s="704"/>
      <c r="N291" s="704"/>
      <c r="O291" s="712"/>
      <c r="P291" s="704"/>
      <c r="Q291" s="704"/>
      <c r="R291" s="704"/>
      <c r="S291" s="713"/>
      <c r="T291" s="704"/>
      <c r="V291" s="697"/>
      <c r="W291" s="697"/>
      <c r="X291" s="697"/>
      <c r="Y291" s="697"/>
      <c r="Z291" s="697"/>
      <c r="AA291" s="697"/>
      <c r="AB291" s="697"/>
      <c r="AC291" s="697"/>
      <c r="AD291" s="697"/>
      <c r="AE291" s="697"/>
      <c r="AF291" s="697"/>
      <c r="AG291" s="697"/>
      <c r="AH291" s="697"/>
      <c r="AI291" s="697"/>
      <c r="AJ291" s="697"/>
      <c r="AK291" s="697"/>
      <c r="AL291" s="697"/>
      <c r="AM291" s="697"/>
      <c r="AN291" s="697"/>
      <c r="AO291" s="697"/>
      <c r="AP291" s="697"/>
      <c r="AQ291" s="697"/>
      <c r="AR291" s="697"/>
      <c r="AS291" s="697"/>
      <c r="AT291" s="697"/>
      <c r="AU291" s="697"/>
      <c r="AV291" s="697"/>
      <c r="AW291" s="697"/>
      <c r="AX291" s="697"/>
      <c r="AY291" s="697"/>
      <c r="AZ291" s="697"/>
      <c r="BA291" s="697"/>
      <c r="BB291" s="697"/>
      <c r="BC291" s="697"/>
      <c r="BD291" s="697"/>
      <c r="BE291" s="697"/>
      <c r="BF291" s="697"/>
      <c r="BG291" s="697"/>
      <c r="BH291" s="697"/>
      <c r="BI291" s="697"/>
      <c r="BJ291" s="697"/>
      <c r="BK291" s="697"/>
      <c r="BL291" s="697"/>
      <c r="BM291" s="697"/>
      <c r="BN291" s="697"/>
      <c r="BO291" s="697"/>
      <c r="BP291" s="697"/>
      <c r="BQ291" s="697"/>
      <c r="BR291" s="697"/>
      <c r="BS291" s="697"/>
      <c r="BT291" s="697"/>
      <c r="BU291" s="697"/>
      <c r="BV291" s="697"/>
      <c r="BW291" s="697"/>
      <c r="BX291" s="697"/>
      <c r="BY291" s="697"/>
      <c r="BZ291" s="697"/>
      <c r="CA291" s="697"/>
      <c r="CB291" s="697"/>
      <c r="CC291" s="697"/>
      <c r="CD291" s="697"/>
      <c r="CE291" s="697"/>
      <c r="CF291" s="697"/>
      <c r="CG291" s="697"/>
      <c r="CH291" s="697"/>
      <c r="CI291" s="697"/>
      <c r="CJ291" s="697"/>
      <c r="CK291" s="697"/>
      <c r="CL291" s="697"/>
      <c r="CM291" s="697"/>
      <c r="CN291" s="697"/>
      <c r="CO291" s="697"/>
      <c r="CP291" s="697"/>
      <c r="CQ291" s="697"/>
      <c r="CR291" s="697"/>
      <c r="CS291" s="697"/>
      <c r="CT291" s="697"/>
      <c r="CU291" s="697"/>
      <c r="CV291" s="697"/>
      <c r="CW291" s="697"/>
      <c r="CX291" s="697"/>
      <c r="CY291" s="697"/>
      <c r="CZ291" s="697"/>
      <c r="DA291" s="697"/>
      <c r="DB291" s="697"/>
      <c r="DC291" s="697"/>
      <c r="DD291" s="697"/>
      <c r="DE291" s="697"/>
      <c r="DF291" s="697"/>
      <c r="DG291" s="697"/>
      <c r="DH291" s="697"/>
      <c r="DI291" s="697"/>
      <c r="DJ291" s="697"/>
      <c r="DK291" s="697"/>
      <c r="DL291" s="697"/>
      <c r="DM291" s="697"/>
      <c r="DN291" s="697"/>
      <c r="DO291" s="697"/>
      <c r="DP291" s="697"/>
      <c r="DQ291" s="697"/>
      <c r="DR291" s="697"/>
      <c r="DS291" s="697"/>
      <c r="DT291" s="697"/>
      <c r="DU291" s="697"/>
      <c r="DV291" s="697"/>
      <c r="DW291" s="697"/>
      <c r="DX291" s="697"/>
      <c r="DY291" s="697"/>
      <c r="DZ291" s="697"/>
      <c r="EA291" s="697"/>
      <c r="EB291" s="697"/>
      <c r="EC291" s="697"/>
      <c r="ED291" s="697"/>
      <c r="EE291" s="697"/>
      <c r="EF291" s="697"/>
      <c r="EG291" s="697"/>
      <c r="EH291" s="697"/>
      <c r="EI291" s="697"/>
      <c r="EJ291" s="697"/>
      <c r="EK291" s="697"/>
      <c r="EL291" s="697"/>
      <c r="EM291" s="697"/>
      <c r="EN291" s="697"/>
      <c r="EO291" s="697"/>
      <c r="EP291" s="697"/>
      <c r="EQ291" s="697"/>
      <c r="ER291" s="697"/>
      <c r="ES291" s="697"/>
      <c r="ET291" s="697"/>
      <c r="EU291" s="697"/>
      <c r="EV291" s="697"/>
      <c r="EW291" s="697"/>
      <c r="EX291" s="697"/>
      <c r="EY291" s="697"/>
      <c r="EZ291" s="697"/>
      <c r="FA291" s="697"/>
      <c r="FB291" s="697"/>
      <c r="FC291" s="697"/>
      <c r="FD291" s="697"/>
      <c r="FE291" s="697"/>
      <c r="FF291" s="697"/>
      <c r="FG291" s="697"/>
      <c r="FH291" s="697"/>
      <c r="FI291" s="697"/>
      <c r="FJ291" s="697"/>
      <c r="FK291" s="697"/>
      <c r="FL291" s="697"/>
      <c r="FM291" s="697"/>
      <c r="FN291" s="697"/>
      <c r="FO291" s="697"/>
      <c r="FP291" s="697"/>
      <c r="FQ291" s="697"/>
      <c r="FR291" s="697"/>
      <c r="FS291" s="697"/>
      <c r="FT291" s="697"/>
      <c r="FU291" s="697"/>
      <c r="FV291" s="697"/>
      <c r="FW291" s="697"/>
      <c r="FX291" s="697"/>
      <c r="FY291" s="697"/>
      <c r="FZ291" s="697"/>
      <c r="GA291" s="697"/>
      <c r="GB291" s="697"/>
      <c r="GC291" s="697"/>
      <c r="GD291" s="697"/>
      <c r="GE291" s="697"/>
      <c r="GF291" s="697"/>
      <c r="GG291" s="697"/>
      <c r="GH291" s="697"/>
      <c r="GI291" s="697"/>
      <c r="GJ291" s="697"/>
      <c r="GK291" s="697"/>
      <c r="GL291" s="697"/>
      <c r="GM291" s="697"/>
      <c r="GN291" s="697"/>
      <c r="GO291" s="697"/>
      <c r="GP291" s="697"/>
      <c r="GQ291" s="697"/>
      <c r="GR291" s="697"/>
      <c r="GS291" s="697"/>
      <c r="GT291" s="697"/>
      <c r="GU291" s="697"/>
      <c r="GV291" s="697"/>
      <c r="GW291" s="697"/>
      <c r="GX291" s="697"/>
      <c r="GY291" s="697"/>
      <c r="GZ291" s="697"/>
      <c r="HA291" s="697"/>
      <c r="HB291" s="697"/>
      <c r="HC291" s="697"/>
      <c r="HD291" s="697"/>
      <c r="HE291" s="697"/>
      <c r="HF291" s="697"/>
      <c r="HG291" s="697"/>
      <c r="HH291" s="697"/>
      <c r="HI291" s="697"/>
      <c r="HJ291" s="697"/>
      <c r="HK291" s="697"/>
      <c r="HL291" s="697"/>
      <c r="HM291" s="697"/>
      <c r="HN291" s="697"/>
      <c r="HO291" s="697"/>
      <c r="HP291" s="697"/>
      <c r="HQ291" s="697"/>
      <c r="HR291" s="697"/>
      <c r="HS291" s="697"/>
      <c r="HT291" s="697"/>
      <c r="HU291" s="697"/>
      <c r="HV291" s="697"/>
      <c r="HW291" s="697"/>
      <c r="HX291" s="697"/>
      <c r="HY291" s="697"/>
      <c r="HZ291" s="697"/>
      <c r="IA291" s="697"/>
      <c r="IB291" s="697"/>
      <c r="IC291" s="697"/>
      <c r="ID291" s="697"/>
      <c r="IE291" s="697"/>
      <c r="IF291" s="697"/>
      <c r="IG291" s="697"/>
      <c r="IH291" s="697"/>
      <c r="II291" s="697"/>
      <c r="IJ291" s="697"/>
      <c r="IK291" s="697"/>
      <c r="IL291" s="697"/>
      <c r="IM291" s="697"/>
    </row>
    <row r="292" spans="1:247">
      <c r="A292" s="704"/>
      <c r="B292" s="704"/>
      <c r="C292" s="704"/>
      <c r="D292" s="720"/>
      <c r="E292" s="711"/>
      <c r="F292" s="717"/>
      <c r="G292" s="708"/>
      <c r="H292" s="709"/>
      <c r="I292" s="711"/>
      <c r="J292" s="711"/>
      <c r="K292" s="718"/>
      <c r="L292" s="712"/>
      <c r="M292" s="704"/>
      <c r="N292" s="704"/>
      <c r="O292" s="712"/>
      <c r="P292" s="704"/>
      <c r="Q292" s="704"/>
      <c r="R292" s="704"/>
      <c r="S292" s="713"/>
      <c r="T292" s="704"/>
      <c r="V292" s="697"/>
      <c r="W292" s="697"/>
      <c r="X292" s="697"/>
      <c r="Y292" s="697"/>
      <c r="Z292" s="697"/>
      <c r="AA292" s="697"/>
      <c r="AB292" s="697"/>
      <c r="AC292" s="697"/>
      <c r="AD292" s="697"/>
      <c r="AE292" s="697"/>
      <c r="AF292" s="697"/>
      <c r="AG292" s="697"/>
      <c r="AH292" s="697"/>
      <c r="AI292" s="697"/>
      <c r="AJ292" s="697"/>
      <c r="AK292" s="697"/>
      <c r="AL292" s="697"/>
      <c r="AM292" s="697"/>
      <c r="AN292" s="697"/>
      <c r="AO292" s="697"/>
      <c r="AP292" s="697"/>
      <c r="AQ292" s="697"/>
      <c r="AR292" s="697"/>
      <c r="AS292" s="697"/>
      <c r="AT292" s="697"/>
      <c r="AU292" s="697"/>
      <c r="AV292" s="697"/>
      <c r="AW292" s="697"/>
      <c r="AX292" s="697"/>
      <c r="AY292" s="697"/>
      <c r="AZ292" s="697"/>
      <c r="BA292" s="697"/>
      <c r="BB292" s="697"/>
      <c r="BC292" s="697"/>
      <c r="BD292" s="697"/>
      <c r="BE292" s="697"/>
      <c r="BF292" s="697"/>
      <c r="BG292" s="697"/>
      <c r="BH292" s="697"/>
      <c r="BI292" s="697"/>
      <c r="BJ292" s="697"/>
      <c r="BK292" s="697"/>
      <c r="BL292" s="697"/>
      <c r="BM292" s="697"/>
      <c r="BN292" s="697"/>
      <c r="BO292" s="697"/>
      <c r="BP292" s="697"/>
      <c r="BQ292" s="697"/>
      <c r="BR292" s="697"/>
      <c r="BS292" s="697"/>
      <c r="BT292" s="697"/>
      <c r="BU292" s="697"/>
      <c r="BV292" s="697"/>
      <c r="BW292" s="697"/>
      <c r="BX292" s="697"/>
      <c r="BY292" s="697"/>
      <c r="BZ292" s="697"/>
      <c r="CA292" s="697"/>
      <c r="CB292" s="697"/>
      <c r="CC292" s="697"/>
      <c r="CD292" s="697"/>
      <c r="CE292" s="697"/>
      <c r="CF292" s="697"/>
      <c r="CG292" s="697"/>
      <c r="CH292" s="697"/>
      <c r="CI292" s="697"/>
      <c r="CJ292" s="697"/>
      <c r="CK292" s="697"/>
      <c r="CL292" s="697"/>
      <c r="CM292" s="697"/>
      <c r="CN292" s="697"/>
      <c r="CO292" s="697"/>
      <c r="CP292" s="697"/>
      <c r="CQ292" s="697"/>
      <c r="CR292" s="697"/>
      <c r="CS292" s="697"/>
      <c r="CT292" s="697"/>
      <c r="CU292" s="697"/>
      <c r="CV292" s="697"/>
      <c r="CW292" s="697"/>
      <c r="CX292" s="697"/>
      <c r="CY292" s="697"/>
      <c r="CZ292" s="697"/>
      <c r="DA292" s="697"/>
      <c r="DB292" s="697"/>
      <c r="DC292" s="697"/>
      <c r="DD292" s="697"/>
      <c r="DE292" s="697"/>
      <c r="DF292" s="697"/>
      <c r="DG292" s="697"/>
      <c r="DH292" s="697"/>
      <c r="DI292" s="697"/>
      <c r="DJ292" s="697"/>
      <c r="DK292" s="697"/>
      <c r="DL292" s="697"/>
      <c r="DM292" s="697"/>
      <c r="DN292" s="697"/>
      <c r="DO292" s="697"/>
      <c r="DP292" s="697"/>
      <c r="DQ292" s="697"/>
      <c r="DR292" s="697"/>
      <c r="DS292" s="697"/>
      <c r="DT292" s="697"/>
      <c r="DU292" s="697"/>
      <c r="DV292" s="697"/>
      <c r="DW292" s="697"/>
      <c r="DX292" s="697"/>
      <c r="DY292" s="697"/>
      <c r="DZ292" s="697"/>
      <c r="EA292" s="697"/>
      <c r="EB292" s="697"/>
      <c r="EC292" s="697"/>
      <c r="ED292" s="697"/>
      <c r="EE292" s="697"/>
      <c r="EF292" s="697"/>
      <c r="EG292" s="697"/>
      <c r="EH292" s="697"/>
      <c r="EI292" s="697"/>
      <c r="EJ292" s="697"/>
      <c r="EK292" s="697"/>
      <c r="EL292" s="697"/>
      <c r="EM292" s="697"/>
      <c r="EN292" s="697"/>
      <c r="EO292" s="697"/>
      <c r="EP292" s="697"/>
      <c r="EQ292" s="697"/>
      <c r="ER292" s="697"/>
      <c r="ES292" s="697"/>
      <c r="ET292" s="697"/>
      <c r="EU292" s="697"/>
      <c r="EV292" s="697"/>
      <c r="EW292" s="697"/>
      <c r="EX292" s="697"/>
      <c r="EY292" s="697"/>
      <c r="EZ292" s="697"/>
      <c r="FA292" s="697"/>
      <c r="FB292" s="697"/>
      <c r="FC292" s="697"/>
      <c r="FD292" s="697"/>
      <c r="FE292" s="697"/>
      <c r="FF292" s="697"/>
      <c r="FG292" s="697"/>
      <c r="FH292" s="697"/>
      <c r="FI292" s="697"/>
      <c r="FJ292" s="697"/>
      <c r="FK292" s="697"/>
      <c r="FL292" s="697"/>
      <c r="FM292" s="697"/>
      <c r="FN292" s="697"/>
      <c r="FO292" s="697"/>
      <c r="FP292" s="697"/>
      <c r="FQ292" s="697"/>
      <c r="FR292" s="697"/>
      <c r="FS292" s="697"/>
      <c r="FT292" s="697"/>
      <c r="FU292" s="697"/>
      <c r="FV292" s="697"/>
      <c r="FW292" s="697"/>
      <c r="FX292" s="697"/>
      <c r="FY292" s="697"/>
      <c r="FZ292" s="697"/>
      <c r="GA292" s="697"/>
      <c r="GB292" s="697"/>
      <c r="GC292" s="697"/>
      <c r="GD292" s="697"/>
      <c r="GE292" s="697"/>
      <c r="GF292" s="697"/>
      <c r="GG292" s="697"/>
      <c r="GH292" s="697"/>
      <c r="GI292" s="697"/>
      <c r="GJ292" s="697"/>
      <c r="GK292" s="697"/>
      <c r="GL292" s="697"/>
      <c r="GM292" s="697"/>
      <c r="GN292" s="697"/>
      <c r="GO292" s="697"/>
      <c r="GP292" s="697"/>
      <c r="GQ292" s="697"/>
      <c r="GR292" s="697"/>
      <c r="GS292" s="697"/>
      <c r="GT292" s="697"/>
      <c r="GU292" s="697"/>
      <c r="GV292" s="697"/>
      <c r="GW292" s="697"/>
      <c r="GX292" s="697"/>
      <c r="GY292" s="697"/>
      <c r="GZ292" s="697"/>
      <c r="HA292" s="697"/>
      <c r="HB292" s="697"/>
      <c r="HC292" s="697"/>
      <c r="HD292" s="697"/>
      <c r="HE292" s="697"/>
      <c r="HF292" s="697"/>
      <c r="HG292" s="697"/>
      <c r="HH292" s="697"/>
      <c r="HI292" s="697"/>
      <c r="HJ292" s="697"/>
      <c r="HK292" s="697"/>
      <c r="HL292" s="697"/>
      <c r="HM292" s="697"/>
      <c r="HN292" s="697"/>
      <c r="HO292" s="697"/>
      <c r="HP292" s="697"/>
      <c r="HQ292" s="697"/>
      <c r="HR292" s="697"/>
      <c r="HS292" s="697"/>
      <c r="HT292" s="697"/>
      <c r="HU292" s="697"/>
      <c r="HV292" s="697"/>
      <c r="HW292" s="697"/>
      <c r="HX292" s="697"/>
      <c r="HY292" s="697"/>
      <c r="HZ292" s="697"/>
      <c r="IA292" s="697"/>
      <c r="IB292" s="697"/>
      <c r="IC292" s="697"/>
      <c r="ID292" s="697"/>
      <c r="IE292" s="697"/>
      <c r="IF292" s="697"/>
      <c r="IG292" s="697"/>
      <c r="IH292" s="697"/>
      <c r="II292" s="697"/>
      <c r="IJ292" s="697"/>
      <c r="IK292" s="697"/>
      <c r="IL292" s="697"/>
      <c r="IM292" s="697"/>
    </row>
    <row r="293" spans="1:247">
      <c r="A293" s="704"/>
      <c r="B293" s="704"/>
      <c r="C293" s="704"/>
      <c r="D293" s="720"/>
      <c r="E293" s="711"/>
      <c r="F293" s="717"/>
      <c r="G293" s="708"/>
      <c r="H293" s="717"/>
      <c r="I293" s="711"/>
      <c r="J293" s="711"/>
      <c r="K293" s="718"/>
      <c r="L293" s="712"/>
      <c r="M293" s="704"/>
      <c r="N293" s="704"/>
      <c r="O293" s="712"/>
      <c r="P293" s="704"/>
      <c r="Q293" s="704"/>
      <c r="R293" s="704"/>
      <c r="S293" s="713"/>
      <c r="T293" s="704"/>
      <c r="V293" s="697"/>
      <c r="W293" s="697"/>
      <c r="X293" s="697"/>
      <c r="Y293" s="697"/>
      <c r="Z293" s="697"/>
      <c r="AA293" s="697"/>
      <c r="AB293" s="697"/>
      <c r="AC293" s="697"/>
      <c r="AD293" s="697"/>
      <c r="AE293" s="697"/>
      <c r="AF293" s="697"/>
      <c r="AG293" s="697"/>
      <c r="AH293" s="697"/>
      <c r="AI293" s="697"/>
      <c r="AJ293" s="697"/>
      <c r="AK293" s="697"/>
      <c r="AL293" s="697"/>
      <c r="AM293" s="697"/>
      <c r="AN293" s="697"/>
      <c r="AO293" s="697"/>
      <c r="AP293" s="697"/>
      <c r="AQ293" s="697"/>
      <c r="AR293" s="697"/>
      <c r="AS293" s="697"/>
      <c r="AT293" s="697"/>
      <c r="AU293" s="697"/>
      <c r="AV293" s="697"/>
      <c r="AW293" s="697"/>
      <c r="AX293" s="697"/>
      <c r="AY293" s="697"/>
      <c r="AZ293" s="697"/>
      <c r="BA293" s="697"/>
      <c r="BB293" s="697"/>
      <c r="BC293" s="697"/>
      <c r="BD293" s="697"/>
      <c r="BE293" s="697"/>
      <c r="BF293" s="697"/>
      <c r="BG293" s="697"/>
      <c r="BH293" s="697"/>
      <c r="BI293" s="697"/>
      <c r="BJ293" s="697"/>
      <c r="BK293" s="697"/>
      <c r="BL293" s="697"/>
      <c r="BM293" s="697"/>
      <c r="BN293" s="697"/>
      <c r="BO293" s="697"/>
      <c r="BP293" s="697"/>
      <c r="BQ293" s="697"/>
      <c r="BR293" s="697"/>
      <c r="BS293" s="697"/>
      <c r="BT293" s="697"/>
      <c r="BU293" s="697"/>
      <c r="BV293" s="697"/>
      <c r="BW293" s="697"/>
      <c r="BX293" s="697"/>
      <c r="BY293" s="697"/>
      <c r="BZ293" s="697"/>
      <c r="CA293" s="697"/>
      <c r="CB293" s="697"/>
      <c r="CC293" s="697"/>
      <c r="CD293" s="697"/>
      <c r="CE293" s="697"/>
      <c r="CF293" s="697"/>
      <c r="CG293" s="697"/>
      <c r="CH293" s="697"/>
      <c r="CI293" s="697"/>
      <c r="CJ293" s="697"/>
      <c r="CK293" s="697"/>
      <c r="CL293" s="697"/>
      <c r="CM293" s="697"/>
      <c r="CN293" s="697"/>
      <c r="CO293" s="697"/>
      <c r="CP293" s="697"/>
      <c r="CQ293" s="697"/>
      <c r="CR293" s="697"/>
      <c r="CS293" s="697"/>
      <c r="CT293" s="697"/>
      <c r="CU293" s="697"/>
      <c r="CV293" s="697"/>
      <c r="CW293" s="697"/>
      <c r="CX293" s="697"/>
      <c r="CY293" s="697"/>
      <c r="CZ293" s="697"/>
      <c r="DA293" s="697"/>
      <c r="DB293" s="697"/>
      <c r="DC293" s="697"/>
      <c r="DD293" s="697"/>
      <c r="DE293" s="697"/>
      <c r="DF293" s="697"/>
      <c r="DG293" s="697"/>
      <c r="DH293" s="697"/>
      <c r="DI293" s="697"/>
      <c r="DJ293" s="697"/>
      <c r="DK293" s="697"/>
      <c r="DL293" s="697"/>
      <c r="DM293" s="697"/>
      <c r="DN293" s="697"/>
      <c r="DO293" s="697"/>
      <c r="DP293" s="697"/>
      <c r="DQ293" s="697"/>
      <c r="DR293" s="697"/>
      <c r="DS293" s="697"/>
      <c r="DT293" s="697"/>
      <c r="DU293" s="697"/>
      <c r="DV293" s="697"/>
      <c r="DW293" s="697"/>
      <c r="DX293" s="697"/>
      <c r="DY293" s="697"/>
      <c r="DZ293" s="697"/>
      <c r="EA293" s="697"/>
      <c r="EB293" s="697"/>
      <c r="EC293" s="697"/>
      <c r="ED293" s="697"/>
      <c r="EE293" s="697"/>
      <c r="EF293" s="697"/>
      <c r="EG293" s="697"/>
      <c r="EH293" s="697"/>
      <c r="EI293" s="697"/>
      <c r="EJ293" s="697"/>
      <c r="EK293" s="697"/>
      <c r="EL293" s="697"/>
      <c r="EM293" s="697"/>
      <c r="EN293" s="697"/>
      <c r="EO293" s="697"/>
      <c r="EP293" s="697"/>
      <c r="EQ293" s="697"/>
      <c r="ER293" s="697"/>
      <c r="ES293" s="697"/>
      <c r="ET293" s="697"/>
      <c r="EU293" s="697"/>
      <c r="EV293" s="697"/>
      <c r="EW293" s="697"/>
      <c r="EX293" s="697"/>
      <c r="EY293" s="697"/>
      <c r="EZ293" s="697"/>
      <c r="FA293" s="697"/>
      <c r="FB293" s="697"/>
      <c r="FC293" s="697"/>
      <c r="FD293" s="697"/>
      <c r="FE293" s="697"/>
      <c r="FF293" s="697"/>
      <c r="FG293" s="697"/>
      <c r="FH293" s="697"/>
      <c r="FI293" s="697"/>
      <c r="FJ293" s="697"/>
      <c r="FK293" s="697"/>
      <c r="FL293" s="697"/>
      <c r="FM293" s="697"/>
      <c r="FN293" s="697"/>
      <c r="FO293" s="697"/>
      <c r="FP293" s="697"/>
      <c r="FQ293" s="697"/>
      <c r="FR293" s="697"/>
      <c r="FS293" s="697"/>
      <c r="FT293" s="697"/>
      <c r="FU293" s="697"/>
      <c r="FV293" s="697"/>
      <c r="FW293" s="697"/>
      <c r="FX293" s="697"/>
      <c r="FY293" s="697"/>
      <c r="FZ293" s="697"/>
      <c r="GA293" s="697"/>
      <c r="GB293" s="697"/>
      <c r="GC293" s="697"/>
      <c r="GD293" s="697"/>
      <c r="GE293" s="697"/>
      <c r="GF293" s="697"/>
      <c r="GG293" s="697"/>
      <c r="GH293" s="697"/>
      <c r="GI293" s="697"/>
      <c r="GJ293" s="697"/>
      <c r="GK293" s="697"/>
      <c r="GL293" s="697"/>
      <c r="GM293" s="697"/>
      <c r="GN293" s="697"/>
      <c r="GO293" s="697"/>
      <c r="GP293" s="697"/>
      <c r="GQ293" s="697"/>
      <c r="GR293" s="697"/>
      <c r="GS293" s="697"/>
      <c r="GT293" s="697"/>
      <c r="GU293" s="697"/>
      <c r="GV293" s="697"/>
      <c r="GW293" s="697"/>
      <c r="GX293" s="697"/>
      <c r="GY293" s="697"/>
      <c r="GZ293" s="697"/>
      <c r="HA293" s="697"/>
      <c r="HB293" s="697"/>
      <c r="HC293" s="697"/>
      <c r="HD293" s="697"/>
      <c r="HE293" s="697"/>
      <c r="HF293" s="697"/>
      <c r="HG293" s="697"/>
      <c r="HH293" s="697"/>
      <c r="HI293" s="697"/>
      <c r="HJ293" s="697"/>
      <c r="HK293" s="697"/>
      <c r="HL293" s="697"/>
      <c r="HM293" s="697"/>
      <c r="HN293" s="697"/>
      <c r="HO293" s="697"/>
      <c r="HP293" s="697"/>
      <c r="HQ293" s="697"/>
      <c r="HR293" s="697"/>
      <c r="HS293" s="697"/>
      <c r="HT293" s="697"/>
      <c r="HU293" s="697"/>
      <c r="HV293" s="697"/>
      <c r="HW293" s="697"/>
      <c r="HX293" s="697"/>
      <c r="HY293" s="697"/>
      <c r="HZ293" s="697"/>
      <c r="IA293" s="697"/>
      <c r="IB293" s="697"/>
      <c r="IC293" s="697"/>
      <c r="ID293" s="697"/>
      <c r="IE293" s="697"/>
      <c r="IF293" s="697"/>
      <c r="IG293" s="697"/>
      <c r="IH293" s="697"/>
      <c r="II293" s="697"/>
      <c r="IJ293" s="697"/>
      <c r="IK293" s="697"/>
      <c r="IL293" s="697"/>
      <c r="IM293" s="697"/>
    </row>
    <row r="294" spans="1:247">
      <c r="A294" s="704"/>
      <c r="B294" s="704"/>
      <c r="C294" s="704"/>
      <c r="D294" s="720"/>
      <c r="E294" s="711"/>
      <c r="F294" s="717"/>
      <c r="G294" s="708"/>
      <c r="H294" s="717"/>
      <c r="I294" s="711"/>
      <c r="J294" s="711"/>
      <c r="K294" s="718"/>
      <c r="L294" s="712"/>
      <c r="M294" s="704"/>
      <c r="N294" s="704"/>
      <c r="O294" s="712"/>
      <c r="P294" s="704"/>
      <c r="Q294" s="704"/>
      <c r="R294" s="704"/>
      <c r="S294" s="713"/>
      <c r="T294" s="704"/>
      <c r="V294" s="697"/>
      <c r="W294" s="697"/>
      <c r="X294" s="697"/>
      <c r="Y294" s="697"/>
      <c r="Z294" s="697"/>
      <c r="AA294" s="697"/>
      <c r="AB294" s="697"/>
      <c r="AC294" s="697"/>
      <c r="AD294" s="697"/>
      <c r="AE294" s="697"/>
      <c r="AF294" s="697"/>
      <c r="AG294" s="697"/>
      <c r="AH294" s="697"/>
      <c r="AI294" s="697"/>
      <c r="AJ294" s="697"/>
      <c r="AK294" s="697"/>
      <c r="AL294" s="697"/>
      <c r="AM294" s="697"/>
      <c r="AN294" s="697"/>
      <c r="AO294" s="697"/>
      <c r="AP294" s="697"/>
      <c r="AQ294" s="697"/>
      <c r="AR294" s="697"/>
      <c r="AS294" s="697"/>
      <c r="AT294" s="697"/>
      <c r="AU294" s="697"/>
      <c r="AV294" s="697"/>
      <c r="AW294" s="697"/>
      <c r="AX294" s="697"/>
      <c r="AY294" s="697"/>
      <c r="AZ294" s="697"/>
      <c r="BA294" s="697"/>
      <c r="BB294" s="697"/>
      <c r="BC294" s="697"/>
      <c r="BD294" s="697"/>
      <c r="BE294" s="697"/>
      <c r="BF294" s="697"/>
      <c r="BG294" s="697"/>
      <c r="BH294" s="697"/>
      <c r="BI294" s="697"/>
      <c r="BJ294" s="697"/>
      <c r="BK294" s="697"/>
      <c r="BL294" s="697"/>
      <c r="BM294" s="697"/>
      <c r="BN294" s="697"/>
      <c r="BO294" s="697"/>
      <c r="BP294" s="697"/>
      <c r="BQ294" s="697"/>
      <c r="BR294" s="697"/>
      <c r="BS294" s="697"/>
      <c r="BT294" s="697"/>
      <c r="BU294" s="697"/>
      <c r="BV294" s="697"/>
      <c r="BW294" s="697"/>
      <c r="BX294" s="697"/>
      <c r="BY294" s="697"/>
      <c r="BZ294" s="697"/>
      <c r="CA294" s="697"/>
      <c r="CB294" s="697"/>
      <c r="CC294" s="697"/>
      <c r="CD294" s="697"/>
      <c r="CE294" s="697"/>
      <c r="CF294" s="697"/>
      <c r="CG294" s="697"/>
      <c r="CH294" s="697"/>
      <c r="CI294" s="697"/>
      <c r="CJ294" s="697"/>
      <c r="CK294" s="697"/>
      <c r="CL294" s="697"/>
      <c r="CM294" s="697"/>
      <c r="CN294" s="697"/>
      <c r="CO294" s="697"/>
      <c r="CP294" s="697"/>
      <c r="CQ294" s="697"/>
      <c r="CR294" s="697"/>
      <c r="CS294" s="697"/>
      <c r="CT294" s="697"/>
      <c r="CU294" s="697"/>
      <c r="CV294" s="697"/>
      <c r="CW294" s="697"/>
      <c r="CX294" s="697"/>
      <c r="CY294" s="697"/>
      <c r="CZ294" s="697"/>
      <c r="DA294" s="697"/>
      <c r="DB294" s="697"/>
      <c r="DC294" s="697"/>
      <c r="DD294" s="697"/>
      <c r="DE294" s="697"/>
      <c r="DF294" s="697"/>
      <c r="DG294" s="697"/>
      <c r="DH294" s="697"/>
      <c r="DI294" s="697"/>
      <c r="DJ294" s="697"/>
      <c r="DK294" s="697"/>
      <c r="DL294" s="697"/>
      <c r="DM294" s="697"/>
      <c r="DN294" s="697"/>
      <c r="DO294" s="697"/>
      <c r="DP294" s="697"/>
      <c r="DQ294" s="697"/>
      <c r="DR294" s="697"/>
      <c r="DS294" s="697"/>
      <c r="DT294" s="697"/>
      <c r="DU294" s="697"/>
      <c r="DV294" s="697"/>
      <c r="DW294" s="697"/>
      <c r="DX294" s="697"/>
      <c r="DY294" s="697"/>
      <c r="DZ294" s="697"/>
      <c r="EA294" s="697"/>
      <c r="EB294" s="697"/>
      <c r="EC294" s="697"/>
      <c r="ED294" s="697"/>
      <c r="EE294" s="697"/>
      <c r="EF294" s="697"/>
      <c r="EG294" s="697"/>
      <c r="EH294" s="697"/>
      <c r="EI294" s="697"/>
      <c r="EJ294" s="697"/>
      <c r="EK294" s="697"/>
      <c r="EL294" s="697"/>
      <c r="EM294" s="697"/>
      <c r="EN294" s="697"/>
      <c r="EO294" s="697"/>
      <c r="EP294" s="697"/>
      <c r="EQ294" s="697"/>
      <c r="ER294" s="697"/>
      <c r="ES294" s="697"/>
      <c r="ET294" s="697"/>
      <c r="EU294" s="697"/>
      <c r="EV294" s="697"/>
      <c r="EW294" s="697"/>
      <c r="EX294" s="697"/>
      <c r="EY294" s="697"/>
      <c r="EZ294" s="697"/>
      <c r="FA294" s="697"/>
      <c r="FB294" s="697"/>
      <c r="FC294" s="697"/>
      <c r="FD294" s="697"/>
      <c r="FE294" s="697"/>
      <c r="FF294" s="697"/>
      <c r="FG294" s="697"/>
      <c r="FH294" s="697"/>
      <c r="FI294" s="697"/>
      <c r="FJ294" s="697"/>
      <c r="FK294" s="697"/>
      <c r="FL294" s="697"/>
      <c r="FM294" s="697"/>
      <c r="FN294" s="697"/>
      <c r="FO294" s="697"/>
      <c r="FP294" s="697"/>
      <c r="FQ294" s="697"/>
      <c r="FR294" s="697"/>
      <c r="FS294" s="697"/>
      <c r="FT294" s="697"/>
      <c r="FU294" s="697"/>
      <c r="FV294" s="697"/>
      <c r="FW294" s="697"/>
      <c r="FX294" s="697"/>
      <c r="FY294" s="697"/>
      <c r="FZ294" s="697"/>
      <c r="GA294" s="697"/>
      <c r="GB294" s="697"/>
      <c r="GC294" s="697"/>
      <c r="GD294" s="697"/>
      <c r="GE294" s="697"/>
      <c r="GF294" s="697"/>
      <c r="GG294" s="697"/>
      <c r="GH294" s="697"/>
      <c r="GI294" s="697"/>
      <c r="GJ294" s="697"/>
      <c r="GK294" s="697"/>
      <c r="GL294" s="697"/>
      <c r="GM294" s="697"/>
      <c r="GN294" s="697"/>
      <c r="GO294" s="697"/>
      <c r="GP294" s="697"/>
      <c r="GQ294" s="697"/>
      <c r="GR294" s="697"/>
      <c r="GS294" s="697"/>
      <c r="GT294" s="697"/>
      <c r="GU294" s="697"/>
      <c r="GV294" s="697"/>
      <c r="GW294" s="697"/>
      <c r="GX294" s="697"/>
      <c r="GY294" s="697"/>
      <c r="GZ294" s="697"/>
      <c r="HA294" s="697"/>
      <c r="HB294" s="697"/>
      <c r="HC294" s="697"/>
      <c r="HD294" s="697"/>
      <c r="HE294" s="697"/>
      <c r="HF294" s="697"/>
      <c r="HG294" s="697"/>
      <c r="HH294" s="697"/>
      <c r="HI294" s="697"/>
      <c r="HJ294" s="697"/>
      <c r="HK294" s="697"/>
      <c r="HL294" s="697"/>
      <c r="HM294" s="697"/>
      <c r="HN294" s="697"/>
      <c r="HO294" s="697"/>
      <c r="HP294" s="697"/>
      <c r="HQ294" s="697"/>
      <c r="HR294" s="697"/>
      <c r="HS294" s="697"/>
      <c r="HT294" s="697"/>
      <c r="HU294" s="697"/>
      <c r="HV294" s="697"/>
      <c r="HW294" s="697"/>
      <c r="HX294" s="697"/>
      <c r="HY294" s="697"/>
      <c r="HZ294" s="697"/>
      <c r="IA294" s="697"/>
      <c r="IB294" s="697"/>
      <c r="IC294" s="697"/>
      <c r="ID294" s="697"/>
      <c r="IE294" s="697"/>
      <c r="IF294" s="697"/>
      <c r="IG294" s="697"/>
      <c r="IH294" s="697"/>
      <c r="II294" s="697"/>
      <c r="IJ294" s="697"/>
      <c r="IK294" s="697"/>
      <c r="IL294" s="697"/>
      <c r="IM294" s="697"/>
    </row>
    <row r="295" spans="1:247">
      <c r="A295" s="704"/>
      <c r="B295" s="704"/>
      <c r="C295" s="704"/>
      <c r="D295" s="720"/>
      <c r="E295" s="711"/>
      <c r="F295" s="717"/>
      <c r="G295" s="708"/>
      <c r="H295" s="709"/>
      <c r="I295" s="711"/>
      <c r="J295" s="711"/>
      <c r="K295" s="718"/>
      <c r="L295" s="712"/>
      <c r="M295" s="704"/>
      <c r="N295" s="704"/>
      <c r="O295" s="712"/>
      <c r="P295" s="704"/>
      <c r="Q295" s="704"/>
      <c r="R295" s="704"/>
      <c r="S295" s="713"/>
      <c r="T295" s="704"/>
      <c r="V295" s="697"/>
      <c r="W295" s="697"/>
      <c r="X295" s="697"/>
      <c r="Y295" s="697"/>
      <c r="Z295" s="697"/>
      <c r="AA295" s="697"/>
      <c r="AB295" s="697"/>
      <c r="AC295" s="697"/>
      <c r="AD295" s="697"/>
      <c r="AE295" s="697"/>
      <c r="AF295" s="697"/>
      <c r="AG295" s="697"/>
      <c r="AH295" s="697"/>
      <c r="AI295" s="697"/>
      <c r="AJ295" s="697"/>
      <c r="AK295" s="697"/>
      <c r="AL295" s="697"/>
      <c r="AM295" s="697"/>
      <c r="AN295" s="697"/>
      <c r="AO295" s="697"/>
      <c r="AP295" s="697"/>
      <c r="AQ295" s="697"/>
      <c r="AR295" s="697"/>
      <c r="AS295" s="697"/>
      <c r="AT295" s="697"/>
      <c r="AU295" s="697"/>
      <c r="AV295" s="697"/>
      <c r="AW295" s="697"/>
      <c r="AX295" s="697"/>
      <c r="AY295" s="697"/>
      <c r="AZ295" s="697"/>
      <c r="BA295" s="697"/>
      <c r="BB295" s="697"/>
      <c r="BC295" s="697"/>
      <c r="BD295" s="697"/>
      <c r="BE295" s="697"/>
      <c r="BF295" s="697"/>
      <c r="BG295" s="697"/>
      <c r="BH295" s="697"/>
      <c r="BI295" s="697"/>
      <c r="BJ295" s="697"/>
      <c r="BK295" s="697"/>
      <c r="BL295" s="697"/>
      <c r="BM295" s="697"/>
      <c r="BN295" s="697"/>
      <c r="BO295" s="697"/>
      <c r="BP295" s="697"/>
      <c r="BQ295" s="697"/>
      <c r="BR295" s="697"/>
      <c r="BS295" s="697"/>
      <c r="BT295" s="697"/>
      <c r="BU295" s="697"/>
      <c r="BV295" s="697"/>
      <c r="BW295" s="697"/>
      <c r="BX295" s="697"/>
      <c r="BY295" s="697"/>
      <c r="BZ295" s="697"/>
      <c r="CA295" s="697"/>
      <c r="CB295" s="697"/>
      <c r="CC295" s="697"/>
      <c r="CD295" s="697"/>
      <c r="CE295" s="697"/>
      <c r="CF295" s="697"/>
      <c r="CG295" s="697"/>
      <c r="CH295" s="697"/>
      <c r="CI295" s="697"/>
      <c r="CJ295" s="697"/>
      <c r="CK295" s="697"/>
      <c r="CL295" s="697"/>
      <c r="CM295" s="697"/>
      <c r="CN295" s="697"/>
      <c r="CO295" s="697"/>
      <c r="CP295" s="697"/>
      <c r="CQ295" s="697"/>
      <c r="CR295" s="697"/>
      <c r="CS295" s="697"/>
      <c r="CT295" s="697"/>
      <c r="CU295" s="697"/>
      <c r="CV295" s="697"/>
      <c r="CW295" s="697"/>
      <c r="CX295" s="697"/>
      <c r="CY295" s="697"/>
      <c r="CZ295" s="697"/>
      <c r="DA295" s="697"/>
      <c r="DB295" s="697"/>
      <c r="DC295" s="697"/>
      <c r="DD295" s="697"/>
      <c r="DE295" s="697"/>
      <c r="DF295" s="697"/>
      <c r="DG295" s="697"/>
      <c r="DH295" s="697"/>
      <c r="DI295" s="697"/>
      <c r="DJ295" s="697"/>
      <c r="DK295" s="697"/>
      <c r="DL295" s="697"/>
      <c r="DM295" s="697"/>
      <c r="DN295" s="697"/>
      <c r="DO295" s="697"/>
      <c r="DP295" s="697"/>
      <c r="DQ295" s="697"/>
      <c r="DR295" s="697"/>
      <c r="DS295" s="697"/>
      <c r="DT295" s="697"/>
      <c r="DU295" s="697"/>
      <c r="DV295" s="697"/>
      <c r="DW295" s="697"/>
      <c r="DX295" s="697"/>
      <c r="DY295" s="697"/>
      <c r="DZ295" s="697"/>
      <c r="EA295" s="697"/>
      <c r="EB295" s="697"/>
      <c r="EC295" s="697"/>
      <c r="ED295" s="697"/>
      <c r="EE295" s="697"/>
      <c r="EF295" s="697"/>
      <c r="EG295" s="697"/>
      <c r="EH295" s="697"/>
      <c r="EI295" s="697"/>
      <c r="EJ295" s="697"/>
      <c r="EK295" s="697"/>
      <c r="EL295" s="697"/>
      <c r="EM295" s="697"/>
      <c r="EN295" s="697"/>
      <c r="EO295" s="697"/>
      <c r="EP295" s="697"/>
      <c r="EQ295" s="697"/>
      <c r="ER295" s="697"/>
      <c r="ES295" s="697"/>
      <c r="ET295" s="697"/>
      <c r="EU295" s="697"/>
      <c r="EV295" s="697"/>
      <c r="EW295" s="697"/>
      <c r="EX295" s="697"/>
      <c r="EY295" s="697"/>
      <c r="EZ295" s="697"/>
      <c r="FA295" s="697"/>
      <c r="FB295" s="697"/>
      <c r="FC295" s="697"/>
      <c r="FD295" s="697"/>
      <c r="FE295" s="697"/>
      <c r="FF295" s="697"/>
      <c r="FG295" s="697"/>
      <c r="FH295" s="697"/>
      <c r="FI295" s="697"/>
      <c r="FJ295" s="697"/>
      <c r="FK295" s="697"/>
      <c r="FL295" s="697"/>
      <c r="FM295" s="697"/>
      <c r="FN295" s="697"/>
      <c r="FO295" s="697"/>
      <c r="FP295" s="697"/>
      <c r="FQ295" s="697"/>
      <c r="FR295" s="697"/>
      <c r="FS295" s="697"/>
      <c r="FT295" s="697"/>
      <c r="FU295" s="697"/>
      <c r="FV295" s="697"/>
      <c r="FW295" s="697"/>
      <c r="FX295" s="697"/>
      <c r="FY295" s="697"/>
      <c r="FZ295" s="697"/>
      <c r="GA295" s="697"/>
      <c r="GB295" s="697"/>
      <c r="GC295" s="697"/>
      <c r="GD295" s="697"/>
      <c r="GE295" s="697"/>
      <c r="GF295" s="697"/>
      <c r="GG295" s="697"/>
      <c r="GH295" s="697"/>
      <c r="GI295" s="697"/>
      <c r="GJ295" s="697"/>
      <c r="GK295" s="697"/>
      <c r="GL295" s="697"/>
      <c r="GM295" s="697"/>
      <c r="GN295" s="697"/>
      <c r="GO295" s="697"/>
      <c r="GP295" s="697"/>
      <c r="GQ295" s="697"/>
      <c r="GR295" s="697"/>
      <c r="GS295" s="697"/>
      <c r="GT295" s="697"/>
      <c r="GU295" s="697"/>
      <c r="GV295" s="697"/>
      <c r="GW295" s="697"/>
      <c r="GX295" s="697"/>
      <c r="GY295" s="697"/>
      <c r="GZ295" s="697"/>
      <c r="HA295" s="697"/>
      <c r="HB295" s="697"/>
      <c r="HC295" s="697"/>
      <c r="HD295" s="697"/>
      <c r="HE295" s="697"/>
      <c r="HF295" s="697"/>
      <c r="HG295" s="697"/>
      <c r="HH295" s="697"/>
      <c r="HI295" s="697"/>
      <c r="HJ295" s="697"/>
      <c r="HK295" s="697"/>
      <c r="HL295" s="697"/>
      <c r="HM295" s="697"/>
      <c r="HN295" s="697"/>
      <c r="HO295" s="697"/>
      <c r="HP295" s="697"/>
      <c r="HQ295" s="697"/>
      <c r="HR295" s="697"/>
      <c r="HS295" s="697"/>
      <c r="HT295" s="697"/>
      <c r="HU295" s="697"/>
      <c r="HV295" s="697"/>
      <c r="HW295" s="697"/>
      <c r="HX295" s="697"/>
      <c r="HY295" s="697"/>
      <c r="HZ295" s="697"/>
      <c r="IA295" s="697"/>
      <c r="IB295" s="697"/>
      <c r="IC295" s="697"/>
      <c r="ID295" s="697"/>
      <c r="IE295" s="697"/>
      <c r="IF295" s="697"/>
      <c r="IG295" s="697"/>
      <c r="IH295" s="697"/>
      <c r="II295" s="697"/>
      <c r="IJ295" s="697"/>
      <c r="IK295" s="697"/>
      <c r="IL295" s="697"/>
      <c r="IM295" s="697"/>
    </row>
    <row r="296" spans="1:247">
      <c r="A296" s="704"/>
      <c r="B296" s="704"/>
      <c r="C296" s="704"/>
      <c r="D296" s="720"/>
      <c r="E296" s="711"/>
      <c r="F296" s="717"/>
      <c r="G296" s="708"/>
      <c r="H296" s="717"/>
      <c r="I296" s="711"/>
      <c r="J296" s="711"/>
      <c r="K296" s="718"/>
      <c r="L296" s="712"/>
      <c r="M296" s="704"/>
      <c r="N296" s="704"/>
      <c r="O296" s="712"/>
      <c r="P296" s="704"/>
      <c r="Q296" s="704"/>
      <c r="R296" s="704"/>
      <c r="S296" s="713"/>
      <c r="T296" s="704"/>
      <c r="V296" s="697"/>
      <c r="W296" s="697"/>
      <c r="X296" s="697"/>
      <c r="Y296" s="697"/>
      <c r="Z296" s="697"/>
      <c r="AA296" s="697"/>
      <c r="AB296" s="697"/>
      <c r="AC296" s="697"/>
      <c r="AD296" s="697"/>
      <c r="AE296" s="697"/>
      <c r="AF296" s="697"/>
      <c r="AG296" s="697"/>
      <c r="AH296" s="697"/>
      <c r="AI296" s="697"/>
      <c r="AJ296" s="697"/>
      <c r="AK296" s="697"/>
      <c r="AL296" s="697"/>
      <c r="AM296" s="697"/>
      <c r="AN296" s="697"/>
      <c r="AO296" s="697"/>
      <c r="AP296" s="697"/>
      <c r="AQ296" s="697"/>
      <c r="AR296" s="697"/>
      <c r="AS296" s="697"/>
      <c r="AT296" s="697"/>
      <c r="AU296" s="697"/>
      <c r="AV296" s="697"/>
      <c r="AW296" s="697"/>
      <c r="AX296" s="697"/>
      <c r="AY296" s="697"/>
      <c r="AZ296" s="697"/>
      <c r="BA296" s="697"/>
      <c r="BB296" s="697"/>
      <c r="BC296" s="697"/>
      <c r="BD296" s="697"/>
      <c r="BE296" s="697"/>
      <c r="BF296" s="697"/>
      <c r="BG296" s="697"/>
      <c r="BH296" s="697"/>
      <c r="BI296" s="697"/>
      <c r="BJ296" s="697"/>
      <c r="BK296" s="697"/>
      <c r="BL296" s="697"/>
      <c r="BM296" s="697"/>
      <c r="BN296" s="697"/>
      <c r="BO296" s="697"/>
      <c r="BP296" s="697"/>
      <c r="BQ296" s="697"/>
      <c r="BR296" s="697"/>
      <c r="BS296" s="697"/>
      <c r="BT296" s="697"/>
      <c r="BU296" s="697"/>
      <c r="BV296" s="697"/>
      <c r="BW296" s="697"/>
      <c r="BX296" s="697"/>
      <c r="BY296" s="697"/>
      <c r="BZ296" s="697"/>
      <c r="CA296" s="697"/>
      <c r="CB296" s="697"/>
      <c r="CC296" s="697"/>
      <c r="CD296" s="697"/>
      <c r="CE296" s="697"/>
      <c r="CF296" s="697"/>
      <c r="CG296" s="697"/>
      <c r="CH296" s="697"/>
      <c r="CI296" s="697"/>
      <c r="CJ296" s="697"/>
      <c r="CK296" s="697"/>
      <c r="CL296" s="697"/>
      <c r="CM296" s="697"/>
      <c r="CN296" s="697"/>
      <c r="CO296" s="697"/>
      <c r="CP296" s="697"/>
      <c r="CQ296" s="697"/>
      <c r="CR296" s="697"/>
      <c r="CS296" s="697"/>
      <c r="CT296" s="697"/>
      <c r="CU296" s="697"/>
      <c r="CV296" s="697"/>
      <c r="CW296" s="697"/>
      <c r="CX296" s="697"/>
      <c r="CY296" s="697"/>
      <c r="CZ296" s="697"/>
      <c r="DA296" s="697"/>
      <c r="DB296" s="697"/>
      <c r="DC296" s="697"/>
      <c r="DD296" s="697"/>
      <c r="DE296" s="697"/>
      <c r="DF296" s="697"/>
      <c r="DG296" s="697"/>
      <c r="DH296" s="697"/>
      <c r="DI296" s="697"/>
      <c r="DJ296" s="697"/>
      <c r="DK296" s="697"/>
      <c r="DL296" s="697"/>
      <c r="DM296" s="697"/>
      <c r="DN296" s="697"/>
      <c r="DO296" s="697"/>
      <c r="DP296" s="697"/>
      <c r="DQ296" s="697"/>
      <c r="DR296" s="697"/>
      <c r="DS296" s="697"/>
      <c r="DT296" s="697"/>
      <c r="DU296" s="697"/>
      <c r="DV296" s="697"/>
      <c r="DW296" s="697"/>
      <c r="DX296" s="697"/>
      <c r="DY296" s="697"/>
      <c r="DZ296" s="697"/>
      <c r="EA296" s="697"/>
      <c r="EB296" s="697"/>
      <c r="EC296" s="697"/>
      <c r="ED296" s="697"/>
      <c r="EE296" s="697"/>
      <c r="EF296" s="697"/>
      <c r="EG296" s="697"/>
      <c r="EH296" s="697"/>
      <c r="EI296" s="697"/>
      <c r="EJ296" s="697"/>
      <c r="EK296" s="697"/>
      <c r="EL296" s="697"/>
      <c r="EM296" s="697"/>
      <c r="EN296" s="697"/>
      <c r="EO296" s="697"/>
      <c r="EP296" s="697"/>
      <c r="EQ296" s="697"/>
      <c r="ER296" s="697"/>
      <c r="ES296" s="697"/>
      <c r="ET296" s="697"/>
      <c r="EU296" s="697"/>
      <c r="EV296" s="697"/>
      <c r="EW296" s="697"/>
      <c r="EX296" s="697"/>
      <c r="EY296" s="697"/>
      <c r="EZ296" s="697"/>
      <c r="FA296" s="697"/>
      <c r="FB296" s="697"/>
      <c r="FC296" s="697"/>
      <c r="FD296" s="697"/>
      <c r="FE296" s="697"/>
      <c r="FF296" s="697"/>
      <c r="FG296" s="697"/>
      <c r="FH296" s="697"/>
      <c r="FI296" s="697"/>
      <c r="FJ296" s="697"/>
      <c r="FK296" s="697"/>
      <c r="FL296" s="697"/>
      <c r="FM296" s="697"/>
      <c r="FN296" s="697"/>
      <c r="FO296" s="697"/>
      <c r="FP296" s="697"/>
      <c r="FQ296" s="697"/>
      <c r="FR296" s="697"/>
      <c r="FS296" s="697"/>
      <c r="FT296" s="697"/>
      <c r="FU296" s="697"/>
      <c r="FV296" s="697"/>
      <c r="FW296" s="697"/>
      <c r="FX296" s="697"/>
      <c r="FY296" s="697"/>
      <c r="FZ296" s="697"/>
      <c r="GA296" s="697"/>
      <c r="GB296" s="697"/>
      <c r="GC296" s="697"/>
      <c r="GD296" s="697"/>
      <c r="GE296" s="697"/>
      <c r="GF296" s="697"/>
      <c r="GG296" s="697"/>
      <c r="GH296" s="697"/>
      <c r="GI296" s="697"/>
      <c r="GJ296" s="697"/>
      <c r="GK296" s="697"/>
      <c r="GL296" s="697"/>
      <c r="GM296" s="697"/>
      <c r="GN296" s="697"/>
      <c r="GO296" s="697"/>
      <c r="GP296" s="697"/>
      <c r="GQ296" s="697"/>
      <c r="GR296" s="697"/>
      <c r="GS296" s="697"/>
      <c r="GT296" s="697"/>
      <c r="GU296" s="697"/>
      <c r="GV296" s="697"/>
      <c r="GW296" s="697"/>
      <c r="GX296" s="697"/>
      <c r="GY296" s="697"/>
      <c r="GZ296" s="697"/>
      <c r="HA296" s="697"/>
      <c r="HB296" s="697"/>
      <c r="HC296" s="697"/>
      <c r="HD296" s="697"/>
      <c r="HE296" s="697"/>
      <c r="HF296" s="697"/>
      <c r="HG296" s="697"/>
      <c r="HH296" s="697"/>
      <c r="HI296" s="697"/>
      <c r="HJ296" s="697"/>
      <c r="HK296" s="697"/>
      <c r="HL296" s="697"/>
      <c r="HM296" s="697"/>
      <c r="HN296" s="697"/>
      <c r="HO296" s="697"/>
      <c r="HP296" s="697"/>
      <c r="HQ296" s="697"/>
      <c r="HR296" s="697"/>
      <c r="HS296" s="697"/>
      <c r="HT296" s="697"/>
      <c r="HU296" s="697"/>
      <c r="HV296" s="697"/>
      <c r="HW296" s="697"/>
      <c r="HX296" s="697"/>
      <c r="HY296" s="697"/>
      <c r="HZ296" s="697"/>
      <c r="IA296" s="697"/>
      <c r="IB296" s="697"/>
      <c r="IC296" s="697"/>
      <c r="ID296" s="697"/>
      <c r="IE296" s="697"/>
      <c r="IF296" s="697"/>
      <c r="IG296" s="697"/>
      <c r="IH296" s="697"/>
      <c r="II296" s="697"/>
      <c r="IJ296" s="697"/>
      <c r="IK296" s="697"/>
      <c r="IL296" s="697"/>
      <c r="IM296" s="697"/>
    </row>
    <row r="297" spans="1:247">
      <c r="A297" s="704"/>
      <c r="B297" s="704"/>
      <c r="C297" s="704"/>
      <c r="D297" s="720"/>
      <c r="E297" s="711"/>
      <c r="F297" s="717"/>
      <c r="G297" s="708"/>
      <c r="H297" s="709"/>
      <c r="I297" s="711"/>
      <c r="J297" s="711"/>
      <c r="K297" s="718"/>
      <c r="L297" s="712"/>
      <c r="M297" s="704"/>
      <c r="N297" s="704"/>
      <c r="O297" s="712"/>
      <c r="P297" s="704"/>
      <c r="Q297" s="704"/>
      <c r="R297" s="704"/>
      <c r="S297" s="713"/>
      <c r="T297" s="704"/>
      <c r="V297" s="697"/>
      <c r="W297" s="697"/>
      <c r="X297" s="697"/>
      <c r="Y297" s="697"/>
      <c r="Z297" s="697"/>
      <c r="AA297" s="697"/>
      <c r="AB297" s="697"/>
      <c r="AC297" s="697"/>
      <c r="AD297" s="697"/>
      <c r="AE297" s="697"/>
      <c r="AF297" s="697"/>
      <c r="AG297" s="697"/>
      <c r="AH297" s="697"/>
      <c r="AI297" s="697"/>
      <c r="AJ297" s="697"/>
      <c r="AK297" s="697"/>
      <c r="AL297" s="697"/>
      <c r="AM297" s="697"/>
      <c r="AN297" s="697"/>
      <c r="AO297" s="697"/>
      <c r="AP297" s="697"/>
      <c r="AQ297" s="697"/>
      <c r="AR297" s="697"/>
      <c r="AS297" s="697"/>
      <c r="AT297" s="697"/>
      <c r="AU297" s="697"/>
      <c r="AV297" s="697"/>
      <c r="AW297" s="697"/>
      <c r="AX297" s="697"/>
      <c r="AY297" s="697"/>
      <c r="AZ297" s="697"/>
      <c r="BA297" s="697"/>
      <c r="BB297" s="697"/>
      <c r="BC297" s="697"/>
      <c r="BD297" s="697"/>
      <c r="BE297" s="697"/>
      <c r="BF297" s="697"/>
      <c r="BG297" s="697"/>
      <c r="BH297" s="697"/>
      <c r="BI297" s="697"/>
      <c r="BJ297" s="697"/>
      <c r="BK297" s="697"/>
      <c r="BL297" s="697"/>
      <c r="BM297" s="697"/>
      <c r="BN297" s="697"/>
      <c r="BO297" s="697"/>
      <c r="BP297" s="697"/>
      <c r="BQ297" s="697"/>
      <c r="BR297" s="697"/>
      <c r="BS297" s="697"/>
      <c r="BT297" s="697"/>
      <c r="BU297" s="697"/>
      <c r="BV297" s="697"/>
      <c r="BW297" s="697"/>
      <c r="BX297" s="697"/>
      <c r="BY297" s="697"/>
      <c r="BZ297" s="697"/>
      <c r="CA297" s="697"/>
      <c r="CB297" s="697"/>
      <c r="CC297" s="697"/>
      <c r="CD297" s="697"/>
      <c r="CE297" s="697"/>
      <c r="CF297" s="697"/>
      <c r="CG297" s="697"/>
      <c r="CH297" s="697"/>
      <c r="CI297" s="697"/>
      <c r="CJ297" s="697"/>
      <c r="CK297" s="697"/>
      <c r="CL297" s="697"/>
      <c r="CM297" s="697"/>
      <c r="CN297" s="697"/>
      <c r="CO297" s="697"/>
      <c r="CP297" s="697"/>
      <c r="CQ297" s="697"/>
      <c r="CR297" s="697"/>
      <c r="CS297" s="697"/>
      <c r="CT297" s="697"/>
      <c r="CU297" s="697"/>
      <c r="CV297" s="697"/>
      <c r="CW297" s="697"/>
      <c r="CX297" s="697"/>
      <c r="CY297" s="697"/>
      <c r="CZ297" s="697"/>
      <c r="DA297" s="697"/>
      <c r="DB297" s="697"/>
      <c r="DC297" s="697"/>
      <c r="DD297" s="697"/>
      <c r="DE297" s="697"/>
      <c r="DF297" s="697"/>
      <c r="DG297" s="697"/>
      <c r="DH297" s="697"/>
      <c r="DI297" s="697"/>
      <c r="DJ297" s="697"/>
      <c r="DK297" s="697"/>
      <c r="DL297" s="697"/>
      <c r="DM297" s="697"/>
      <c r="DN297" s="697"/>
      <c r="DO297" s="697"/>
      <c r="DP297" s="697"/>
      <c r="DQ297" s="697"/>
      <c r="DR297" s="697"/>
      <c r="DS297" s="697"/>
      <c r="DT297" s="697"/>
      <c r="DU297" s="697"/>
      <c r="DV297" s="697"/>
      <c r="DW297" s="697"/>
      <c r="DX297" s="697"/>
      <c r="DY297" s="697"/>
      <c r="DZ297" s="697"/>
      <c r="EA297" s="697"/>
      <c r="EB297" s="697"/>
      <c r="EC297" s="697"/>
      <c r="ED297" s="697"/>
      <c r="EE297" s="697"/>
      <c r="EF297" s="697"/>
      <c r="EG297" s="697"/>
      <c r="EH297" s="697"/>
      <c r="EI297" s="697"/>
      <c r="EJ297" s="697"/>
      <c r="EK297" s="697"/>
      <c r="EL297" s="697"/>
      <c r="EM297" s="697"/>
      <c r="EN297" s="697"/>
      <c r="EO297" s="697"/>
      <c r="EP297" s="697"/>
      <c r="EQ297" s="697"/>
      <c r="ER297" s="697"/>
      <c r="ES297" s="697"/>
      <c r="ET297" s="697"/>
      <c r="EU297" s="697"/>
      <c r="EV297" s="697"/>
      <c r="EW297" s="697"/>
      <c r="EX297" s="697"/>
      <c r="EY297" s="697"/>
      <c r="EZ297" s="697"/>
      <c r="FA297" s="697"/>
      <c r="FB297" s="697"/>
      <c r="FC297" s="697"/>
      <c r="FD297" s="697"/>
      <c r="FE297" s="697"/>
      <c r="FF297" s="697"/>
      <c r="FG297" s="697"/>
      <c r="FH297" s="697"/>
      <c r="FI297" s="697"/>
      <c r="FJ297" s="697"/>
      <c r="FK297" s="697"/>
      <c r="FL297" s="697"/>
      <c r="FM297" s="697"/>
      <c r="FN297" s="697"/>
      <c r="FO297" s="697"/>
      <c r="FP297" s="697"/>
      <c r="FQ297" s="697"/>
      <c r="FR297" s="697"/>
      <c r="FS297" s="697"/>
      <c r="FT297" s="697"/>
      <c r="FU297" s="697"/>
      <c r="FV297" s="697"/>
      <c r="FW297" s="697"/>
      <c r="FX297" s="697"/>
      <c r="FY297" s="697"/>
      <c r="FZ297" s="697"/>
      <c r="GA297" s="697"/>
      <c r="GB297" s="697"/>
      <c r="GC297" s="697"/>
      <c r="GD297" s="697"/>
      <c r="GE297" s="697"/>
      <c r="GF297" s="697"/>
      <c r="GG297" s="697"/>
      <c r="GH297" s="697"/>
      <c r="GI297" s="697"/>
      <c r="GJ297" s="697"/>
      <c r="GK297" s="697"/>
      <c r="GL297" s="697"/>
      <c r="GM297" s="697"/>
      <c r="GN297" s="697"/>
      <c r="GO297" s="697"/>
      <c r="GP297" s="697"/>
      <c r="GQ297" s="697"/>
      <c r="GR297" s="697"/>
      <c r="GS297" s="697"/>
      <c r="GT297" s="697"/>
      <c r="GU297" s="697"/>
      <c r="GV297" s="697"/>
      <c r="GW297" s="697"/>
      <c r="GX297" s="697"/>
      <c r="GY297" s="697"/>
      <c r="GZ297" s="697"/>
      <c r="HA297" s="697"/>
      <c r="HB297" s="697"/>
      <c r="HC297" s="697"/>
      <c r="HD297" s="697"/>
      <c r="HE297" s="697"/>
      <c r="HF297" s="697"/>
      <c r="HG297" s="697"/>
      <c r="HH297" s="697"/>
      <c r="HI297" s="697"/>
      <c r="HJ297" s="697"/>
      <c r="HK297" s="697"/>
      <c r="HL297" s="697"/>
      <c r="HM297" s="697"/>
      <c r="HN297" s="697"/>
      <c r="HO297" s="697"/>
      <c r="HP297" s="697"/>
      <c r="HQ297" s="697"/>
      <c r="HR297" s="697"/>
      <c r="HS297" s="697"/>
      <c r="HT297" s="697"/>
      <c r="HU297" s="697"/>
      <c r="HV297" s="697"/>
      <c r="HW297" s="697"/>
      <c r="HX297" s="697"/>
      <c r="HY297" s="697"/>
      <c r="HZ297" s="697"/>
      <c r="IA297" s="697"/>
      <c r="IB297" s="697"/>
      <c r="IC297" s="697"/>
      <c r="ID297" s="697"/>
      <c r="IE297" s="697"/>
      <c r="IF297" s="697"/>
      <c r="IG297" s="697"/>
      <c r="IH297" s="697"/>
      <c r="II297" s="697"/>
      <c r="IJ297" s="697"/>
      <c r="IK297" s="697"/>
      <c r="IL297" s="697"/>
      <c r="IM297" s="697"/>
    </row>
    <row r="298" spans="1:247">
      <c r="A298" s="704"/>
      <c r="B298" s="704"/>
      <c r="C298" s="704"/>
      <c r="D298" s="720"/>
      <c r="E298" s="711"/>
      <c r="F298" s="717"/>
      <c r="G298" s="708"/>
      <c r="H298" s="717"/>
      <c r="I298" s="711"/>
      <c r="J298" s="711"/>
      <c r="K298" s="718"/>
      <c r="L298" s="712"/>
      <c r="M298" s="704"/>
      <c r="N298" s="704"/>
      <c r="O298" s="712"/>
      <c r="P298" s="704"/>
      <c r="Q298" s="704"/>
      <c r="R298" s="704"/>
      <c r="S298" s="713"/>
      <c r="T298" s="704"/>
      <c r="V298" s="697"/>
      <c r="W298" s="697"/>
      <c r="X298" s="697"/>
      <c r="Y298" s="697"/>
      <c r="Z298" s="697"/>
      <c r="AA298" s="697"/>
      <c r="AB298" s="697"/>
      <c r="AC298" s="697"/>
      <c r="AD298" s="697"/>
      <c r="AE298" s="697"/>
      <c r="AF298" s="697"/>
      <c r="AG298" s="697"/>
      <c r="AH298" s="697"/>
      <c r="AI298" s="697"/>
      <c r="AJ298" s="697"/>
      <c r="AK298" s="697"/>
      <c r="AL298" s="697"/>
      <c r="AM298" s="697"/>
      <c r="AN298" s="697"/>
      <c r="AO298" s="697"/>
      <c r="AP298" s="697"/>
      <c r="AQ298" s="697"/>
      <c r="AR298" s="697"/>
      <c r="AS298" s="697"/>
      <c r="AT298" s="697"/>
      <c r="AU298" s="697"/>
      <c r="AV298" s="697"/>
      <c r="AW298" s="697"/>
      <c r="AX298" s="697"/>
      <c r="AY298" s="697"/>
      <c r="AZ298" s="697"/>
      <c r="BA298" s="697"/>
      <c r="BB298" s="697"/>
      <c r="BC298" s="697"/>
      <c r="BD298" s="697"/>
      <c r="BE298" s="697"/>
      <c r="BF298" s="697"/>
      <c r="BG298" s="697"/>
      <c r="BH298" s="697"/>
      <c r="BI298" s="697"/>
      <c r="BJ298" s="697"/>
      <c r="BK298" s="697"/>
      <c r="BL298" s="697"/>
      <c r="BM298" s="697"/>
      <c r="BN298" s="697"/>
      <c r="BO298" s="697"/>
      <c r="BP298" s="697"/>
      <c r="BQ298" s="697"/>
      <c r="BR298" s="697"/>
      <c r="BS298" s="697"/>
      <c r="BT298" s="697"/>
      <c r="BU298" s="697"/>
      <c r="BV298" s="697"/>
      <c r="BW298" s="697"/>
      <c r="BX298" s="697"/>
      <c r="BY298" s="697"/>
      <c r="BZ298" s="697"/>
      <c r="CA298" s="697"/>
      <c r="CB298" s="697"/>
      <c r="CC298" s="697"/>
      <c r="CD298" s="697"/>
      <c r="CE298" s="697"/>
      <c r="CF298" s="697"/>
      <c r="CG298" s="697"/>
      <c r="CH298" s="697"/>
      <c r="CI298" s="697"/>
      <c r="CJ298" s="697"/>
      <c r="CK298" s="697"/>
      <c r="CL298" s="697"/>
      <c r="CM298" s="697"/>
      <c r="CN298" s="697"/>
      <c r="CO298" s="697"/>
      <c r="CP298" s="697"/>
      <c r="CQ298" s="697"/>
      <c r="CR298" s="697"/>
      <c r="CS298" s="697"/>
      <c r="CT298" s="697"/>
      <c r="CU298" s="697"/>
      <c r="CV298" s="697"/>
      <c r="CW298" s="697"/>
      <c r="CX298" s="697"/>
      <c r="CY298" s="697"/>
      <c r="CZ298" s="697"/>
      <c r="DA298" s="697"/>
      <c r="DB298" s="697"/>
      <c r="DC298" s="697"/>
      <c r="DD298" s="697"/>
      <c r="DE298" s="697"/>
      <c r="DF298" s="697"/>
      <c r="DG298" s="697"/>
      <c r="DH298" s="697"/>
      <c r="DI298" s="697"/>
      <c r="DJ298" s="697"/>
      <c r="DK298" s="697"/>
      <c r="DL298" s="697"/>
      <c r="DM298" s="697"/>
      <c r="DN298" s="697"/>
      <c r="DO298" s="697"/>
      <c r="DP298" s="697"/>
      <c r="DQ298" s="697"/>
      <c r="DR298" s="697"/>
      <c r="DS298" s="697"/>
      <c r="DT298" s="697"/>
      <c r="DU298" s="697"/>
      <c r="DV298" s="697"/>
      <c r="DW298" s="697"/>
      <c r="DX298" s="697"/>
      <c r="DY298" s="697"/>
      <c r="DZ298" s="697"/>
      <c r="EA298" s="697"/>
      <c r="EB298" s="697"/>
      <c r="EC298" s="697"/>
      <c r="ED298" s="697"/>
      <c r="EE298" s="697"/>
      <c r="EF298" s="697"/>
      <c r="EG298" s="697"/>
      <c r="EH298" s="697"/>
      <c r="EI298" s="697"/>
      <c r="EJ298" s="697"/>
      <c r="EK298" s="697"/>
      <c r="EL298" s="697"/>
      <c r="EM298" s="697"/>
      <c r="EN298" s="697"/>
      <c r="EO298" s="697"/>
      <c r="EP298" s="697"/>
      <c r="EQ298" s="697"/>
      <c r="ER298" s="697"/>
      <c r="ES298" s="697"/>
      <c r="ET298" s="697"/>
      <c r="EU298" s="697"/>
      <c r="EV298" s="697"/>
      <c r="EW298" s="697"/>
      <c r="EX298" s="697"/>
      <c r="EY298" s="697"/>
      <c r="EZ298" s="697"/>
      <c r="FA298" s="697"/>
      <c r="FB298" s="697"/>
      <c r="FC298" s="697"/>
      <c r="FD298" s="697"/>
      <c r="FE298" s="697"/>
      <c r="FF298" s="697"/>
      <c r="FG298" s="697"/>
      <c r="FH298" s="697"/>
      <c r="FI298" s="697"/>
      <c r="FJ298" s="697"/>
      <c r="FK298" s="697"/>
      <c r="FL298" s="697"/>
      <c r="FM298" s="697"/>
      <c r="FN298" s="697"/>
      <c r="FO298" s="697"/>
      <c r="FP298" s="697"/>
      <c r="FQ298" s="697"/>
      <c r="FR298" s="697"/>
      <c r="FS298" s="697"/>
      <c r="FT298" s="697"/>
      <c r="FU298" s="697"/>
      <c r="FV298" s="697"/>
      <c r="FW298" s="697"/>
      <c r="FX298" s="697"/>
      <c r="FY298" s="697"/>
      <c r="FZ298" s="697"/>
      <c r="GA298" s="697"/>
      <c r="GB298" s="697"/>
      <c r="GC298" s="697"/>
      <c r="GD298" s="697"/>
      <c r="GE298" s="697"/>
      <c r="GF298" s="697"/>
      <c r="GG298" s="697"/>
      <c r="GH298" s="697"/>
      <c r="GI298" s="697"/>
      <c r="GJ298" s="697"/>
      <c r="GK298" s="697"/>
      <c r="GL298" s="697"/>
      <c r="GM298" s="697"/>
      <c r="GN298" s="697"/>
      <c r="GO298" s="697"/>
      <c r="GP298" s="697"/>
      <c r="GQ298" s="697"/>
      <c r="GR298" s="697"/>
      <c r="GS298" s="697"/>
      <c r="GT298" s="697"/>
      <c r="GU298" s="697"/>
      <c r="GV298" s="697"/>
      <c r="GW298" s="697"/>
      <c r="GX298" s="697"/>
      <c r="GY298" s="697"/>
      <c r="GZ298" s="697"/>
      <c r="HA298" s="697"/>
      <c r="HB298" s="697"/>
      <c r="HC298" s="697"/>
      <c r="HD298" s="697"/>
      <c r="HE298" s="697"/>
      <c r="HF298" s="697"/>
      <c r="HG298" s="697"/>
      <c r="HH298" s="697"/>
      <c r="HI298" s="697"/>
      <c r="HJ298" s="697"/>
      <c r="HK298" s="697"/>
      <c r="HL298" s="697"/>
      <c r="HM298" s="697"/>
      <c r="HN298" s="697"/>
      <c r="HO298" s="697"/>
      <c r="HP298" s="697"/>
      <c r="HQ298" s="697"/>
      <c r="HR298" s="697"/>
      <c r="HS298" s="697"/>
      <c r="HT298" s="697"/>
      <c r="HU298" s="697"/>
      <c r="HV298" s="697"/>
      <c r="HW298" s="697"/>
      <c r="HX298" s="697"/>
      <c r="HY298" s="697"/>
      <c r="HZ298" s="697"/>
      <c r="IA298" s="697"/>
      <c r="IB298" s="697"/>
      <c r="IC298" s="697"/>
      <c r="ID298" s="697"/>
      <c r="IE298" s="697"/>
      <c r="IF298" s="697"/>
      <c r="IG298" s="697"/>
      <c r="IH298" s="697"/>
      <c r="II298" s="697"/>
      <c r="IJ298" s="697"/>
      <c r="IK298" s="697"/>
      <c r="IL298" s="697"/>
      <c r="IM298" s="697"/>
    </row>
    <row r="299" spans="1:247">
      <c r="A299" s="704"/>
      <c r="B299" s="704"/>
      <c r="C299" s="704"/>
      <c r="D299" s="720"/>
      <c r="E299" s="711"/>
      <c r="F299" s="717"/>
      <c r="G299" s="708"/>
      <c r="H299" s="709"/>
      <c r="I299" s="711"/>
      <c r="J299" s="711"/>
      <c r="K299" s="718"/>
      <c r="L299" s="712"/>
      <c r="M299" s="704"/>
      <c r="N299" s="704"/>
      <c r="O299" s="712"/>
      <c r="P299" s="704"/>
      <c r="Q299" s="704"/>
      <c r="R299" s="704"/>
      <c r="S299" s="713"/>
      <c r="T299" s="704"/>
      <c r="V299" s="697"/>
      <c r="W299" s="697"/>
      <c r="X299" s="697"/>
      <c r="Y299" s="697"/>
      <c r="Z299" s="697"/>
      <c r="AA299" s="697"/>
      <c r="AB299" s="697"/>
      <c r="AC299" s="697"/>
      <c r="AD299" s="697"/>
      <c r="AE299" s="697"/>
      <c r="AF299" s="697"/>
      <c r="AG299" s="697"/>
      <c r="AH299" s="697"/>
      <c r="AI299" s="697"/>
      <c r="AJ299" s="697"/>
      <c r="AK299" s="697"/>
      <c r="AL299" s="697"/>
      <c r="AM299" s="697"/>
      <c r="AN299" s="697"/>
      <c r="AO299" s="697"/>
      <c r="AP299" s="697"/>
      <c r="AQ299" s="697"/>
      <c r="AR299" s="697"/>
      <c r="AS299" s="697"/>
      <c r="AT299" s="697"/>
      <c r="AU299" s="697"/>
      <c r="AV299" s="697"/>
      <c r="AW299" s="697"/>
      <c r="AX299" s="697"/>
      <c r="AY299" s="697"/>
      <c r="AZ299" s="697"/>
      <c r="BA299" s="697"/>
      <c r="BB299" s="697"/>
      <c r="BC299" s="697"/>
      <c r="BD299" s="697"/>
      <c r="BE299" s="697"/>
      <c r="BF299" s="697"/>
      <c r="BG299" s="697"/>
      <c r="BH299" s="697"/>
      <c r="BI299" s="697"/>
      <c r="BJ299" s="697"/>
      <c r="BK299" s="697"/>
      <c r="BL299" s="697"/>
      <c r="BM299" s="697"/>
      <c r="BN299" s="697"/>
      <c r="BO299" s="697"/>
      <c r="BP299" s="697"/>
      <c r="BQ299" s="697"/>
      <c r="BR299" s="697"/>
      <c r="BS299" s="697"/>
      <c r="BT299" s="697"/>
      <c r="BU299" s="697"/>
      <c r="BV299" s="697"/>
      <c r="BW299" s="697"/>
      <c r="BX299" s="697"/>
      <c r="BY299" s="697"/>
      <c r="BZ299" s="697"/>
      <c r="CA299" s="697"/>
      <c r="CB299" s="697"/>
      <c r="CC299" s="697"/>
      <c r="CD299" s="697"/>
      <c r="CE299" s="697"/>
      <c r="CF299" s="697"/>
      <c r="CG299" s="697"/>
      <c r="CH299" s="697"/>
      <c r="CI299" s="697"/>
      <c r="CJ299" s="697"/>
      <c r="CK299" s="697"/>
      <c r="CL299" s="697"/>
      <c r="CM299" s="697"/>
      <c r="CN299" s="697"/>
      <c r="CO299" s="697"/>
      <c r="CP299" s="697"/>
      <c r="CQ299" s="697"/>
      <c r="CR299" s="697"/>
      <c r="CS299" s="697"/>
      <c r="CT299" s="697"/>
      <c r="CU299" s="697"/>
      <c r="CV299" s="697"/>
      <c r="CW299" s="697"/>
      <c r="CX299" s="697"/>
      <c r="CY299" s="697"/>
      <c r="CZ299" s="697"/>
      <c r="DA299" s="697"/>
      <c r="DB299" s="697"/>
      <c r="DC299" s="697"/>
      <c r="DD299" s="697"/>
      <c r="DE299" s="697"/>
      <c r="DF299" s="697"/>
      <c r="DG299" s="697"/>
      <c r="DH299" s="697"/>
      <c r="DI299" s="697"/>
      <c r="DJ299" s="697"/>
      <c r="DK299" s="697"/>
      <c r="DL299" s="697"/>
      <c r="DM299" s="697"/>
      <c r="DN299" s="697"/>
      <c r="DO299" s="697"/>
      <c r="DP299" s="697"/>
      <c r="DQ299" s="697"/>
      <c r="DR299" s="697"/>
      <c r="DS299" s="697"/>
      <c r="DT299" s="697"/>
      <c r="DU299" s="697"/>
      <c r="DV299" s="697"/>
      <c r="DW299" s="697"/>
      <c r="DX299" s="697"/>
      <c r="DY299" s="697"/>
      <c r="DZ299" s="697"/>
      <c r="EA299" s="697"/>
      <c r="EB299" s="697"/>
      <c r="EC299" s="697"/>
      <c r="ED299" s="697"/>
      <c r="EE299" s="697"/>
      <c r="EF299" s="697"/>
      <c r="EG299" s="697"/>
      <c r="EH299" s="697"/>
      <c r="EI299" s="697"/>
      <c r="EJ299" s="697"/>
      <c r="EK299" s="697"/>
      <c r="EL299" s="697"/>
      <c r="EM299" s="697"/>
      <c r="EN299" s="697"/>
      <c r="EO299" s="697"/>
      <c r="EP299" s="697"/>
      <c r="EQ299" s="697"/>
      <c r="ER299" s="697"/>
      <c r="ES299" s="697"/>
      <c r="ET299" s="697"/>
      <c r="EU299" s="697"/>
      <c r="EV299" s="697"/>
      <c r="EW299" s="697"/>
      <c r="EX299" s="697"/>
      <c r="EY299" s="697"/>
      <c r="EZ299" s="697"/>
      <c r="FA299" s="697"/>
      <c r="FB299" s="697"/>
      <c r="FC299" s="697"/>
      <c r="FD299" s="697"/>
      <c r="FE299" s="697"/>
      <c r="FF299" s="697"/>
      <c r="FG299" s="697"/>
      <c r="FH299" s="697"/>
      <c r="FI299" s="697"/>
      <c r="FJ299" s="697"/>
      <c r="FK299" s="697"/>
      <c r="FL299" s="697"/>
      <c r="FM299" s="697"/>
      <c r="FN299" s="697"/>
      <c r="FO299" s="697"/>
      <c r="FP299" s="697"/>
      <c r="FQ299" s="697"/>
      <c r="FR299" s="697"/>
      <c r="FS299" s="697"/>
      <c r="FT299" s="697"/>
      <c r="FU299" s="697"/>
      <c r="FV299" s="697"/>
      <c r="FW299" s="697"/>
      <c r="FX299" s="697"/>
      <c r="FY299" s="697"/>
      <c r="FZ299" s="697"/>
      <c r="GA299" s="697"/>
      <c r="GB299" s="697"/>
      <c r="GC299" s="697"/>
      <c r="GD299" s="697"/>
      <c r="GE299" s="697"/>
      <c r="GF299" s="697"/>
      <c r="GG299" s="697"/>
      <c r="GH299" s="697"/>
      <c r="GI299" s="697"/>
      <c r="GJ299" s="697"/>
      <c r="GK299" s="697"/>
      <c r="GL299" s="697"/>
      <c r="GM299" s="697"/>
      <c r="GN299" s="697"/>
      <c r="GO299" s="697"/>
      <c r="GP299" s="697"/>
      <c r="GQ299" s="697"/>
      <c r="GR299" s="697"/>
      <c r="GS299" s="697"/>
      <c r="GT299" s="697"/>
      <c r="GU299" s="697"/>
      <c r="GV299" s="697"/>
      <c r="GW299" s="697"/>
      <c r="GX299" s="697"/>
      <c r="GY299" s="697"/>
      <c r="GZ299" s="697"/>
      <c r="HA299" s="697"/>
      <c r="HB299" s="697"/>
      <c r="HC299" s="697"/>
      <c r="HD299" s="697"/>
      <c r="HE299" s="697"/>
      <c r="HF299" s="697"/>
      <c r="HG299" s="697"/>
      <c r="HH299" s="697"/>
      <c r="HI299" s="697"/>
      <c r="HJ299" s="697"/>
      <c r="HK299" s="697"/>
      <c r="HL299" s="697"/>
      <c r="HM299" s="697"/>
      <c r="HN299" s="697"/>
      <c r="HO299" s="697"/>
      <c r="HP299" s="697"/>
      <c r="HQ299" s="697"/>
      <c r="HR299" s="697"/>
      <c r="HS299" s="697"/>
      <c r="HT299" s="697"/>
      <c r="HU299" s="697"/>
      <c r="HV299" s="697"/>
      <c r="HW299" s="697"/>
      <c r="HX299" s="697"/>
      <c r="HY299" s="697"/>
      <c r="HZ299" s="697"/>
      <c r="IA299" s="697"/>
      <c r="IB299" s="697"/>
      <c r="IC299" s="697"/>
      <c r="ID299" s="697"/>
      <c r="IE299" s="697"/>
      <c r="IF299" s="697"/>
      <c r="IG299" s="697"/>
      <c r="IH299" s="697"/>
      <c r="II299" s="697"/>
      <c r="IJ299" s="697"/>
      <c r="IK299" s="697"/>
      <c r="IL299" s="697"/>
      <c r="IM299" s="697"/>
    </row>
    <row r="300" spans="1:247">
      <c r="A300" s="704"/>
      <c r="B300" s="704"/>
      <c r="C300" s="704"/>
      <c r="D300" s="720"/>
      <c r="E300" s="711"/>
      <c r="F300" s="717"/>
      <c r="G300" s="708"/>
      <c r="H300" s="709"/>
      <c r="I300" s="711"/>
      <c r="J300" s="711"/>
      <c r="K300" s="718"/>
      <c r="L300" s="712"/>
      <c r="M300" s="704"/>
      <c r="N300" s="704"/>
      <c r="O300" s="712"/>
      <c r="P300" s="704"/>
      <c r="Q300" s="704"/>
      <c r="R300" s="704"/>
      <c r="S300" s="713"/>
      <c r="T300" s="704"/>
      <c r="V300" s="697"/>
      <c r="W300" s="697"/>
      <c r="X300" s="697"/>
      <c r="Y300" s="697"/>
      <c r="Z300" s="697"/>
      <c r="AA300" s="697"/>
      <c r="AB300" s="697"/>
      <c r="AC300" s="697"/>
      <c r="AD300" s="697"/>
      <c r="AE300" s="697"/>
      <c r="AF300" s="697"/>
      <c r="AG300" s="697"/>
      <c r="AH300" s="697"/>
      <c r="AI300" s="697"/>
      <c r="AJ300" s="697"/>
      <c r="AK300" s="697"/>
      <c r="AL300" s="697"/>
      <c r="AM300" s="697"/>
      <c r="AN300" s="697"/>
      <c r="AO300" s="697"/>
      <c r="AP300" s="697"/>
      <c r="AQ300" s="697"/>
      <c r="AR300" s="697"/>
      <c r="AS300" s="697"/>
      <c r="AT300" s="697"/>
      <c r="AU300" s="697"/>
      <c r="AV300" s="697"/>
      <c r="AW300" s="697"/>
      <c r="AX300" s="697"/>
      <c r="AY300" s="697"/>
      <c r="AZ300" s="697"/>
      <c r="BA300" s="697"/>
      <c r="BB300" s="697"/>
      <c r="BC300" s="697"/>
      <c r="BD300" s="697"/>
      <c r="BE300" s="697"/>
      <c r="BF300" s="697"/>
      <c r="BG300" s="697"/>
      <c r="BH300" s="697"/>
      <c r="BI300" s="697"/>
      <c r="BJ300" s="697"/>
      <c r="BK300" s="697"/>
      <c r="BL300" s="697"/>
      <c r="BM300" s="697"/>
      <c r="BN300" s="697"/>
      <c r="BO300" s="697"/>
      <c r="BP300" s="697"/>
      <c r="BQ300" s="697"/>
      <c r="BR300" s="697"/>
      <c r="BS300" s="697"/>
      <c r="BT300" s="697"/>
      <c r="BU300" s="697"/>
      <c r="BV300" s="697"/>
      <c r="BW300" s="697"/>
      <c r="BX300" s="697"/>
      <c r="BY300" s="697"/>
      <c r="BZ300" s="697"/>
      <c r="CA300" s="697"/>
      <c r="CB300" s="697"/>
      <c r="CC300" s="697"/>
      <c r="CD300" s="697"/>
      <c r="CE300" s="697"/>
      <c r="CF300" s="697"/>
      <c r="CG300" s="697"/>
      <c r="CH300" s="697"/>
      <c r="CI300" s="697"/>
      <c r="CJ300" s="697"/>
      <c r="CK300" s="697"/>
      <c r="CL300" s="697"/>
      <c r="CM300" s="697"/>
      <c r="CN300" s="697"/>
      <c r="CO300" s="697"/>
      <c r="CP300" s="697"/>
      <c r="CQ300" s="697"/>
      <c r="CR300" s="697"/>
      <c r="CS300" s="697"/>
      <c r="CT300" s="697"/>
      <c r="CU300" s="697"/>
      <c r="CV300" s="697"/>
      <c r="CW300" s="697"/>
      <c r="CX300" s="697"/>
      <c r="CY300" s="697"/>
      <c r="CZ300" s="697"/>
      <c r="DA300" s="697"/>
      <c r="DB300" s="697"/>
      <c r="DC300" s="697"/>
      <c r="DD300" s="697"/>
      <c r="DE300" s="697"/>
      <c r="DF300" s="697"/>
      <c r="DG300" s="697"/>
      <c r="DH300" s="697"/>
      <c r="DI300" s="697"/>
      <c r="DJ300" s="697"/>
      <c r="DK300" s="697"/>
      <c r="DL300" s="697"/>
      <c r="DM300" s="697"/>
      <c r="DN300" s="697"/>
      <c r="DO300" s="697"/>
      <c r="DP300" s="697"/>
      <c r="DQ300" s="697"/>
      <c r="DR300" s="697"/>
      <c r="DS300" s="697"/>
      <c r="DT300" s="697"/>
      <c r="DU300" s="697"/>
      <c r="DV300" s="697"/>
      <c r="DW300" s="697"/>
      <c r="DX300" s="697"/>
      <c r="DY300" s="697"/>
      <c r="DZ300" s="697"/>
      <c r="EA300" s="697"/>
      <c r="EB300" s="697"/>
      <c r="EC300" s="697"/>
      <c r="ED300" s="697"/>
      <c r="EE300" s="697"/>
      <c r="EF300" s="697"/>
      <c r="EG300" s="697"/>
      <c r="EH300" s="697"/>
      <c r="EI300" s="697"/>
      <c r="EJ300" s="697"/>
      <c r="EK300" s="697"/>
      <c r="EL300" s="697"/>
      <c r="EM300" s="697"/>
      <c r="EN300" s="697"/>
      <c r="EO300" s="697"/>
      <c r="EP300" s="697"/>
      <c r="EQ300" s="697"/>
      <c r="ER300" s="697"/>
      <c r="ES300" s="697"/>
      <c r="ET300" s="697"/>
      <c r="EU300" s="697"/>
      <c r="EV300" s="697"/>
      <c r="EW300" s="697"/>
      <c r="EX300" s="697"/>
      <c r="EY300" s="697"/>
      <c r="EZ300" s="697"/>
      <c r="FA300" s="697"/>
      <c r="FB300" s="697"/>
      <c r="FC300" s="697"/>
      <c r="FD300" s="697"/>
      <c r="FE300" s="697"/>
      <c r="FF300" s="697"/>
      <c r="FG300" s="697"/>
      <c r="FH300" s="697"/>
      <c r="FI300" s="697"/>
      <c r="FJ300" s="697"/>
      <c r="FK300" s="697"/>
      <c r="FL300" s="697"/>
      <c r="FM300" s="697"/>
      <c r="FN300" s="697"/>
      <c r="FO300" s="697"/>
      <c r="FP300" s="697"/>
      <c r="FQ300" s="697"/>
      <c r="FR300" s="697"/>
      <c r="FS300" s="697"/>
      <c r="FT300" s="697"/>
      <c r="FU300" s="697"/>
      <c r="FV300" s="697"/>
      <c r="FW300" s="697"/>
      <c r="FX300" s="697"/>
      <c r="FY300" s="697"/>
      <c r="FZ300" s="697"/>
      <c r="GA300" s="697"/>
      <c r="GB300" s="697"/>
      <c r="GC300" s="697"/>
      <c r="GD300" s="697"/>
      <c r="GE300" s="697"/>
      <c r="GF300" s="697"/>
      <c r="GG300" s="697"/>
      <c r="GH300" s="697"/>
      <c r="GI300" s="697"/>
      <c r="GJ300" s="697"/>
      <c r="GK300" s="697"/>
      <c r="GL300" s="697"/>
      <c r="GM300" s="697"/>
      <c r="GN300" s="697"/>
      <c r="GO300" s="697"/>
      <c r="GP300" s="697"/>
      <c r="GQ300" s="697"/>
      <c r="GR300" s="697"/>
      <c r="GS300" s="697"/>
      <c r="GT300" s="697"/>
      <c r="GU300" s="697"/>
      <c r="GV300" s="697"/>
      <c r="GW300" s="697"/>
      <c r="GX300" s="697"/>
      <c r="GY300" s="697"/>
      <c r="GZ300" s="697"/>
      <c r="HA300" s="697"/>
      <c r="HB300" s="697"/>
      <c r="HC300" s="697"/>
      <c r="HD300" s="697"/>
      <c r="HE300" s="697"/>
      <c r="HF300" s="697"/>
      <c r="HG300" s="697"/>
      <c r="HH300" s="697"/>
      <c r="HI300" s="697"/>
      <c r="HJ300" s="697"/>
      <c r="HK300" s="697"/>
      <c r="HL300" s="697"/>
      <c r="HM300" s="697"/>
      <c r="HN300" s="697"/>
      <c r="HO300" s="697"/>
      <c r="HP300" s="697"/>
      <c r="HQ300" s="697"/>
      <c r="HR300" s="697"/>
      <c r="HS300" s="697"/>
      <c r="HT300" s="697"/>
      <c r="HU300" s="697"/>
      <c r="HV300" s="697"/>
      <c r="HW300" s="697"/>
      <c r="HX300" s="697"/>
      <c r="HY300" s="697"/>
      <c r="HZ300" s="697"/>
      <c r="IA300" s="697"/>
      <c r="IB300" s="697"/>
      <c r="IC300" s="697"/>
      <c r="ID300" s="697"/>
      <c r="IE300" s="697"/>
      <c r="IF300" s="697"/>
      <c r="IG300" s="697"/>
      <c r="IH300" s="697"/>
      <c r="II300" s="697"/>
      <c r="IJ300" s="697"/>
      <c r="IK300" s="697"/>
      <c r="IL300" s="697"/>
      <c r="IM300" s="697"/>
    </row>
    <row r="301" spans="1:247">
      <c r="A301" s="704"/>
      <c r="B301" s="704"/>
      <c r="C301" s="704"/>
      <c r="D301" s="720"/>
      <c r="E301" s="711"/>
      <c r="F301" s="717"/>
      <c r="G301" s="708"/>
      <c r="H301" s="709"/>
      <c r="I301" s="711"/>
      <c r="J301" s="711"/>
      <c r="K301" s="718"/>
      <c r="L301" s="712"/>
      <c r="M301" s="704"/>
      <c r="N301" s="704"/>
      <c r="O301" s="712"/>
      <c r="P301" s="704"/>
      <c r="Q301" s="704"/>
      <c r="R301" s="704"/>
      <c r="S301" s="713"/>
      <c r="T301" s="704"/>
      <c r="V301" s="697"/>
      <c r="W301" s="697"/>
      <c r="X301" s="697"/>
      <c r="Y301" s="697"/>
      <c r="Z301" s="697"/>
      <c r="AA301" s="697"/>
      <c r="AB301" s="697"/>
      <c r="AC301" s="697"/>
      <c r="AD301" s="697"/>
      <c r="AE301" s="697"/>
      <c r="AF301" s="697"/>
      <c r="AG301" s="697"/>
      <c r="AH301" s="697"/>
      <c r="AI301" s="697"/>
      <c r="AJ301" s="697"/>
      <c r="AK301" s="697"/>
      <c r="AL301" s="697"/>
      <c r="AM301" s="697"/>
      <c r="AN301" s="697"/>
      <c r="AO301" s="697"/>
      <c r="AP301" s="697"/>
      <c r="AQ301" s="697"/>
      <c r="AR301" s="697"/>
      <c r="AS301" s="697"/>
      <c r="AT301" s="697"/>
      <c r="AU301" s="697"/>
      <c r="AV301" s="697"/>
      <c r="AW301" s="697"/>
      <c r="AX301" s="697"/>
      <c r="AY301" s="697"/>
      <c r="AZ301" s="697"/>
      <c r="BA301" s="697"/>
      <c r="BB301" s="697"/>
      <c r="BC301" s="697"/>
      <c r="BD301" s="697"/>
      <c r="BE301" s="697"/>
      <c r="BF301" s="697"/>
      <c r="BG301" s="697"/>
      <c r="BH301" s="697"/>
      <c r="BI301" s="697"/>
      <c r="BJ301" s="697"/>
      <c r="BK301" s="697"/>
      <c r="BL301" s="697"/>
      <c r="BM301" s="697"/>
      <c r="BN301" s="697"/>
      <c r="BO301" s="697"/>
      <c r="BP301" s="697"/>
      <c r="BQ301" s="697"/>
      <c r="BR301" s="697"/>
      <c r="BS301" s="697"/>
      <c r="BT301" s="697"/>
      <c r="BU301" s="697"/>
      <c r="BV301" s="697"/>
      <c r="BW301" s="697"/>
      <c r="BX301" s="697"/>
      <c r="BY301" s="697"/>
      <c r="BZ301" s="697"/>
      <c r="CA301" s="697"/>
      <c r="CB301" s="697"/>
      <c r="CC301" s="697"/>
      <c r="CD301" s="697"/>
      <c r="CE301" s="697"/>
      <c r="CF301" s="697"/>
      <c r="CG301" s="697"/>
      <c r="CH301" s="697"/>
      <c r="CI301" s="697"/>
      <c r="CJ301" s="697"/>
      <c r="CK301" s="697"/>
      <c r="CL301" s="697"/>
      <c r="CM301" s="697"/>
      <c r="CN301" s="697"/>
      <c r="CO301" s="697"/>
      <c r="CP301" s="697"/>
      <c r="CQ301" s="697"/>
      <c r="CR301" s="697"/>
      <c r="CS301" s="697"/>
      <c r="CT301" s="697"/>
      <c r="CU301" s="697"/>
      <c r="CV301" s="697"/>
      <c r="CW301" s="697"/>
      <c r="CX301" s="697"/>
      <c r="CY301" s="697"/>
      <c r="CZ301" s="697"/>
      <c r="DA301" s="697"/>
      <c r="DB301" s="697"/>
      <c r="DC301" s="697"/>
      <c r="DD301" s="697"/>
      <c r="DE301" s="697"/>
      <c r="DF301" s="697"/>
      <c r="DG301" s="697"/>
      <c r="DH301" s="697"/>
      <c r="DI301" s="697"/>
      <c r="DJ301" s="697"/>
      <c r="DK301" s="697"/>
      <c r="DL301" s="697"/>
      <c r="DM301" s="697"/>
      <c r="DN301" s="697"/>
      <c r="DO301" s="697"/>
      <c r="DP301" s="697"/>
      <c r="DQ301" s="697"/>
      <c r="DR301" s="697"/>
      <c r="DS301" s="697"/>
      <c r="DT301" s="697"/>
      <c r="DU301" s="697"/>
      <c r="DV301" s="697"/>
      <c r="DW301" s="697"/>
      <c r="DX301" s="697"/>
      <c r="DY301" s="697"/>
      <c r="DZ301" s="697"/>
      <c r="EA301" s="697"/>
      <c r="EB301" s="697"/>
      <c r="EC301" s="697"/>
      <c r="ED301" s="697"/>
      <c r="EE301" s="697"/>
      <c r="EF301" s="697"/>
      <c r="EG301" s="697"/>
      <c r="EH301" s="697"/>
      <c r="EI301" s="697"/>
      <c r="EJ301" s="697"/>
      <c r="EK301" s="697"/>
      <c r="EL301" s="697"/>
      <c r="EM301" s="697"/>
      <c r="EN301" s="697"/>
      <c r="EO301" s="697"/>
      <c r="EP301" s="697"/>
      <c r="EQ301" s="697"/>
      <c r="ER301" s="697"/>
      <c r="ES301" s="697"/>
      <c r="ET301" s="697"/>
      <c r="EU301" s="697"/>
      <c r="EV301" s="697"/>
      <c r="EW301" s="697"/>
      <c r="EX301" s="697"/>
      <c r="EY301" s="697"/>
      <c r="EZ301" s="697"/>
      <c r="FA301" s="697"/>
      <c r="FB301" s="697"/>
      <c r="FC301" s="697"/>
      <c r="FD301" s="697"/>
      <c r="FE301" s="697"/>
      <c r="FF301" s="697"/>
      <c r="FG301" s="697"/>
      <c r="FH301" s="697"/>
      <c r="FI301" s="697"/>
      <c r="FJ301" s="697"/>
      <c r="FK301" s="697"/>
      <c r="FL301" s="697"/>
      <c r="FM301" s="697"/>
      <c r="FN301" s="697"/>
      <c r="FO301" s="697"/>
      <c r="FP301" s="697"/>
      <c r="FQ301" s="697"/>
      <c r="FR301" s="697"/>
      <c r="FS301" s="697"/>
      <c r="FT301" s="697"/>
      <c r="FU301" s="697"/>
      <c r="FV301" s="697"/>
      <c r="FW301" s="697"/>
      <c r="FX301" s="697"/>
      <c r="FY301" s="697"/>
      <c r="FZ301" s="697"/>
      <c r="GA301" s="697"/>
      <c r="GB301" s="697"/>
      <c r="GC301" s="697"/>
      <c r="GD301" s="697"/>
      <c r="GE301" s="697"/>
      <c r="GF301" s="697"/>
      <c r="GG301" s="697"/>
      <c r="GH301" s="697"/>
      <c r="GI301" s="697"/>
      <c r="GJ301" s="697"/>
      <c r="GK301" s="697"/>
      <c r="GL301" s="697"/>
      <c r="GM301" s="697"/>
      <c r="GN301" s="697"/>
      <c r="GO301" s="697"/>
      <c r="GP301" s="697"/>
      <c r="GQ301" s="697"/>
      <c r="GR301" s="697"/>
      <c r="GS301" s="697"/>
      <c r="GT301" s="697"/>
      <c r="GU301" s="697"/>
      <c r="GV301" s="697"/>
      <c r="GW301" s="697"/>
      <c r="GX301" s="697"/>
      <c r="GY301" s="697"/>
      <c r="GZ301" s="697"/>
      <c r="HA301" s="697"/>
      <c r="HB301" s="697"/>
      <c r="HC301" s="697"/>
      <c r="HD301" s="697"/>
      <c r="HE301" s="697"/>
      <c r="HF301" s="697"/>
      <c r="HG301" s="697"/>
      <c r="HH301" s="697"/>
      <c r="HI301" s="697"/>
      <c r="HJ301" s="697"/>
      <c r="HK301" s="697"/>
      <c r="HL301" s="697"/>
      <c r="HM301" s="697"/>
      <c r="HN301" s="697"/>
      <c r="HO301" s="697"/>
      <c r="HP301" s="697"/>
      <c r="HQ301" s="697"/>
      <c r="HR301" s="697"/>
      <c r="HS301" s="697"/>
      <c r="HT301" s="697"/>
      <c r="HU301" s="697"/>
      <c r="HV301" s="697"/>
      <c r="HW301" s="697"/>
      <c r="HX301" s="697"/>
      <c r="HY301" s="697"/>
      <c r="HZ301" s="697"/>
      <c r="IA301" s="697"/>
      <c r="IB301" s="697"/>
      <c r="IC301" s="697"/>
      <c r="ID301" s="697"/>
      <c r="IE301" s="697"/>
      <c r="IF301" s="697"/>
      <c r="IG301" s="697"/>
      <c r="IH301" s="697"/>
      <c r="II301" s="697"/>
      <c r="IJ301" s="697"/>
      <c r="IK301" s="697"/>
      <c r="IL301" s="697"/>
      <c r="IM301" s="697"/>
    </row>
    <row r="302" spans="1:247">
      <c r="A302" s="704"/>
      <c r="B302" s="704"/>
      <c r="C302" s="704"/>
      <c r="D302" s="720"/>
      <c r="E302" s="711"/>
      <c r="F302" s="717"/>
      <c r="G302" s="708"/>
      <c r="H302" s="717"/>
      <c r="I302" s="711"/>
      <c r="J302" s="711"/>
      <c r="K302" s="718"/>
      <c r="L302" s="712"/>
      <c r="M302" s="704"/>
      <c r="N302" s="704"/>
      <c r="O302" s="712"/>
      <c r="P302" s="704"/>
      <c r="Q302" s="704"/>
      <c r="R302" s="704"/>
      <c r="S302" s="713"/>
      <c r="T302" s="704"/>
      <c r="V302" s="697"/>
      <c r="W302" s="697"/>
      <c r="X302" s="697"/>
      <c r="Y302" s="697"/>
      <c r="Z302" s="697"/>
      <c r="AA302" s="697"/>
      <c r="AB302" s="697"/>
      <c r="AC302" s="697"/>
      <c r="AD302" s="697"/>
      <c r="AE302" s="697"/>
      <c r="AF302" s="697"/>
      <c r="AG302" s="697"/>
      <c r="AH302" s="697"/>
      <c r="AI302" s="697"/>
      <c r="AJ302" s="697"/>
      <c r="AK302" s="697"/>
      <c r="AL302" s="697"/>
      <c r="AM302" s="697"/>
      <c r="AN302" s="697"/>
      <c r="AO302" s="697"/>
      <c r="AP302" s="697"/>
      <c r="AQ302" s="697"/>
      <c r="AR302" s="697"/>
      <c r="AS302" s="697"/>
      <c r="AT302" s="697"/>
      <c r="AU302" s="697"/>
      <c r="AV302" s="697"/>
      <c r="AW302" s="697"/>
      <c r="AX302" s="697"/>
      <c r="AY302" s="697"/>
      <c r="AZ302" s="697"/>
      <c r="BA302" s="697"/>
      <c r="BB302" s="697"/>
      <c r="BC302" s="697"/>
      <c r="BD302" s="697"/>
      <c r="BE302" s="697"/>
      <c r="BF302" s="697"/>
      <c r="BG302" s="697"/>
      <c r="BH302" s="697"/>
      <c r="BI302" s="697"/>
      <c r="BJ302" s="697"/>
      <c r="BK302" s="697"/>
      <c r="BL302" s="697"/>
      <c r="BM302" s="697"/>
      <c r="BN302" s="697"/>
      <c r="BO302" s="697"/>
      <c r="BP302" s="697"/>
      <c r="BQ302" s="697"/>
      <c r="BR302" s="697"/>
      <c r="BS302" s="697"/>
      <c r="BT302" s="697"/>
      <c r="BU302" s="697"/>
      <c r="BV302" s="697"/>
      <c r="BW302" s="697"/>
      <c r="BX302" s="697"/>
      <c r="BY302" s="697"/>
      <c r="BZ302" s="697"/>
      <c r="CA302" s="697"/>
      <c r="CB302" s="697"/>
      <c r="CC302" s="697"/>
      <c r="CD302" s="697"/>
      <c r="CE302" s="697"/>
      <c r="CF302" s="697"/>
      <c r="CG302" s="697"/>
      <c r="CH302" s="697"/>
      <c r="CI302" s="697"/>
      <c r="CJ302" s="697"/>
      <c r="CK302" s="697"/>
      <c r="CL302" s="697"/>
      <c r="CM302" s="697"/>
      <c r="CN302" s="697"/>
      <c r="CO302" s="697"/>
      <c r="CP302" s="697"/>
      <c r="CQ302" s="697"/>
      <c r="CR302" s="697"/>
      <c r="CS302" s="697"/>
      <c r="CT302" s="697"/>
      <c r="CU302" s="697"/>
      <c r="CV302" s="697"/>
      <c r="CW302" s="697"/>
      <c r="CX302" s="697"/>
      <c r="CY302" s="697"/>
      <c r="CZ302" s="697"/>
      <c r="DA302" s="697"/>
      <c r="DB302" s="697"/>
      <c r="DC302" s="697"/>
      <c r="DD302" s="697"/>
      <c r="DE302" s="697"/>
      <c r="DF302" s="697"/>
      <c r="DG302" s="697"/>
      <c r="DH302" s="697"/>
      <c r="DI302" s="697"/>
      <c r="DJ302" s="697"/>
      <c r="DK302" s="697"/>
      <c r="DL302" s="697"/>
      <c r="DM302" s="697"/>
      <c r="DN302" s="697"/>
      <c r="DO302" s="697"/>
      <c r="DP302" s="697"/>
      <c r="DQ302" s="697"/>
      <c r="DR302" s="697"/>
      <c r="DS302" s="697"/>
      <c r="DT302" s="697"/>
      <c r="DU302" s="697"/>
      <c r="DV302" s="697"/>
      <c r="DW302" s="697"/>
      <c r="DX302" s="697"/>
      <c r="DY302" s="697"/>
      <c r="DZ302" s="697"/>
      <c r="EA302" s="697"/>
      <c r="EB302" s="697"/>
      <c r="EC302" s="697"/>
      <c r="ED302" s="697"/>
      <c r="EE302" s="697"/>
      <c r="EF302" s="697"/>
      <c r="EG302" s="697"/>
      <c r="EH302" s="697"/>
      <c r="EI302" s="697"/>
      <c r="EJ302" s="697"/>
      <c r="EK302" s="697"/>
      <c r="EL302" s="697"/>
      <c r="EM302" s="697"/>
      <c r="EN302" s="697"/>
      <c r="EO302" s="697"/>
      <c r="EP302" s="697"/>
      <c r="EQ302" s="697"/>
      <c r="ER302" s="697"/>
      <c r="ES302" s="697"/>
      <c r="ET302" s="697"/>
      <c r="EU302" s="697"/>
      <c r="EV302" s="697"/>
      <c r="EW302" s="697"/>
      <c r="EX302" s="697"/>
      <c r="EY302" s="697"/>
      <c r="EZ302" s="697"/>
      <c r="FA302" s="697"/>
      <c r="FB302" s="697"/>
      <c r="FC302" s="697"/>
      <c r="FD302" s="697"/>
      <c r="FE302" s="697"/>
      <c r="FF302" s="697"/>
      <c r="FG302" s="697"/>
      <c r="FH302" s="697"/>
      <c r="FI302" s="697"/>
      <c r="FJ302" s="697"/>
      <c r="FK302" s="697"/>
      <c r="FL302" s="697"/>
      <c r="FM302" s="697"/>
      <c r="FN302" s="697"/>
      <c r="FO302" s="697"/>
      <c r="FP302" s="697"/>
      <c r="FQ302" s="697"/>
      <c r="FR302" s="697"/>
      <c r="FS302" s="697"/>
      <c r="FT302" s="697"/>
      <c r="FU302" s="697"/>
      <c r="FV302" s="697"/>
      <c r="FW302" s="697"/>
      <c r="FX302" s="697"/>
      <c r="FY302" s="697"/>
      <c r="FZ302" s="697"/>
      <c r="GA302" s="697"/>
      <c r="GB302" s="697"/>
      <c r="GC302" s="697"/>
      <c r="GD302" s="697"/>
      <c r="GE302" s="697"/>
      <c r="GF302" s="697"/>
      <c r="GG302" s="697"/>
      <c r="GH302" s="697"/>
      <c r="GI302" s="697"/>
      <c r="GJ302" s="697"/>
      <c r="GK302" s="697"/>
      <c r="GL302" s="697"/>
      <c r="GM302" s="697"/>
      <c r="GN302" s="697"/>
      <c r="GO302" s="697"/>
      <c r="GP302" s="697"/>
      <c r="GQ302" s="697"/>
      <c r="GR302" s="697"/>
      <c r="GS302" s="697"/>
      <c r="GT302" s="697"/>
      <c r="GU302" s="697"/>
      <c r="GV302" s="697"/>
      <c r="GW302" s="697"/>
      <c r="GX302" s="697"/>
      <c r="GY302" s="697"/>
      <c r="GZ302" s="697"/>
      <c r="HA302" s="697"/>
      <c r="HB302" s="697"/>
      <c r="HC302" s="697"/>
      <c r="HD302" s="697"/>
      <c r="HE302" s="697"/>
      <c r="HF302" s="697"/>
      <c r="HG302" s="697"/>
      <c r="HH302" s="697"/>
      <c r="HI302" s="697"/>
      <c r="HJ302" s="697"/>
      <c r="HK302" s="697"/>
      <c r="HL302" s="697"/>
      <c r="HM302" s="697"/>
      <c r="HN302" s="697"/>
      <c r="HO302" s="697"/>
      <c r="HP302" s="697"/>
      <c r="HQ302" s="697"/>
      <c r="HR302" s="697"/>
      <c r="HS302" s="697"/>
      <c r="HT302" s="697"/>
      <c r="HU302" s="697"/>
      <c r="HV302" s="697"/>
      <c r="HW302" s="697"/>
      <c r="HX302" s="697"/>
      <c r="HY302" s="697"/>
      <c r="HZ302" s="697"/>
      <c r="IA302" s="697"/>
      <c r="IB302" s="697"/>
      <c r="IC302" s="697"/>
      <c r="ID302" s="697"/>
      <c r="IE302" s="697"/>
      <c r="IF302" s="697"/>
      <c r="IG302" s="697"/>
      <c r="IH302" s="697"/>
      <c r="II302" s="697"/>
      <c r="IJ302" s="697"/>
      <c r="IK302" s="697"/>
      <c r="IL302" s="697"/>
      <c r="IM302" s="697"/>
    </row>
    <row r="303" spans="1:247">
      <c r="A303" s="704"/>
      <c r="B303" s="704"/>
      <c r="C303" s="704"/>
      <c r="D303" s="720"/>
      <c r="E303" s="711"/>
      <c r="F303" s="717"/>
      <c r="G303" s="708"/>
      <c r="H303" s="717"/>
      <c r="I303" s="711"/>
      <c r="J303" s="711"/>
      <c r="K303" s="718"/>
      <c r="L303" s="712"/>
      <c r="M303" s="704"/>
      <c r="N303" s="704"/>
      <c r="O303" s="712"/>
      <c r="P303" s="704"/>
      <c r="Q303" s="704"/>
      <c r="R303" s="704"/>
      <c r="S303" s="713"/>
      <c r="T303" s="704"/>
      <c r="V303" s="697"/>
      <c r="W303" s="697"/>
      <c r="X303" s="697"/>
      <c r="Y303" s="697"/>
      <c r="Z303" s="697"/>
      <c r="AA303" s="697"/>
      <c r="AB303" s="697"/>
      <c r="AC303" s="697"/>
      <c r="AD303" s="697"/>
      <c r="AE303" s="697"/>
      <c r="AF303" s="697"/>
      <c r="AG303" s="697"/>
      <c r="AH303" s="697"/>
      <c r="AI303" s="697"/>
      <c r="AJ303" s="697"/>
      <c r="AK303" s="697"/>
      <c r="AL303" s="697"/>
      <c r="AM303" s="697"/>
      <c r="AN303" s="697"/>
      <c r="AO303" s="697"/>
      <c r="AP303" s="697"/>
      <c r="AQ303" s="697"/>
      <c r="AR303" s="697"/>
      <c r="AS303" s="697"/>
      <c r="AT303" s="697"/>
      <c r="AU303" s="697"/>
      <c r="AV303" s="697"/>
      <c r="AW303" s="697"/>
      <c r="AX303" s="697"/>
      <c r="AY303" s="697"/>
      <c r="AZ303" s="697"/>
      <c r="BA303" s="697"/>
      <c r="BB303" s="697"/>
      <c r="BC303" s="697"/>
      <c r="BD303" s="697"/>
      <c r="BE303" s="697"/>
      <c r="BF303" s="697"/>
      <c r="BG303" s="697"/>
      <c r="BH303" s="697"/>
      <c r="BI303" s="697"/>
      <c r="BJ303" s="697"/>
      <c r="BK303" s="697"/>
      <c r="BL303" s="697"/>
      <c r="BM303" s="697"/>
      <c r="BN303" s="697"/>
      <c r="BO303" s="697"/>
      <c r="BP303" s="697"/>
      <c r="BQ303" s="697"/>
      <c r="BR303" s="697"/>
      <c r="BS303" s="697"/>
      <c r="BT303" s="697"/>
      <c r="BU303" s="697"/>
      <c r="BV303" s="697"/>
      <c r="BW303" s="697"/>
      <c r="BX303" s="697"/>
      <c r="BY303" s="697"/>
      <c r="BZ303" s="697"/>
      <c r="CA303" s="697"/>
      <c r="CB303" s="697"/>
      <c r="CC303" s="697"/>
      <c r="CD303" s="697"/>
      <c r="CE303" s="697"/>
      <c r="CF303" s="697"/>
      <c r="CG303" s="697"/>
      <c r="CH303" s="697"/>
      <c r="CI303" s="697"/>
      <c r="CJ303" s="697"/>
      <c r="CK303" s="697"/>
      <c r="CL303" s="697"/>
      <c r="CM303" s="697"/>
      <c r="CN303" s="697"/>
      <c r="CO303" s="697"/>
      <c r="CP303" s="697"/>
      <c r="CQ303" s="697"/>
      <c r="CR303" s="697"/>
      <c r="CS303" s="697"/>
      <c r="CT303" s="697"/>
      <c r="CU303" s="697"/>
      <c r="CV303" s="697"/>
      <c r="CW303" s="697"/>
      <c r="CX303" s="697"/>
      <c r="CY303" s="697"/>
      <c r="CZ303" s="697"/>
      <c r="DA303" s="697"/>
      <c r="DB303" s="697"/>
      <c r="DC303" s="697"/>
      <c r="DD303" s="697"/>
      <c r="DE303" s="697"/>
      <c r="DF303" s="697"/>
      <c r="DG303" s="697"/>
      <c r="DH303" s="697"/>
      <c r="DI303" s="697"/>
      <c r="DJ303" s="697"/>
      <c r="DK303" s="697"/>
      <c r="DL303" s="697"/>
      <c r="DM303" s="697"/>
      <c r="DN303" s="697"/>
      <c r="DO303" s="697"/>
      <c r="DP303" s="697"/>
      <c r="DQ303" s="697"/>
      <c r="DR303" s="697"/>
      <c r="DS303" s="697"/>
      <c r="DT303" s="697"/>
      <c r="DU303" s="697"/>
      <c r="DV303" s="697"/>
      <c r="DW303" s="697"/>
      <c r="DX303" s="697"/>
      <c r="DY303" s="697"/>
      <c r="DZ303" s="697"/>
      <c r="EA303" s="697"/>
      <c r="EB303" s="697"/>
      <c r="EC303" s="697"/>
      <c r="ED303" s="697"/>
      <c r="EE303" s="697"/>
      <c r="EF303" s="697"/>
      <c r="EG303" s="697"/>
      <c r="EH303" s="697"/>
      <c r="EI303" s="697"/>
      <c r="EJ303" s="697"/>
      <c r="EK303" s="697"/>
      <c r="EL303" s="697"/>
      <c r="EM303" s="697"/>
      <c r="EN303" s="697"/>
      <c r="EO303" s="697"/>
      <c r="EP303" s="697"/>
      <c r="EQ303" s="697"/>
      <c r="ER303" s="697"/>
      <c r="ES303" s="697"/>
      <c r="ET303" s="697"/>
      <c r="EU303" s="697"/>
      <c r="EV303" s="697"/>
      <c r="EW303" s="697"/>
      <c r="EX303" s="697"/>
      <c r="EY303" s="697"/>
      <c r="EZ303" s="697"/>
      <c r="FA303" s="697"/>
      <c r="FB303" s="697"/>
      <c r="FC303" s="697"/>
      <c r="FD303" s="697"/>
      <c r="FE303" s="697"/>
      <c r="FF303" s="697"/>
      <c r="FG303" s="697"/>
      <c r="FH303" s="697"/>
      <c r="FI303" s="697"/>
      <c r="FJ303" s="697"/>
      <c r="FK303" s="697"/>
      <c r="FL303" s="697"/>
      <c r="FM303" s="697"/>
      <c r="FN303" s="697"/>
      <c r="FO303" s="697"/>
      <c r="FP303" s="697"/>
      <c r="FQ303" s="697"/>
      <c r="FR303" s="697"/>
      <c r="FS303" s="697"/>
      <c r="FT303" s="697"/>
      <c r="FU303" s="697"/>
      <c r="FV303" s="697"/>
      <c r="FW303" s="697"/>
      <c r="FX303" s="697"/>
      <c r="FY303" s="697"/>
      <c r="FZ303" s="697"/>
      <c r="GA303" s="697"/>
      <c r="GB303" s="697"/>
      <c r="GC303" s="697"/>
      <c r="GD303" s="697"/>
      <c r="GE303" s="697"/>
      <c r="GF303" s="697"/>
      <c r="GG303" s="697"/>
      <c r="GH303" s="697"/>
      <c r="GI303" s="697"/>
      <c r="GJ303" s="697"/>
      <c r="GK303" s="697"/>
      <c r="GL303" s="697"/>
      <c r="GM303" s="697"/>
      <c r="GN303" s="697"/>
      <c r="GO303" s="697"/>
      <c r="GP303" s="697"/>
      <c r="GQ303" s="697"/>
      <c r="GR303" s="697"/>
      <c r="GS303" s="697"/>
      <c r="GT303" s="697"/>
      <c r="GU303" s="697"/>
      <c r="GV303" s="697"/>
      <c r="GW303" s="697"/>
      <c r="GX303" s="697"/>
      <c r="GY303" s="697"/>
      <c r="GZ303" s="697"/>
      <c r="HA303" s="697"/>
      <c r="HB303" s="697"/>
      <c r="HC303" s="697"/>
      <c r="HD303" s="697"/>
      <c r="HE303" s="697"/>
      <c r="HF303" s="697"/>
      <c r="HG303" s="697"/>
      <c r="HH303" s="697"/>
      <c r="HI303" s="697"/>
      <c r="HJ303" s="697"/>
      <c r="HK303" s="697"/>
      <c r="HL303" s="697"/>
      <c r="HM303" s="697"/>
      <c r="HN303" s="697"/>
      <c r="HO303" s="697"/>
      <c r="HP303" s="697"/>
      <c r="HQ303" s="697"/>
      <c r="HR303" s="697"/>
      <c r="HS303" s="697"/>
      <c r="HT303" s="697"/>
      <c r="HU303" s="697"/>
      <c r="HV303" s="697"/>
      <c r="HW303" s="697"/>
      <c r="HX303" s="697"/>
      <c r="HY303" s="697"/>
      <c r="HZ303" s="697"/>
      <c r="IA303" s="697"/>
      <c r="IB303" s="697"/>
      <c r="IC303" s="697"/>
      <c r="ID303" s="697"/>
      <c r="IE303" s="697"/>
      <c r="IF303" s="697"/>
      <c r="IG303" s="697"/>
      <c r="IH303" s="697"/>
      <c r="II303" s="697"/>
      <c r="IJ303" s="697"/>
      <c r="IK303" s="697"/>
      <c r="IL303" s="697"/>
      <c r="IM303" s="697"/>
    </row>
    <row r="304" spans="1:247">
      <c r="A304" s="704"/>
      <c r="B304" s="704"/>
      <c r="C304" s="704"/>
      <c r="D304" s="720"/>
      <c r="E304" s="711"/>
      <c r="F304" s="717"/>
      <c r="G304" s="708"/>
      <c r="H304" s="717"/>
      <c r="I304" s="711"/>
      <c r="J304" s="711"/>
      <c r="K304" s="718"/>
      <c r="L304" s="712"/>
      <c r="M304" s="704"/>
      <c r="N304" s="704"/>
      <c r="O304" s="712"/>
      <c r="P304" s="704"/>
      <c r="Q304" s="704"/>
      <c r="R304" s="704"/>
      <c r="S304" s="713"/>
      <c r="T304" s="704"/>
      <c r="V304" s="697"/>
      <c r="W304" s="697"/>
      <c r="X304" s="697"/>
      <c r="Y304" s="697"/>
      <c r="Z304" s="697"/>
      <c r="AA304" s="697"/>
      <c r="AB304" s="697"/>
      <c r="AC304" s="697"/>
      <c r="AD304" s="697"/>
      <c r="AE304" s="697"/>
      <c r="AF304" s="697"/>
      <c r="AG304" s="697"/>
      <c r="AH304" s="697"/>
      <c r="AI304" s="697"/>
      <c r="AJ304" s="697"/>
      <c r="AK304" s="697"/>
      <c r="AL304" s="697"/>
      <c r="AM304" s="697"/>
      <c r="AN304" s="697"/>
      <c r="AO304" s="697"/>
      <c r="AP304" s="697"/>
      <c r="AQ304" s="697"/>
      <c r="AR304" s="697"/>
      <c r="AS304" s="697"/>
      <c r="AT304" s="697"/>
      <c r="AU304" s="697"/>
      <c r="AV304" s="697"/>
      <c r="AW304" s="697"/>
      <c r="AX304" s="697"/>
      <c r="AY304" s="697"/>
      <c r="AZ304" s="697"/>
      <c r="BA304" s="697"/>
      <c r="BB304" s="697"/>
      <c r="BC304" s="697"/>
      <c r="BD304" s="697"/>
      <c r="BE304" s="697"/>
      <c r="BF304" s="697"/>
      <c r="BG304" s="697"/>
      <c r="BH304" s="697"/>
      <c r="BI304" s="697"/>
      <c r="BJ304" s="697"/>
      <c r="BK304" s="697"/>
      <c r="BL304" s="697"/>
      <c r="BM304" s="697"/>
      <c r="BN304" s="697"/>
      <c r="BO304" s="697"/>
      <c r="BP304" s="697"/>
      <c r="BQ304" s="697"/>
      <c r="BR304" s="697"/>
      <c r="BS304" s="697"/>
      <c r="BT304" s="697"/>
      <c r="BU304" s="697"/>
      <c r="BV304" s="697"/>
      <c r="BW304" s="697"/>
      <c r="BX304" s="697"/>
      <c r="BY304" s="697"/>
      <c r="BZ304" s="697"/>
      <c r="CA304" s="697"/>
      <c r="CB304" s="697"/>
      <c r="CC304" s="697"/>
      <c r="CD304" s="697"/>
      <c r="CE304" s="697"/>
      <c r="CF304" s="697"/>
      <c r="CG304" s="697"/>
      <c r="CH304" s="697"/>
      <c r="CI304" s="697"/>
      <c r="CJ304" s="697"/>
      <c r="CK304" s="697"/>
      <c r="CL304" s="697"/>
      <c r="CM304" s="697"/>
      <c r="CN304" s="697"/>
      <c r="CO304" s="697"/>
      <c r="CP304" s="697"/>
      <c r="CQ304" s="697"/>
      <c r="CR304" s="697"/>
      <c r="CS304" s="697"/>
      <c r="CT304" s="697"/>
      <c r="CU304" s="697"/>
      <c r="CV304" s="697"/>
      <c r="CW304" s="697"/>
      <c r="CX304" s="697"/>
      <c r="CY304" s="697"/>
      <c r="CZ304" s="697"/>
      <c r="DA304" s="697"/>
      <c r="DB304" s="697"/>
      <c r="DC304" s="697"/>
      <c r="DD304" s="697"/>
      <c r="DE304" s="697"/>
      <c r="DF304" s="697"/>
      <c r="DG304" s="697"/>
      <c r="DH304" s="697"/>
      <c r="DI304" s="697"/>
      <c r="DJ304" s="697"/>
      <c r="DK304" s="697"/>
      <c r="DL304" s="697"/>
      <c r="DM304" s="697"/>
      <c r="DN304" s="697"/>
      <c r="DO304" s="697"/>
      <c r="DP304" s="697"/>
      <c r="DQ304" s="697"/>
      <c r="DR304" s="697"/>
      <c r="DS304" s="697"/>
      <c r="DT304" s="697"/>
      <c r="DU304" s="697"/>
      <c r="DV304" s="697"/>
      <c r="DW304" s="697"/>
      <c r="DX304" s="697"/>
      <c r="DY304" s="697"/>
      <c r="DZ304" s="697"/>
      <c r="EA304" s="697"/>
      <c r="EB304" s="697"/>
      <c r="EC304" s="697"/>
      <c r="ED304" s="697"/>
      <c r="EE304" s="697"/>
      <c r="EF304" s="697"/>
      <c r="EG304" s="697"/>
      <c r="EH304" s="697"/>
      <c r="EI304" s="697"/>
      <c r="EJ304" s="697"/>
      <c r="EK304" s="697"/>
      <c r="EL304" s="697"/>
      <c r="EM304" s="697"/>
      <c r="EN304" s="697"/>
      <c r="EO304" s="697"/>
      <c r="EP304" s="697"/>
      <c r="EQ304" s="697"/>
      <c r="ER304" s="697"/>
      <c r="ES304" s="697"/>
      <c r="ET304" s="697"/>
      <c r="EU304" s="697"/>
      <c r="EV304" s="697"/>
      <c r="EW304" s="697"/>
      <c r="EX304" s="697"/>
      <c r="EY304" s="697"/>
      <c r="EZ304" s="697"/>
      <c r="FA304" s="697"/>
      <c r="FB304" s="697"/>
      <c r="FC304" s="697"/>
      <c r="FD304" s="697"/>
      <c r="FE304" s="697"/>
      <c r="FF304" s="697"/>
      <c r="FG304" s="697"/>
      <c r="FH304" s="697"/>
      <c r="FI304" s="697"/>
      <c r="FJ304" s="697"/>
      <c r="FK304" s="697"/>
      <c r="FL304" s="697"/>
      <c r="FM304" s="697"/>
      <c r="FN304" s="697"/>
      <c r="FO304" s="697"/>
      <c r="FP304" s="697"/>
      <c r="FQ304" s="697"/>
      <c r="FR304" s="697"/>
      <c r="FS304" s="697"/>
      <c r="FT304" s="697"/>
      <c r="FU304" s="697"/>
      <c r="FV304" s="697"/>
      <c r="FW304" s="697"/>
      <c r="FX304" s="697"/>
      <c r="FY304" s="697"/>
      <c r="FZ304" s="697"/>
      <c r="GA304" s="697"/>
      <c r="GB304" s="697"/>
      <c r="GC304" s="697"/>
      <c r="GD304" s="697"/>
      <c r="GE304" s="697"/>
      <c r="GF304" s="697"/>
      <c r="GG304" s="697"/>
      <c r="GH304" s="697"/>
      <c r="GI304" s="697"/>
      <c r="GJ304" s="697"/>
      <c r="GK304" s="697"/>
      <c r="GL304" s="697"/>
      <c r="GM304" s="697"/>
      <c r="GN304" s="697"/>
      <c r="GO304" s="697"/>
      <c r="GP304" s="697"/>
      <c r="GQ304" s="697"/>
      <c r="GR304" s="697"/>
      <c r="GS304" s="697"/>
      <c r="GT304" s="697"/>
      <c r="GU304" s="697"/>
      <c r="GV304" s="697"/>
      <c r="GW304" s="697"/>
      <c r="GX304" s="697"/>
      <c r="GY304" s="697"/>
      <c r="GZ304" s="697"/>
      <c r="HA304" s="697"/>
      <c r="HB304" s="697"/>
      <c r="HC304" s="697"/>
      <c r="HD304" s="697"/>
      <c r="HE304" s="697"/>
      <c r="HF304" s="697"/>
      <c r="HG304" s="697"/>
      <c r="HH304" s="697"/>
      <c r="HI304" s="697"/>
      <c r="HJ304" s="697"/>
      <c r="HK304" s="697"/>
      <c r="HL304" s="697"/>
      <c r="HM304" s="697"/>
      <c r="HN304" s="697"/>
      <c r="HO304" s="697"/>
      <c r="HP304" s="697"/>
      <c r="HQ304" s="697"/>
      <c r="HR304" s="697"/>
      <c r="HS304" s="697"/>
      <c r="HT304" s="697"/>
      <c r="HU304" s="697"/>
      <c r="HV304" s="697"/>
      <c r="HW304" s="697"/>
      <c r="HX304" s="697"/>
      <c r="HY304" s="697"/>
      <c r="HZ304" s="697"/>
      <c r="IA304" s="697"/>
      <c r="IB304" s="697"/>
      <c r="IC304" s="697"/>
      <c r="ID304" s="697"/>
      <c r="IE304" s="697"/>
      <c r="IF304" s="697"/>
      <c r="IG304" s="697"/>
      <c r="IH304" s="697"/>
      <c r="II304" s="697"/>
      <c r="IJ304" s="697"/>
      <c r="IK304" s="697"/>
      <c r="IL304" s="697"/>
      <c r="IM304" s="697"/>
    </row>
    <row r="305" spans="1:247">
      <c r="A305" s="704"/>
      <c r="B305" s="704"/>
      <c r="C305" s="704"/>
      <c r="D305" s="720"/>
      <c r="E305" s="711"/>
      <c r="F305" s="717"/>
      <c r="G305" s="708"/>
      <c r="H305" s="717"/>
      <c r="I305" s="711"/>
      <c r="J305" s="711"/>
      <c r="K305" s="718"/>
      <c r="L305" s="712"/>
      <c r="M305" s="704"/>
      <c r="N305" s="704"/>
      <c r="O305" s="712"/>
      <c r="P305" s="704"/>
      <c r="Q305" s="704"/>
      <c r="R305" s="704"/>
      <c r="S305" s="713"/>
      <c r="T305" s="704"/>
      <c r="V305" s="697"/>
      <c r="W305" s="697"/>
      <c r="X305" s="697"/>
      <c r="Y305" s="697"/>
      <c r="Z305" s="697"/>
      <c r="AA305" s="697"/>
      <c r="AB305" s="697"/>
      <c r="AC305" s="697"/>
      <c r="AD305" s="697"/>
      <c r="AE305" s="697"/>
      <c r="AF305" s="697"/>
      <c r="AG305" s="697"/>
      <c r="AH305" s="697"/>
      <c r="AI305" s="697"/>
      <c r="AJ305" s="697"/>
      <c r="AK305" s="697"/>
      <c r="AL305" s="697"/>
      <c r="AM305" s="697"/>
      <c r="AN305" s="697"/>
      <c r="AO305" s="697"/>
      <c r="AP305" s="697"/>
      <c r="AQ305" s="697"/>
      <c r="AR305" s="697"/>
      <c r="AS305" s="697"/>
      <c r="AT305" s="697"/>
      <c r="AU305" s="697"/>
      <c r="AV305" s="697"/>
      <c r="AW305" s="697"/>
      <c r="AX305" s="697"/>
      <c r="AY305" s="697"/>
      <c r="AZ305" s="697"/>
      <c r="BA305" s="697"/>
      <c r="BB305" s="697"/>
      <c r="BC305" s="697"/>
      <c r="BD305" s="697"/>
      <c r="BE305" s="697"/>
      <c r="BF305" s="697"/>
      <c r="BG305" s="697"/>
      <c r="BH305" s="697"/>
      <c r="BI305" s="697"/>
      <c r="BJ305" s="697"/>
      <c r="BK305" s="697"/>
      <c r="BL305" s="697"/>
      <c r="BM305" s="697"/>
      <c r="BN305" s="697"/>
      <c r="BO305" s="697"/>
      <c r="BP305" s="697"/>
      <c r="BQ305" s="697"/>
      <c r="BR305" s="697"/>
      <c r="BS305" s="697"/>
      <c r="BT305" s="697"/>
      <c r="BU305" s="697"/>
      <c r="BV305" s="697"/>
      <c r="BW305" s="697"/>
      <c r="BX305" s="697"/>
      <c r="BY305" s="697"/>
      <c r="BZ305" s="697"/>
      <c r="CA305" s="697"/>
      <c r="CB305" s="697"/>
      <c r="CC305" s="697"/>
      <c r="CD305" s="697"/>
      <c r="CE305" s="697"/>
      <c r="CF305" s="697"/>
      <c r="CG305" s="697"/>
      <c r="CH305" s="697"/>
      <c r="CI305" s="697"/>
      <c r="CJ305" s="697"/>
      <c r="CK305" s="697"/>
      <c r="CL305" s="697"/>
      <c r="CM305" s="697"/>
      <c r="CN305" s="697"/>
      <c r="CO305" s="697"/>
      <c r="CP305" s="697"/>
      <c r="CQ305" s="697"/>
      <c r="CR305" s="697"/>
      <c r="CS305" s="697"/>
      <c r="CT305" s="697"/>
      <c r="CU305" s="697"/>
      <c r="CV305" s="697"/>
      <c r="CW305" s="697"/>
      <c r="CX305" s="697"/>
      <c r="CY305" s="697"/>
      <c r="CZ305" s="697"/>
      <c r="DA305" s="697"/>
      <c r="DB305" s="697"/>
      <c r="DC305" s="697"/>
      <c r="DD305" s="697"/>
      <c r="DE305" s="697"/>
      <c r="DF305" s="697"/>
      <c r="DG305" s="697"/>
      <c r="DH305" s="697"/>
      <c r="DI305" s="697"/>
      <c r="DJ305" s="697"/>
      <c r="DK305" s="697"/>
      <c r="DL305" s="697"/>
      <c r="DM305" s="697"/>
      <c r="DN305" s="697"/>
      <c r="DO305" s="697"/>
      <c r="DP305" s="697"/>
      <c r="DQ305" s="697"/>
      <c r="DR305" s="697"/>
      <c r="DS305" s="697"/>
      <c r="DT305" s="697"/>
      <c r="DU305" s="697"/>
      <c r="DV305" s="697"/>
      <c r="DW305" s="697"/>
      <c r="DX305" s="697"/>
      <c r="DY305" s="697"/>
      <c r="DZ305" s="697"/>
      <c r="EA305" s="697"/>
      <c r="EB305" s="697"/>
      <c r="EC305" s="697"/>
      <c r="ED305" s="697"/>
      <c r="EE305" s="697"/>
      <c r="EF305" s="697"/>
      <c r="EG305" s="697"/>
      <c r="EH305" s="697"/>
      <c r="EI305" s="697"/>
      <c r="EJ305" s="697"/>
      <c r="EK305" s="697"/>
      <c r="EL305" s="697"/>
      <c r="EM305" s="697"/>
      <c r="EN305" s="697"/>
      <c r="EO305" s="697"/>
      <c r="EP305" s="697"/>
      <c r="EQ305" s="697"/>
      <c r="ER305" s="697"/>
      <c r="ES305" s="697"/>
      <c r="ET305" s="697"/>
      <c r="EU305" s="697"/>
      <c r="EV305" s="697"/>
      <c r="EW305" s="697"/>
      <c r="EX305" s="697"/>
      <c r="EY305" s="697"/>
      <c r="EZ305" s="697"/>
      <c r="FA305" s="697"/>
      <c r="FB305" s="697"/>
      <c r="FC305" s="697"/>
      <c r="FD305" s="697"/>
      <c r="FE305" s="697"/>
      <c r="FF305" s="697"/>
      <c r="FG305" s="697"/>
      <c r="FH305" s="697"/>
      <c r="FI305" s="697"/>
      <c r="FJ305" s="697"/>
      <c r="FK305" s="697"/>
      <c r="FL305" s="697"/>
      <c r="FM305" s="697"/>
      <c r="FN305" s="697"/>
      <c r="FO305" s="697"/>
      <c r="FP305" s="697"/>
      <c r="FQ305" s="697"/>
      <c r="FR305" s="697"/>
      <c r="FS305" s="697"/>
      <c r="FT305" s="697"/>
      <c r="FU305" s="697"/>
      <c r="FV305" s="697"/>
      <c r="FW305" s="697"/>
      <c r="FX305" s="697"/>
      <c r="FY305" s="697"/>
      <c r="FZ305" s="697"/>
      <c r="GA305" s="697"/>
      <c r="GB305" s="697"/>
      <c r="GC305" s="697"/>
      <c r="GD305" s="697"/>
      <c r="GE305" s="697"/>
      <c r="GF305" s="697"/>
      <c r="GG305" s="697"/>
      <c r="GH305" s="697"/>
      <c r="GI305" s="697"/>
      <c r="GJ305" s="697"/>
      <c r="GK305" s="697"/>
      <c r="GL305" s="697"/>
      <c r="GM305" s="697"/>
      <c r="GN305" s="697"/>
      <c r="GO305" s="697"/>
      <c r="GP305" s="697"/>
      <c r="GQ305" s="697"/>
      <c r="GR305" s="697"/>
      <c r="GS305" s="697"/>
      <c r="GT305" s="697"/>
      <c r="GU305" s="697"/>
      <c r="GV305" s="697"/>
      <c r="GW305" s="697"/>
      <c r="GX305" s="697"/>
      <c r="GY305" s="697"/>
      <c r="GZ305" s="697"/>
      <c r="HA305" s="697"/>
      <c r="HB305" s="697"/>
      <c r="HC305" s="697"/>
      <c r="HD305" s="697"/>
      <c r="HE305" s="697"/>
      <c r="HF305" s="697"/>
      <c r="HG305" s="697"/>
      <c r="HH305" s="697"/>
      <c r="HI305" s="697"/>
      <c r="HJ305" s="697"/>
      <c r="HK305" s="697"/>
      <c r="HL305" s="697"/>
      <c r="HM305" s="697"/>
      <c r="HN305" s="697"/>
      <c r="HO305" s="697"/>
      <c r="HP305" s="697"/>
      <c r="HQ305" s="697"/>
      <c r="HR305" s="697"/>
      <c r="HS305" s="697"/>
      <c r="HT305" s="697"/>
      <c r="HU305" s="697"/>
      <c r="HV305" s="697"/>
      <c r="HW305" s="697"/>
      <c r="HX305" s="697"/>
      <c r="HY305" s="697"/>
      <c r="HZ305" s="697"/>
      <c r="IA305" s="697"/>
      <c r="IB305" s="697"/>
      <c r="IC305" s="697"/>
      <c r="ID305" s="697"/>
      <c r="IE305" s="697"/>
      <c r="IF305" s="697"/>
      <c r="IG305" s="697"/>
      <c r="IH305" s="697"/>
      <c r="II305" s="697"/>
      <c r="IJ305" s="697"/>
      <c r="IK305" s="697"/>
      <c r="IL305" s="697"/>
      <c r="IM305" s="697"/>
    </row>
    <row r="306" spans="1:247">
      <c r="A306" s="704"/>
      <c r="B306" s="704"/>
      <c r="C306" s="704"/>
      <c r="D306" s="720"/>
      <c r="E306" s="711"/>
      <c r="F306" s="717"/>
      <c r="G306" s="708"/>
      <c r="H306" s="709"/>
      <c r="I306" s="711"/>
      <c r="J306" s="711"/>
      <c r="K306" s="718"/>
      <c r="L306" s="712"/>
      <c r="M306" s="704"/>
      <c r="N306" s="704"/>
      <c r="O306" s="712"/>
      <c r="P306" s="704"/>
      <c r="Q306" s="704"/>
      <c r="R306" s="704"/>
      <c r="S306" s="713"/>
      <c r="T306" s="704"/>
      <c r="V306" s="697"/>
      <c r="W306" s="697"/>
      <c r="X306" s="697"/>
      <c r="Y306" s="697"/>
      <c r="Z306" s="697"/>
      <c r="AA306" s="697"/>
      <c r="AB306" s="697"/>
      <c r="AC306" s="697"/>
      <c r="AD306" s="697"/>
      <c r="AE306" s="697"/>
      <c r="AF306" s="697"/>
      <c r="AG306" s="697"/>
      <c r="AH306" s="697"/>
      <c r="AI306" s="697"/>
      <c r="AJ306" s="697"/>
      <c r="AK306" s="697"/>
      <c r="AL306" s="697"/>
      <c r="AM306" s="697"/>
      <c r="AN306" s="697"/>
      <c r="AO306" s="697"/>
      <c r="AP306" s="697"/>
      <c r="AQ306" s="697"/>
      <c r="AR306" s="697"/>
      <c r="AS306" s="697"/>
      <c r="AT306" s="697"/>
      <c r="AU306" s="697"/>
      <c r="AV306" s="697"/>
      <c r="AW306" s="697"/>
      <c r="AX306" s="697"/>
      <c r="AY306" s="697"/>
      <c r="AZ306" s="697"/>
      <c r="BA306" s="697"/>
      <c r="BB306" s="697"/>
      <c r="BC306" s="697"/>
      <c r="BD306" s="697"/>
      <c r="BE306" s="697"/>
      <c r="BF306" s="697"/>
      <c r="BG306" s="697"/>
      <c r="BH306" s="697"/>
      <c r="BI306" s="697"/>
      <c r="BJ306" s="697"/>
      <c r="BK306" s="697"/>
      <c r="BL306" s="697"/>
      <c r="BM306" s="697"/>
      <c r="BN306" s="697"/>
      <c r="BO306" s="697"/>
      <c r="BP306" s="697"/>
      <c r="BQ306" s="697"/>
      <c r="BR306" s="697"/>
      <c r="BS306" s="697"/>
      <c r="BT306" s="697"/>
      <c r="BU306" s="697"/>
      <c r="BV306" s="697"/>
      <c r="BW306" s="697"/>
      <c r="BX306" s="697"/>
      <c r="BY306" s="697"/>
      <c r="BZ306" s="697"/>
      <c r="CA306" s="697"/>
      <c r="CB306" s="697"/>
      <c r="CC306" s="697"/>
      <c r="CD306" s="697"/>
      <c r="CE306" s="697"/>
      <c r="CF306" s="697"/>
      <c r="CG306" s="697"/>
      <c r="CH306" s="697"/>
      <c r="CI306" s="697"/>
      <c r="CJ306" s="697"/>
      <c r="CK306" s="697"/>
      <c r="CL306" s="697"/>
      <c r="CM306" s="697"/>
      <c r="CN306" s="697"/>
      <c r="CO306" s="697"/>
      <c r="CP306" s="697"/>
      <c r="CQ306" s="697"/>
      <c r="CR306" s="697"/>
      <c r="CS306" s="697"/>
      <c r="CT306" s="697"/>
      <c r="CU306" s="697"/>
      <c r="CV306" s="697"/>
      <c r="CW306" s="697"/>
      <c r="CX306" s="697"/>
      <c r="CY306" s="697"/>
      <c r="CZ306" s="697"/>
      <c r="DA306" s="697"/>
      <c r="DB306" s="697"/>
      <c r="DC306" s="697"/>
      <c r="DD306" s="697"/>
      <c r="DE306" s="697"/>
      <c r="DF306" s="697"/>
      <c r="DG306" s="697"/>
      <c r="DH306" s="697"/>
      <c r="DI306" s="697"/>
      <c r="DJ306" s="697"/>
      <c r="DK306" s="697"/>
      <c r="DL306" s="697"/>
      <c r="DM306" s="697"/>
      <c r="DN306" s="697"/>
      <c r="DO306" s="697"/>
      <c r="DP306" s="697"/>
      <c r="DQ306" s="697"/>
      <c r="DR306" s="697"/>
      <c r="DS306" s="697"/>
      <c r="DT306" s="697"/>
      <c r="DU306" s="697"/>
      <c r="DV306" s="697"/>
      <c r="DW306" s="697"/>
      <c r="DX306" s="697"/>
      <c r="DY306" s="697"/>
      <c r="DZ306" s="697"/>
      <c r="EA306" s="697"/>
      <c r="EB306" s="697"/>
      <c r="EC306" s="697"/>
      <c r="ED306" s="697"/>
      <c r="EE306" s="697"/>
      <c r="EF306" s="697"/>
      <c r="EG306" s="697"/>
      <c r="EH306" s="697"/>
      <c r="EI306" s="697"/>
      <c r="EJ306" s="697"/>
      <c r="EK306" s="697"/>
      <c r="EL306" s="697"/>
      <c r="EM306" s="697"/>
      <c r="EN306" s="697"/>
      <c r="EO306" s="697"/>
      <c r="EP306" s="697"/>
      <c r="EQ306" s="697"/>
      <c r="ER306" s="697"/>
      <c r="ES306" s="697"/>
      <c r="ET306" s="697"/>
      <c r="EU306" s="697"/>
      <c r="EV306" s="697"/>
      <c r="EW306" s="697"/>
      <c r="EX306" s="697"/>
      <c r="EY306" s="697"/>
      <c r="EZ306" s="697"/>
      <c r="FA306" s="697"/>
      <c r="FB306" s="697"/>
      <c r="FC306" s="697"/>
      <c r="FD306" s="697"/>
      <c r="FE306" s="697"/>
      <c r="FF306" s="697"/>
      <c r="FG306" s="697"/>
      <c r="FH306" s="697"/>
      <c r="FI306" s="697"/>
      <c r="FJ306" s="697"/>
      <c r="FK306" s="697"/>
      <c r="FL306" s="697"/>
      <c r="FM306" s="697"/>
      <c r="FN306" s="697"/>
      <c r="FO306" s="697"/>
      <c r="FP306" s="697"/>
      <c r="FQ306" s="697"/>
      <c r="FR306" s="697"/>
      <c r="FS306" s="697"/>
      <c r="FT306" s="697"/>
      <c r="FU306" s="697"/>
      <c r="FV306" s="697"/>
      <c r="FW306" s="697"/>
      <c r="FX306" s="697"/>
      <c r="FY306" s="697"/>
      <c r="FZ306" s="697"/>
      <c r="GA306" s="697"/>
      <c r="GB306" s="697"/>
      <c r="GC306" s="697"/>
      <c r="GD306" s="697"/>
      <c r="GE306" s="697"/>
      <c r="GF306" s="697"/>
      <c r="GG306" s="697"/>
      <c r="GH306" s="697"/>
      <c r="GI306" s="697"/>
      <c r="GJ306" s="697"/>
      <c r="GK306" s="697"/>
      <c r="GL306" s="697"/>
      <c r="GM306" s="697"/>
      <c r="GN306" s="697"/>
      <c r="GO306" s="697"/>
      <c r="GP306" s="697"/>
      <c r="GQ306" s="697"/>
      <c r="GR306" s="697"/>
      <c r="GS306" s="697"/>
      <c r="GT306" s="697"/>
      <c r="GU306" s="697"/>
      <c r="GV306" s="697"/>
      <c r="GW306" s="697"/>
      <c r="GX306" s="697"/>
      <c r="GY306" s="697"/>
      <c r="GZ306" s="697"/>
      <c r="HA306" s="697"/>
      <c r="HB306" s="697"/>
      <c r="HC306" s="697"/>
      <c r="HD306" s="697"/>
      <c r="HE306" s="697"/>
      <c r="HF306" s="697"/>
      <c r="HG306" s="697"/>
      <c r="HH306" s="697"/>
      <c r="HI306" s="697"/>
      <c r="HJ306" s="697"/>
      <c r="HK306" s="697"/>
      <c r="HL306" s="697"/>
      <c r="HM306" s="697"/>
      <c r="HN306" s="697"/>
      <c r="HO306" s="697"/>
      <c r="HP306" s="697"/>
      <c r="HQ306" s="697"/>
      <c r="HR306" s="697"/>
      <c r="HS306" s="697"/>
      <c r="HT306" s="697"/>
      <c r="HU306" s="697"/>
      <c r="HV306" s="697"/>
      <c r="HW306" s="697"/>
      <c r="HX306" s="697"/>
      <c r="HY306" s="697"/>
      <c r="HZ306" s="697"/>
      <c r="IA306" s="697"/>
      <c r="IB306" s="697"/>
      <c r="IC306" s="697"/>
      <c r="ID306" s="697"/>
      <c r="IE306" s="697"/>
      <c r="IF306" s="697"/>
      <c r="IG306" s="697"/>
      <c r="IH306" s="697"/>
      <c r="II306" s="697"/>
      <c r="IJ306" s="697"/>
      <c r="IK306" s="697"/>
      <c r="IL306" s="697"/>
      <c r="IM306" s="697"/>
    </row>
    <row r="307" spans="1:247">
      <c r="A307" s="704"/>
      <c r="B307" s="704"/>
      <c r="C307" s="704"/>
      <c r="D307" s="720"/>
      <c r="E307" s="711"/>
      <c r="F307" s="717"/>
      <c r="G307" s="708"/>
      <c r="H307" s="717"/>
      <c r="I307" s="711"/>
      <c r="J307" s="711"/>
      <c r="K307" s="718"/>
      <c r="L307" s="712"/>
      <c r="M307" s="704"/>
      <c r="N307" s="704"/>
      <c r="O307" s="712"/>
      <c r="P307" s="704"/>
      <c r="Q307" s="704"/>
      <c r="R307" s="704"/>
      <c r="S307" s="713"/>
      <c r="T307" s="704"/>
      <c r="V307" s="697"/>
      <c r="W307" s="697"/>
      <c r="X307" s="697"/>
      <c r="Y307" s="697"/>
      <c r="Z307" s="697"/>
      <c r="AA307" s="697"/>
      <c r="AB307" s="697"/>
      <c r="AC307" s="697"/>
      <c r="AD307" s="697"/>
      <c r="AE307" s="697"/>
      <c r="AF307" s="697"/>
      <c r="AG307" s="697"/>
      <c r="AH307" s="697"/>
      <c r="AI307" s="697"/>
      <c r="AJ307" s="697"/>
      <c r="AK307" s="697"/>
      <c r="AL307" s="697"/>
      <c r="AM307" s="697"/>
      <c r="AN307" s="697"/>
      <c r="AO307" s="697"/>
      <c r="AP307" s="697"/>
      <c r="AQ307" s="697"/>
      <c r="AR307" s="697"/>
      <c r="AS307" s="697"/>
      <c r="AT307" s="697"/>
      <c r="AU307" s="697"/>
      <c r="AV307" s="697"/>
      <c r="AW307" s="697"/>
      <c r="AX307" s="697"/>
      <c r="AY307" s="697"/>
      <c r="AZ307" s="697"/>
      <c r="BA307" s="697"/>
      <c r="BB307" s="697"/>
      <c r="BC307" s="697"/>
      <c r="BD307" s="697"/>
      <c r="BE307" s="697"/>
      <c r="BF307" s="697"/>
      <c r="BG307" s="697"/>
      <c r="BH307" s="697"/>
      <c r="BI307" s="697"/>
      <c r="BJ307" s="697"/>
      <c r="BK307" s="697"/>
      <c r="BL307" s="697"/>
      <c r="BM307" s="697"/>
      <c r="BN307" s="697"/>
      <c r="BO307" s="697"/>
      <c r="BP307" s="697"/>
      <c r="BQ307" s="697"/>
      <c r="BR307" s="697"/>
      <c r="BS307" s="697"/>
      <c r="BT307" s="697"/>
      <c r="BU307" s="697"/>
      <c r="BV307" s="697"/>
      <c r="BW307" s="697"/>
      <c r="BX307" s="697"/>
      <c r="BY307" s="697"/>
      <c r="BZ307" s="697"/>
      <c r="CA307" s="697"/>
      <c r="CB307" s="697"/>
      <c r="CC307" s="697"/>
      <c r="CD307" s="697"/>
      <c r="CE307" s="697"/>
      <c r="CF307" s="697"/>
      <c r="CG307" s="697"/>
      <c r="CH307" s="697"/>
      <c r="CI307" s="697"/>
      <c r="CJ307" s="697"/>
      <c r="CK307" s="697"/>
      <c r="CL307" s="697"/>
      <c r="CM307" s="697"/>
      <c r="CN307" s="697"/>
      <c r="CO307" s="697"/>
      <c r="CP307" s="697"/>
      <c r="CQ307" s="697"/>
      <c r="CR307" s="697"/>
      <c r="CS307" s="697"/>
      <c r="CT307" s="697"/>
      <c r="CU307" s="697"/>
      <c r="CV307" s="697"/>
      <c r="CW307" s="697"/>
      <c r="CX307" s="697"/>
      <c r="CY307" s="697"/>
      <c r="CZ307" s="697"/>
      <c r="DA307" s="697"/>
      <c r="DB307" s="697"/>
      <c r="DC307" s="697"/>
      <c r="DD307" s="697"/>
      <c r="DE307" s="697"/>
      <c r="DF307" s="697"/>
      <c r="DG307" s="697"/>
      <c r="DH307" s="697"/>
      <c r="DI307" s="697"/>
      <c r="DJ307" s="697"/>
      <c r="DK307" s="697"/>
      <c r="DL307" s="697"/>
      <c r="DM307" s="697"/>
      <c r="DN307" s="697"/>
      <c r="DO307" s="697"/>
      <c r="DP307" s="697"/>
      <c r="DQ307" s="697"/>
      <c r="DR307" s="697"/>
      <c r="DS307" s="697"/>
      <c r="DT307" s="697"/>
      <c r="DU307" s="697"/>
      <c r="DV307" s="697"/>
      <c r="DW307" s="697"/>
      <c r="DX307" s="697"/>
      <c r="DY307" s="697"/>
      <c r="DZ307" s="697"/>
      <c r="EA307" s="697"/>
      <c r="EB307" s="697"/>
      <c r="EC307" s="697"/>
      <c r="ED307" s="697"/>
      <c r="EE307" s="697"/>
      <c r="EF307" s="697"/>
      <c r="EG307" s="697"/>
      <c r="EH307" s="697"/>
      <c r="EI307" s="697"/>
      <c r="EJ307" s="697"/>
      <c r="EK307" s="697"/>
      <c r="EL307" s="697"/>
      <c r="EM307" s="697"/>
      <c r="EN307" s="697"/>
      <c r="EO307" s="697"/>
      <c r="EP307" s="697"/>
      <c r="EQ307" s="697"/>
      <c r="ER307" s="697"/>
      <c r="ES307" s="697"/>
      <c r="ET307" s="697"/>
      <c r="EU307" s="697"/>
      <c r="EV307" s="697"/>
      <c r="EW307" s="697"/>
      <c r="EX307" s="697"/>
      <c r="EY307" s="697"/>
      <c r="EZ307" s="697"/>
      <c r="FA307" s="697"/>
      <c r="FB307" s="697"/>
      <c r="FC307" s="697"/>
      <c r="FD307" s="697"/>
      <c r="FE307" s="697"/>
      <c r="FF307" s="697"/>
      <c r="FG307" s="697"/>
      <c r="FH307" s="697"/>
      <c r="FI307" s="697"/>
      <c r="FJ307" s="697"/>
      <c r="FK307" s="697"/>
      <c r="FL307" s="697"/>
      <c r="FM307" s="697"/>
      <c r="FN307" s="697"/>
      <c r="FO307" s="697"/>
      <c r="FP307" s="697"/>
      <c r="FQ307" s="697"/>
      <c r="FR307" s="697"/>
      <c r="FS307" s="697"/>
      <c r="FT307" s="697"/>
      <c r="FU307" s="697"/>
      <c r="FV307" s="697"/>
      <c r="FW307" s="697"/>
      <c r="FX307" s="697"/>
      <c r="FY307" s="697"/>
      <c r="FZ307" s="697"/>
      <c r="GA307" s="697"/>
      <c r="GB307" s="697"/>
      <c r="GC307" s="697"/>
      <c r="GD307" s="697"/>
      <c r="GE307" s="697"/>
      <c r="GF307" s="697"/>
      <c r="GG307" s="697"/>
      <c r="GH307" s="697"/>
      <c r="GI307" s="697"/>
      <c r="GJ307" s="697"/>
      <c r="GK307" s="697"/>
      <c r="GL307" s="697"/>
      <c r="GM307" s="697"/>
      <c r="GN307" s="697"/>
      <c r="GO307" s="697"/>
      <c r="GP307" s="697"/>
      <c r="GQ307" s="697"/>
      <c r="GR307" s="697"/>
      <c r="GS307" s="697"/>
      <c r="GT307" s="697"/>
      <c r="GU307" s="697"/>
      <c r="GV307" s="697"/>
      <c r="GW307" s="697"/>
      <c r="GX307" s="697"/>
      <c r="GY307" s="697"/>
      <c r="GZ307" s="697"/>
      <c r="HA307" s="697"/>
      <c r="HB307" s="697"/>
      <c r="HC307" s="697"/>
      <c r="HD307" s="697"/>
      <c r="HE307" s="697"/>
      <c r="HF307" s="697"/>
      <c r="HG307" s="697"/>
      <c r="HH307" s="697"/>
      <c r="HI307" s="697"/>
      <c r="HJ307" s="697"/>
      <c r="HK307" s="697"/>
      <c r="HL307" s="697"/>
      <c r="HM307" s="697"/>
      <c r="HN307" s="697"/>
      <c r="HO307" s="697"/>
      <c r="HP307" s="697"/>
      <c r="HQ307" s="697"/>
      <c r="HR307" s="697"/>
      <c r="HS307" s="697"/>
      <c r="HT307" s="697"/>
      <c r="HU307" s="697"/>
      <c r="HV307" s="697"/>
      <c r="HW307" s="697"/>
      <c r="HX307" s="697"/>
      <c r="HY307" s="697"/>
      <c r="HZ307" s="697"/>
      <c r="IA307" s="697"/>
      <c r="IB307" s="697"/>
      <c r="IC307" s="697"/>
      <c r="ID307" s="697"/>
      <c r="IE307" s="697"/>
      <c r="IF307" s="697"/>
      <c r="IG307" s="697"/>
      <c r="IH307" s="697"/>
      <c r="II307" s="697"/>
      <c r="IJ307" s="697"/>
      <c r="IK307" s="697"/>
      <c r="IL307" s="697"/>
      <c r="IM307" s="697"/>
    </row>
    <row r="308" spans="1:247">
      <c r="A308" s="704"/>
      <c r="B308" s="704"/>
      <c r="C308" s="704"/>
      <c r="D308" s="720"/>
      <c r="E308" s="711"/>
      <c r="F308" s="717"/>
      <c r="G308" s="708"/>
      <c r="H308" s="717"/>
      <c r="I308" s="711"/>
      <c r="J308" s="711"/>
      <c r="K308" s="718"/>
      <c r="L308" s="712"/>
      <c r="M308" s="704"/>
      <c r="N308" s="704"/>
      <c r="O308" s="712"/>
      <c r="P308" s="704"/>
      <c r="Q308" s="704"/>
      <c r="R308" s="704"/>
      <c r="S308" s="713"/>
      <c r="T308" s="704"/>
      <c r="V308" s="697"/>
      <c r="W308" s="697"/>
      <c r="X308" s="697"/>
      <c r="Y308" s="697"/>
      <c r="Z308" s="697"/>
      <c r="AA308" s="697"/>
      <c r="AB308" s="697"/>
      <c r="AC308" s="697"/>
      <c r="AD308" s="697"/>
      <c r="AE308" s="697"/>
      <c r="AF308" s="697"/>
      <c r="AG308" s="697"/>
      <c r="AH308" s="697"/>
      <c r="AI308" s="697"/>
      <c r="AJ308" s="697"/>
      <c r="AK308" s="697"/>
      <c r="AL308" s="697"/>
      <c r="AM308" s="697"/>
      <c r="AN308" s="697"/>
      <c r="AO308" s="697"/>
      <c r="AP308" s="697"/>
      <c r="AQ308" s="697"/>
      <c r="AR308" s="697"/>
      <c r="AS308" s="697"/>
      <c r="AT308" s="697"/>
      <c r="AU308" s="697"/>
      <c r="AV308" s="697"/>
      <c r="AW308" s="697"/>
      <c r="AX308" s="697"/>
      <c r="AY308" s="697"/>
      <c r="AZ308" s="697"/>
      <c r="BA308" s="697"/>
      <c r="BB308" s="697"/>
      <c r="BC308" s="697"/>
      <c r="BD308" s="697"/>
      <c r="BE308" s="697"/>
      <c r="BF308" s="697"/>
      <c r="BG308" s="697"/>
      <c r="BH308" s="697"/>
      <c r="BI308" s="697"/>
      <c r="BJ308" s="697"/>
      <c r="BK308" s="697"/>
      <c r="BL308" s="697"/>
      <c r="BM308" s="697"/>
      <c r="BN308" s="697"/>
      <c r="BO308" s="697"/>
      <c r="BP308" s="697"/>
      <c r="BQ308" s="697"/>
      <c r="BR308" s="697"/>
      <c r="BS308" s="697"/>
      <c r="BT308" s="697"/>
      <c r="BU308" s="697"/>
      <c r="BV308" s="697"/>
      <c r="BW308" s="697"/>
      <c r="BX308" s="697"/>
      <c r="BY308" s="697"/>
      <c r="BZ308" s="697"/>
      <c r="CA308" s="697"/>
      <c r="CB308" s="697"/>
      <c r="CC308" s="697"/>
      <c r="CD308" s="697"/>
      <c r="CE308" s="697"/>
      <c r="CF308" s="697"/>
      <c r="CG308" s="697"/>
      <c r="CH308" s="697"/>
      <c r="CI308" s="697"/>
      <c r="CJ308" s="697"/>
      <c r="CK308" s="697"/>
      <c r="CL308" s="697"/>
      <c r="CM308" s="697"/>
      <c r="CN308" s="697"/>
      <c r="CO308" s="697"/>
      <c r="CP308" s="697"/>
      <c r="CQ308" s="697"/>
      <c r="CR308" s="697"/>
      <c r="CS308" s="697"/>
      <c r="CT308" s="697"/>
      <c r="CU308" s="697"/>
      <c r="CV308" s="697"/>
      <c r="CW308" s="697"/>
      <c r="CX308" s="697"/>
      <c r="CY308" s="697"/>
      <c r="CZ308" s="697"/>
      <c r="DA308" s="697"/>
      <c r="DB308" s="697"/>
      <c r="DC308" s="697"/>
      <c r="DD308" s="697"/>
      <c r="DE308" s="697"/>
      <c r="DF308" s="697"/>
      <c r="DG308" s="697"/>
      <c r="DH308" s="697"/>
      <c r="DI308" s="697"/>
      <c r="DJ308" s="697"/>
      <c r="DK308" s="697"/>
      <c r="DL308" s="697"/>
      <c r="DM308" s="697"/>
      <c r="DN308" s="697"/>
      <c r="DO308" s="697"/>
      <c r="DP308" s="697"/>
      <c r="DQ308" s="697"/>
      <c r="DR308" s="697"/>
      <c r="DS308" s="697"/>
      <c r="DT308" s="697"/>
      <c r="DU308" s="697"/>
      <c r="DV308" s="697"/>
      <c r="DW308" s="697"/>
      <c r="DX308" s="697"/>
      <c r="DY308" s="697"/>
      <c r="DZ308" s="697"/>
      <c r="EA308" s="697"/>
      <c r="EB308" s="697"/>
      <c r="EC308" s="697"/>
      <c r="ED308" s="697"/>
      <c r="EE308" s="697"/>
      <c r="EF308" s="697"/>
      <c r="EG308" s="697"/>
      <c r="EH308" s="697"/>
      <c r="EI308" s="697"/>
      <c r="EJ308" s="697"/>
      <c r="EK308" s="697"/>
      <c r="EL308" s="697"/>
      <c r="EM308" s="697"/>
      <c r="EN308" s="697"/>
      <c r="EO308" s="697"/>
      <c r="EP308" s="697"/>
      <c r="EQ308" s="697"/>
      <c r="ER308" s="697"/>
      <c r="ES308" s="697"/>
      <c r="ET308" s="697"/>
      <c r="EU308" s="697"/>
      <c r="EV308" s="697"/>
      <c r="EW308" s="697"/>
      <c r="EX308" s="697"/>
      <c r="EY308" s="697"/>
      <c r="EZ308" s="697"/>
      <c r="FA308" s="697"/>
      <c r="FB308" s="697"/>
      <c r="FC308" s="697"/>
      <c r="FD308" s="697"/>
      <c r="FE308" s="697"/>
      <c r="FF308" s="697"/>
      <c r="FG308" s="697"/>
      <c r="FH308" s="697"/>
      <c r="FI308" s="697"/>
      <c r="FJ308" s="697"/>
      <c r="FK308" s="697"/>
      <c r="FL308" s="697"/>
      <c r="FM308" s="697"/>
      <c r="FN308" s="697"/>
      <c r="FO308" s="697"/>
      <c r="FP308" s="697"/>
      <c r="FQ308" s="697"/>
      <c r="FR308" s="697"/>
      <c r="FS308" s="697"/>
      <c r="FT308" s="697"/>
      <c r="FU308" s="697"/>
      <c r="FV308" s="697"/>
      <c r="FW308" s="697"/>
      <c r="FX308" s="697"/>
      <c r="FY308" s="697"/>
      <c r="FZ308" s="697"/>
      <c r="GA308" s="697"/>
      <c r="GB308" s="697"/>
      <c r="GC308" s="697"/>
      <c r="GD308" s="697"/>
      <c r="GE308" s="697"/>
      <c r="GF308" s="697"/>
      <c r="GG308" s="697"/>
      <c r="GH308" s="697"/>
      <c r="GI308" s="697"/>
      <c r="GJ308" s="697"/>
      <c r="GK308" s="697"/>
      <c r="GL308" s="697"/>
      <c r="GM308" s="697"/>
      <c r="GN308" s="697"/>
      <c r="GO308" s="697"/>
      <c r="GP308" s="697"/>
      <c r="GQ308" s="697"/>
      <c r="GR308" s="697"/>
      <c r="GS308" s="697"/>
      <c r="GT308" s="697"/>
      <c r="GU308" s="697"/>
      <c r="GV308" s="697"/>
      <c r="GW308" s="697"/>
      <c r="GX308" s="697"/>
      <c r="GY308" s="697"/>
      <c r="GZ308" s="697"/>
      <c r="HA308" s="697"/>
      <c r="HB308" s="697"/>
      <c r="HC308" s="697"/>
      <c r="HD308" s="697"/>
      <c r="HE308" s="697"/>
      <c r="HF308" s="697"/>
      <c r="HG308" s="697"/>
      <c r="HH308" s="697"/>
      <c r="HI308" s="697"/>
      <c r="HJ308" s="697"/>
      <c r="HK308" s="697"/>
      <c r="HL308" s="697"/>
      <c r="HM308" s="697"/>
      <c r="HN308" s="697"/>
      <c r="HO308" s="697"/>
      <c r="HP308" s="697"/>
      <c r="HQ308" s="697"/>
      <c r="HR308" s="697"/>
      <c r="HS308" s="697"/>
      <c r="HT308" s="697"/>
      <c r="HU308" s="697"/>
      <c r="HV308" s="697"/>
      <c r="HW308" s="697"/>
      <c r="HX308" s="697"/>
      <c r="HY308" s="697"/>
      <c r="HZ308" s="697"/>
      <c r="IA308" s="697"/>
      <c r="IB308" s="697"/>
      <c r="IC308" s="697"/>
      <c r="ID308" s="697"/>
      <c r="IE308" s="697"/>
      <c r="IF308" s="697"/>
      <c r="IG308" s="697"/>
      <c r="IH308" s="697"/>
      <c r="II308" s="697"/>
      <c r="IJ308" s="697"/>
      <c r="IK308" s="697"/>
      <c r="IL308" s="697"/>
      <c r="IM308" s="697"/>
    </row>
    <row r="309" spans="1:247">
      <c r="A309" s="704"/>
      <c r="B309" s="704"/>
      <c r="C309" s="704"/>
      <c r="D309" s="720"/>
      <c r="E309" s="711"/>
      <c r="F309" s="717"/>
      <c r="G309" s="708"/>
      <c r="H309" s="717"/>
      <c r="I309" s="711"/>
      <c r="J309" s="711"/>
      <c r="K309" s="718"/>
      <c r="L309" s="712"/>
      <c r="M309" s="704"/>
      <c r="N309" s="704"/>
      <c r="O309" s="712"/>
      <c r="P309" s="704"/>
      <c r="Q309" s="704"/>
      <c r="R309" s="704"/>
      <c r="S309" s="713"/>
      <c r="T309" s="704"/>
      <c r="V309" s="697"/>
      <c r="W309" s="697"/>
      <c r="X309" s="697"/>
      <c r="Y309" s="697"/>
      <c r="Z309" s="697"/>
      <c r="AA309" s="697"/>
      <c r="AB309" s="697"/>
      <c r="AC309" s="697"/>
      <c r="AD309" s="697"/>
      <c r="AE309" s="697"/>
      <c r="AF309" s="697"/>
      <c r="AG309" s="697"/>
      <c r="AH309" s="697"/>
      <c r="AI309" s="697"/>
      <c r="AJ309" s="697"/>
      <c r="AK309" s="697"/>
      <c r="AL309" s="697"/>
      <c r="AM309" s="697"/>
      <c r="AN309" s="697"/>
      <c r="AO309" s="697"/>
      <c r="AP309" s="697"/>
      <c r="AQ309" s="697"/>
      <c r="AR309" s="697"/>
      <c r="AS309" s="697"/>
      <c r="AT309" s="697"/>
      <c r="AU309" s="697"/>
      <c r="AV309" s="697"/>
      <c r="AW309" s="697"/>
      <c r="AX309" s="697"/>
      <c r="AY309" s="697"/>
      <c r="AZ309" s="697"/>
      <c r="BA309" s="697"/>
      <c r="BB309" s="697"/>
      <c r="BC309" s="697"/>
      <c r="BD309" s="697"/>
      <c r="BE309" s="697"/>
      <c r="BF309" s="697"/>
      <c r="BG309" s="697"/>
      <c r="BH309" s="697"/>
      <c r="BI309" s="697"/>
      <c r="BJ309" s="697"/>
      <c r="BK309" s="697"/>
      <c r="BL309" s="697"/>
      <c r="BM309" s="697"/>
      <c r="BN309" s="697"/>
      <c r="BO309" s="697"/>
      <c r="BP309" s="697"/>
      <c r="BQ309" s="697"/>
      <c r="BR309" s="697"/>
      <c r="BS309" s="697"/>
      <c r="BT309" s="697"/>
      <c r="BU309" s="697"/>
      <c r="BV309" s="697"/>
      <c r="BW309" s="697"/>
      <c r="BX309" s="697"/>
      <c r="BY309" s="697"/>
      <c r="BZ309" s="697"/>
      <c r="CA309" s="697"/>
      <c r="CB309" s="697"/>
      <c r="CC309" s="697"/>
      <c r="CD309" s="697"/>
      <c r="CE309" s="697"/>
      <c r="CF309" s="697"/>
      <c r="CG309" s="697"/>
      <c r="CH309" s="697"/>
      <c r="CI309" s="697"/>
      <c r="CJ309" s="697"/>
      <c r="CK309" s="697"/>
      <c r="CL309" s="697"/>
      <c r="CM309" s="697"/>
      <c r="CN309" s="697"/>
      <c r="CO309" s="697"/>
      <c r="CP309" s="697"/>
      <c r="CQ309" s="697"/>
      <c r="CR309" s="697"/>
      <c r="CS309" s="697"/>
      <c r="CT309" s="697"/>
      <c r="CU309" s="697"/>
      <c r="CV309" s="697"/>
      <c r="CW309" s="697"/>
      <c r="CX309" s="697"/>
      <c r="CY309" s="697"/>
      <c r="CZ309" s="697"/>
      <c r="DA309" s="697"/>
      <c r="DB309" s="697"/>
      <c r="DC309" s="697"/>
      <c r="DD309" s="697"/>
      <c r="DE309" s="697"/>
      <c r="DF309" s="697"/>
      <c r="DG309" s="697"/>
      <c r="DH309" s="697"/>
      <c r="DI309" s="697"/>
      <c r="DJ309" s="697"/>
      <c r="DK309" s="697"/>
      <c r="DL309" s="697"/>
      <c r="DM309" s="697"/>
      <c r="DN309" s="697"/>
      <c r="DO309" s="697"/>
      <c r="DP309" s="697"/>
      <c r="DQ309" s="697"/>
      <c r="DR309" s="697"/>
      <c r="DS309" s="697"/>
      <c r="DT309" s="697"/>
      <c r="DU309" s="697"/>
      <c r="DV309" s="697"/>
      <c r="DW309" s="697"/>
      <c r="DX309" s="697"/>
      <c r="DY309" s="697"/>
      <c r="DZ309" s="697"/>
      <c r="EA309" s="697"/>
      <c r="EB309" s="697"/>
      <c r="EC309" s="697"/>
      <c r="ED309" s="697"/>
      <c r="EE309" s="697"/>
      <c r="EF309" s="697"/>
      <c r="EG309" s="697"/>
      <c r="EH309" s="697"/>
      <c r="EI309" s="697"/>
      <c r="EJ309" s="697"/>
      <c r="EK309" s="697"/>
      <c r="EL309" s="697"/>
      <c r="EM309" s="697"/>
      <c r="EN309" s="697"/>
      <c r="EO309" s="697"/>
      <c r="EP309" s="697"/>
      <c r="EQ309" s="697"/>
      <c r="ER309" s="697"/>
      <c r="ES309" s="697"/>
      <c r="ET309" s="697"/>
      <c r="EU309" s="697"/>
      <c r="EV309" s="697"/>
      <c r="EW309" s="697"/>
      <c r="EX309" s="697"/>
      <c r="EY309" s="697"/>
      <c r="EZ309" s="697"/>
      <c r="FA309" s="697"/>
      <c r="FB309" s="697"/>
      <c r="FC309" s="697"/>
      <c r="FD309" s="697"/>
      <c r="FE309" s="697"/>
      <c r="FF309" s="697"/>
      <c r="FG309" s="697"/>
      <c r="FH309" s="697"/>
      <c r="FI309" s="697"/>
      <c r="FJ309" s="697"/>
      <c r="FK309" s="697"/>
      <c r="FL309" s="697"/>
      <c r="FM309" s="697"/>
      <c r="FN309" s="697"/>
      <c r="FO309" s="697"/>
      <c r="FP309" s="697"/>
      <c r="FQ309" s="697"/>
      <c r="FR309" s="697"/>
      <c r="FS309" s="697"/>
      <c r="FT309" s="697"/>
      <c r="FU309" s="697"/>
      <c r="FV309" s="697"/>
      <c r="FW309" s="697"/>
      <c r="FX309" s="697"/>
      <c r="FY309" s="697"/>
      <c r="FZ309" s="697"/>
      <c r="GA309" s="697"/>
      <c r="GB309" s="697"/>
      <c r="GC309" s="697"/>
      <c r="GD309" s="697"/>
      <c r="GE309" s="697"/>
      <c r="GF309" s="697"/>
      <c r="GG309" s="697"/>
      <c r="GH309" s="697"/>
      <c r="GI309" s="697"/>
      <c r="GJ309" s="697"/>
      <c r="GK309" s="697"/>
      <c r="GL309" s="697"/>
      <c r="GM309" s="697"/>
      <c r="GN309" s="697"/>
      <c r="GO309" s="697"/>
      <c r="GP309" s="697"/>
      <c r="GQ309" s="697"/>
      <c r="GR309" s="697"/>
      <c r="GS309" s="697"/>
      <c r="GT309" s="697"/>
      <c r="GU309" s="697"/>
      <c r="GV309" s="697"/>
      <c r="GW309" s="697"/>
      <c r="GX309" s="697"/>
      <c r="GY309" s="697"/>
      <c r="GZ309" s="697"/>
      <c r="HA309" s="697"/>
      <c r="HB309" s="697"/>
      <c r="HC309" s="697"/>
      <c r="HD309" s="697"/>
      <c r="HE309" s="697"/>
      <c r="HF309" s="697"/>
      <c r="HG309" s="697"/>
      <c r="HH309" s="697"/>
      <c r="HI309" s="697"/>
      <c r="HJ309" s="697"/>
      <c r="HK309" s="697"/>
      <c r="HL309" s="697"/>
      <c r="HM309" s="697"/>
      <c r="HN309" s="697"/>
      <c r="HO309" s="697"/>
      <c r="HP309" s="697"/>
      <c r="HQ309" s="697"/>
      <c r="HR309" s="697"/>
      <c r="HS309" s="697"/>
      <c r="HT309" s="697"/>
      <c r="HU309" s="697"/>
      <c r="HV309" s="697"/>
      <c r="HW309" s="697"/>
      <c r="HX309" s="697"/>
      <c r="HY309" s="697"/>
      <c r="HZ309" s="697"/>
      <c r="IA309" s="697"/>
      <c r="IB309" s="697"/>
      <c r="IC309" s="697"/>
      <c r="ID309" s="697"/>
      <c r="IE309" s="697"/>
      <c r="IF309" s="697"/>
      <c r="IG309" s="697"/>
      <c r="IH309" s="697"/>
      <c r="II309" s="697"/>
      <c r="IJ309" s="697"/>
      <c r="IK309" s="697"/>
      <c r="IL309" s="697"/>
      <c r="IM309" s="697"/>
    </row>
    <row r="310" spans="1:247">
      <c r="A310" s="704"/>
      <c r="B310" s="704"/>
      <c r="C310" s="704"/>
      <c r="D310" s="720"/>
      <c r="E310" s="711"/>
      <c r="F310" s="717"/>
      <c r="G310" s="708"/>
      <c r="H310" s="717"/>
      <c r="I310" s="711"/>
      <c r="J310" s="711"/>
      <c r="K310" s="718"/>
      <c r="L310" s="712"/>
      <c r="M310" s="704"/>
      <c r="N310" s="704"/>
      <c r="O310" s="712"/>
      <c r="P310" s="704"/>
      <c r="Q310" s="704"/>
      <c r="R310" s="704"/>
      <c r="S310" s="713"/>
      <c r="T310" s="704"/>
      <c r="V310" s="697"/>
      <c r="W310" s="697"/>
      <c r="X310" s="697"/>
      <c r="Y310" s="697"/>
      <c r="Z310" s="697"/>
      <c r="AA310" s="697"/>
      <c r="AB310" s="697"/>
      <c r="AC310" s="697"/>
      <c r="AD310" s="697"/>
      <c r="AE310" s="697"/>
      <c r="AF310" s="697"/>
      <c r="AG310" s="697"/>
      <c r="AH310" s="697"/>
      <c r="AI310" s="697"/>
      <c r="AJ310" s="697"/>
      <c r="AK310" s="697"/>
      <c r="AL310" s="697"/>
      <c r="AM310" s="697"/>
      <c r="AN310" s="697"/>
      <c r="AO310" s="697"/>
      <c r="AP310" s="697"/>
      <c r="AQ310" s="697"/>
      <c r="AR310" s="697"/>
      <c r="AS310" s="697"/>
      <c r="AT310" s="697"/>
      <c r="AU310" s="697"/>
      <c r="AV310" s="697"/>
      <c r="AW310" s="697"/>
      <c r="AX310" s="697"/>
      <c r="AY310" s="697"/>
      <c r="AZ310" s="697"/>
      <c r="BA310" s="697"/>
      <c r="BB310" s="697"/>
      <c r="BC310" s="697"/>
      <c r="BD310" s="697"/>
      <c r="BE310" s="697"/>
      <c r="BF310" s="697"/>
      <c r="BG310" s="697"/>
      <c r="BH310" s="697"/>
      <c r="BI310" s="697"/>
      <c r="BJ310" s="697"/>
      <c r="BK310" s="697"/>
      <c r="BL310" s="697"/>
      <c r="BM310" s="697"/>
      <c r="BN310" s="697"/>
      <c r="BO310" s="697"/>
      <c r="BP310" s="697"/>
      <c r="BQ310" s="697"/>
      <c r="BR310" s="697"/>
      <c r="BS310" s="697"/>
      <c r="BT310" s="697"/>
      <c r="BU310" s="697"/>
      <c r="BV310" s="697"/>
      <c r="BW310" s="697"/>
      <c r="BX310" s="697"/>
      <c r="BY310" s="697"/>
      <c r="BZ310" s="697"/>
      <c r="CA310" s="697"/>
      <c r="CB310" s="697"/>
      <c r="CC310" s="697"/>
      <c r="CD310" s="697"/>
      <c r="CE310" s="697"/>
      <c r="CF310" s="697"/>
      <c r="CG310" s="697"/>
      <c r="CH310" s="697"/>
      <c r="CI310" s="697"/>
      <c r="CJ310" s="697"/>
      <c r="CK310" s="697"/>
      <c r="CL310" s="697"/>
      <c r="CM310" s="697"/>
      <c r="CN310" s="697"/>
      <c r="CO310" s="697"/>
      <c r="CP310" s="697"/>
      <c r="CQ310" s="697"/>
      <c r="CR310" s="697"/>
      <c r="CS310" s="697"/>
      <c r="CT310" s="697"/>
      <c r="CU310" s="697"/>
      <c r="CV310" s="697"/>
      <c r="CW310" s="697"/>
      <c r="CX310" s="697"/>
      <c r="CY310" s="697"/>
      <c r="CZ310" s="697"/>
      <c r="DA310" s="697"/>
      <c r="DB310" s="697"/>
      <c r="DC310" s="697"/>
      <c r="DD310" s="697"/>
      <c r="DE310" s="697"/>
      <c r="DF310" s="697"/>
      <c r="DG310" s="697"/>
      <c r="DH310" s="697"/>
      <c r="DI310" s="697"/>
      <c r="DJ310" s="697"/>
      <c r="DK310" s="697"/>
      <c r="DL310" s="697"/>
      <c r="DM310" s="697"/>
      <c r="DN310" s="697"/>
      <c r="DO310" s="697"/>
      <c r="DP310" s="697"/>
      <c r="DQ310" s="697"/>
      <c r="DR310" s="697"/>
      <c r="DS310" s="697"/>
      <c r="DT310" s="697"/>
      <c r="DU310" s="697"/>
      <c r="DV310" s="697"/>
      <c r="DW310" s="697"/>
      <c r="DX310" s="697"/>
      <c r="DY310" s="697"/>
      <c r="DZ310" s="697"/>
      <c r="EA310" s="697"/>
      <c r="EB310" s="697"/>
      <c r="EC310" s="697"/>
      <c r="ED310" s="697"/>
      <c r="EE310" s="697"/>
      <c r="EF310" s="697"/>
      <c r="EG310" s="697"/>
      <c r="EH310" s="697"/>
      <c r="EI310" s="697"/>
      <c r="EJ310" s="697"/>
      <c r="EK310" s="697"/>
      <c r="EL310" s="697"/>
      <c r="EM310" s="697"/>
      <c r="EN310" s="697"/>
      <c r="EO310" s="697"/>
      <c r="EP310" s="697"/>
      <c r="EQ310" s="697"/>
      <c r="ER310" s="697"/>
      <c r="ES310" s="697"/>
      <c r="ET310" s="697"/>
      <c r="EU310" s="697"/>
      <c r="EV310" s="697"/>
      <c r="EW310" s="697"/>
      <c r="EX310" s="697"/>
      <c r="EY310" s="697"/>
      <c r="EZ310" s="697"/>
      <c r="FA310" s="697"/>
      <c r="FB310" s="697"/>
      <c r="FC310" s="697"/>
      <c r="FD310" s="697"/>
      <c r="FE310" s="697"/>
      <c r="FF310" s="697"/>
      <c r="FG310" s="697"/>
      <c r="FH310" s="697"/>
      <c r="FI310" s="697"/>
      <c r="FJ310" s="697"/>
      <c r="FK310" s="697"/>
      <c r="FL310" s="697"/>
      <c r="FM310" s="697"/>
      <c r="FN310" s="697"/>
      <c r="FO310" s="697"/>
      <c r="FP310" s="697"/>
      <c r="FQ310" s="697"/>
      <c r="FR310" s="697"/>
      <c r="FS310" s="697"/>
      <c r="FT310" s="697"/>
      <c r="FU310" s="697"/>
      <c r="FV310" s="697"/>
      <c r="FW310" s="697"/>
      <c r="FX310" s="697"/>
      <c r="FY310" s="697"/>
      <c r="FZ310" s="697"/>
      <c r="GA310" s="697"/>
      <c r="GB310" s="697"/>
      <c r="GC310" s="697"/>
      <c r="GD310" s="697"/>
      <c r="GE310" s="697"/>
      <c r="GF310" s="697"/>
      <c r="GG310" s="697"/>
      <c r="GH310" s="697"/>
      <c r="GI310" s="697"/>
      <c r="GJ310" s="697"/>
      <c r="GK310" s="697"/>
      <c r="GL310" s="697"/>
      <c r="GM310" s="697"/>
      <c r="GN310" s="697"/>
      <c r="GO310" s="697"/>
      <c r="GP310" s="697"/>
      <c r="GQ310" s="697"/>
      <c r="GR310" s="697"/>
      <c r="GS310" s="697"/>
      <c r="GT310" s="697"/>
      <c r="GU310" s="697"/>
      <c r="GV310" s="697"/>
      <c r="GW310" s="697"/>
      <c r="GX310" s="697"/>
      <c r="GY310" s="697"/>
      <c r="GZ310" s="697"/>
      <c r="HA310" s="697"/>
      <c r="HB310" s="697"/>
      <c r="HC310" s="697"/>
      <c r="HD310" s="697"/>
      <c r="HE310" s="697"/>
      <c r="HF310" s="697"/>
      <c r="HG310" s="697"/>
      <c r="HH310" s="697"/>
      <c r="HI310" s="697"/>
      <c r="HJ310" s="697"/>
      <c r="HK310" s="697"/>
      <c r="HL310" s="697"/>
      <c r="HM310" s="697"/>
      <c r="HN310" s="697"/>
      <c r="HO310" s="697"/>
      <c r="HP310" s="697"/>
      <c r="HQ310" s="697"/>
      <c r="HR310" s="697"/>
      <c r="HS310" s="697"/>
      <c r="HT310" s="697"/>
      <c r="HU310" s="697"/>
      <c r="HV310" s="697"/>
      <c r="HW310" s="697"/>
      <c r="HX310" s="697"/>
      <c r="HY310" s="697"/>
      <c r="HZ310" s="697"/>
      <c r="IA310" s="697"/>
      <c r="IB310" s="697"/>
      <c r="IC310" s="697"/>
      <c r="ID310" s="697"/>
      <c r="IE310" s="697"/>
      <c r="IF310" s="697"/>
      <c r="IG310" s="697"/>
      <c r="IH310" s="697"/>
      <c r="II310" s="697"/>
      <c r="IJ310" s="697"/>
      <c r="IK310" s="697"/>
      <c r="IL310" s="697"/>
      <c r="IM310" s="697"/>
    </row>
    <row r="311" spans="1:247">
      <c r="A311" s="704"/>
      <c r="B311" s="704"/>
      <c r="C311" s="704"/>
      <c r="D311" s="720"/>
      <c r="E311" s="711"/>
      <c r="F311" s="717"/>
      <c r="G311" s="708"/>
      <c r="H311" s="709"/>
      <c r="I311" s="711"/>
      <c r="J311" s="711"/>
      <c r="K311" s="718"/>
      <c r="L311" s="712"/>
      <c r="M311" s="704"/>
      <c r="N311" s="704"/>
      <c r="O311" s="712"/>
      <c r="P311" s="704"/>
      <c r="Q311" s="704"/>
      <c r="R311" s="704"/>
      <c r="S311" s="713"/>
      <c r="T311" s="704"/>
      <c r="V311" s="697"/>
      <c r="W311" s="697"/>
      <c r="X311" s="697"/>
      <c r="Y311" s="697"/>
      <c r="Z311" s="697"/>
      <c r="AA311" s="697"/>
      <c r="AB311" s="697"/>
      <c r="AC311" s="697"/>
      <c r="AD311" s="697"/>
      <c r="AE311" s="697"/>
      <c r="AF311" s="697"/>
      <c r="AG311" s="697"/>
      <c r="AH311" s="697"/>
      <c r="AI311" s="697"/>
      <c r="AJ311" s="697"/>
      <c r="AK311" s="697"/>
      <c r="AL311" s="697"/>
      <c r="AM311" s="697"/>
      <c r="AN311" s="697"/>
      <c r="AO311" s="697"/>
      <c r="AP311" s="697"/>
      <c r="AQ311" s="697"/>
      <c r="AR311" s="697"/>
      <c r="AS311" s="697"/>
      <c r="AT311" s="697"/>
      <c r="AU311" s="697"/>
      <c r="AV311" s="697"/>
      <c r="AW311" s="697"/>
      <c r="AX311" s="697"/>
      <c r="AY311" s="697"/>
      <c r="AZ311" s="697"/>
      <c r="BA311" s="697"/>
      <c r="BB311" s="697"/>
      <c r="BC311" s="697"/>
      <c r="BD311" s="697"/>
      <c r="BE311" s="697"/>
      <c r="BF311" s="697"/>
      <c r="BG311" s="697"/>
      <c r="BH311" s="697"/>
      <c r="BI311" s="697"/>
      <c r="BJ311" s="697"/>
      <c r="BK311" s="697"/>
      <c r="BL311" s="697"/>
      <c r="BM311" s="697"/>
      <c r="BN311" s="697"/>
      <c r="BO311" s="697"/>
      <c r="BP311" s="697"/>
      <c r="BQ311" s="697"/>
      <c r="BR311" s="697"/>
      <c r="BS311" s="697"/>
      <c r="BT311" s="697"/>
      <c r="BU311" s="697"/>
      <c r="BV311" s="697"/>
      <c r="BW311" s="697"/>
      <c r="BX311" s="697"/>
      <c r="BY311" s="697"/>
      <c r="BZ311" s="697"/>
      <c r="CA311" s="697"/>
      <c r="CB311" s="697"/>
      <c r="CC311" s="697"/>
      <c r="CD311" s="697"/>
      <c r="CE311" s="697"/>
      <c r="CF311" s="697"/>
      <c r="CG311" s="697"/>
      <c r="CH311" s="697"/>
      <c r="CI311" s="697"/>
      <c r="CJ311" s="697"/>
      <c r="CK311" s="697"/>
      <c r="CL311" s="697"/>
      <c r="CM311" s="697"/>
      <c r="CN311" s="697"/>
      <c r="CO311" s="697"/>
      <c r="CP311" s="697"/>
      <c r="CQ311" s="697"/>
      <c r="CR311" s="697"/>
      <c r="CS311" s="697"/>
      <c r="CT311" s="697"/>
      <c r="CU311" s="697"/>
      <c r="CV311" s="697"/>
      <c r="CW311" s="697"/>
      <c r="CX311" s="697"/>
      <c r="CY311" s="697"/>
      <c r="CZ311" s="697"/>
      <c r="DA311" s="697"/>
      <c r="DB311" s="697"/>
      <c r="DC311" s="697"/>
      <c r="DD311" s="697"/>
      <c r="DE311" s="697"/>
      <c r="DF311" s="697"/>
      <c r="DG311" s="697"/>
      <c r="DH311" s="697"/>
      <c r="DI311" s="697"/>
      <c r="DJ311" s="697"/>
      <c r="DK311" s="697"/>
      <c r="DL311" s="697"/>
      <c r="DM311" s="697"/>
      <c r="DN311" s="697"/>
      <c r="DO311" s="697"/>
      <c r="DP311" s="697"/>
      <c r="DQ311" s="697"/>
      <c r="DR311" s="697"/>
      <c r="DS311" s="697"/>
      <c r="DT311" s="697"/>
      <c r="DU311" s="697"/>
      <c r="DV311" s="697"/>
      <c r="DW311" s="697"/>
      <c r="DX311" s="697"/>
      <c r="DY311" s="697"/>
      <c r="DZ311" s="697"/>
      <c r="EA311" s="697"/>
      <c r="EB311" s="697"/>
      <c r="EC311" s="697"/>
      <c r="ED311" s="697"/>
      <c r="EE311" s="697"/>
      <c r="EF311" s="697"/>
      <c r="EG311" s="697"/>
      <c r="EH311" s="697"/>
      <c r="EI311" s="697"/>
      <c r="EJ311" s="697"/>
      <c r="EK311" s="697"/>
      <c r="EL311" s="697"/>
      <c r="EM311" s="697"/>
      <c r="EN311" s="697"/>
      <c r="EO311" s="697"/>
      <c r="EP311" s="697"/>
      <c r="EQ311" s="697"/>
      <c r="ER311" s="697"/>
      <c r="ES311" s="697"/>
      <c r="ET311" s="697"/>
      <c r="EU311" s="697"/>
      <c r="EV311" s="697"/>
      <c r="EW311" s="697"/>
      <c r="EX311" s="697"/>
      <c r="EY311" s="697"/>
      <c r="EZ311" s="697"/>
      <c r="FA311" s="697"/>
      <c r="FB311" s="697"/>
      <c r="FC311" s="697"/>
      <c r="FD311" s="697"/>
      <c r="FE311" s="697"/>
      <c r="FF311" s="697"/>
      <c r="FG311" s="697"/>
      <c r="FH311" s="697"/>
      <c r="FI311" s="697"/>
      <c r="FJ311" s="697"/>
      <c r="FK311" s="697"/>
      <c r="FL311" s="697"/>
      <c r="FM311" s="697"/>
      <c r="FN311" s="697"/>
      <c r="FO311" s="697"/>
      <c r="FP311" s="697"/>
      <c r="FQ311" s="697"/>
      <c r="FR311" s="697"/>
      <c r="FS311" s="697"/>
      <c r="FT311" s="697"/>
      <c r="FU311" s="697"/>
      <c r="FV311" s="697"/>
      <c r="FW311" s="697"/>
      <c r="FX311" s="697"/>
      <c r="FY311" s="697"/>
      <c r="FZ311" s="697"/>
      <c r="GA311" s="697"/>
      <c r="GB311" s="697"/>
      <c r="GC311" s="697"/>
      <c r="GD311" s="697"/>
      <c r="GE311" s="697"/>
      <c r="GF311" s="697"/>
      <c r="GG311" s="697"/>
      <c r="GH311" s="697"/>
      <c r="GI311" s="697"/>
      <c r="GJ311" s="697"/>
      <c r="GK311" s="697"/>
      <c r="GL311" s="697"/>
      <c r="GM311" s="697"/>
      <c r="GN311" s="697"/>
      <c r="GO311" s="697"/>
      <c r="GP311" s="697"/>
      <c r="GQ311" s="697"/>
      <c r="GR311" s="697"/>
      <c r="GS311" s="697"/>
      <c r="GT311" s="697"/>
      <c r="GU311" s="697"/>
      <c r="GV311" s="697"/>
      <c r="GW311" s="697"/>
      <c r="GX311" s="697"/>
      <c r="GY311" s="697"/>
      <c r="GZ311" s="697"/>
      <c r="HA311" s="697"/>
      <c r="HB311" s="697"/>
      <c r="HC311" s="697"/>
      <c r="HD311" s="697"/>
      <c r="HE311" s="697"/>
      <c r="HF311" s="697"/>
      <c r="HG311" s="697"/>
      <c r="HH311" s="697"/>
      <c r="HI311" s="697"/>
      <c r="HJ311" s="697"/>
      <c r="HK311" s="697"/>
      <c r="HL311" s="697"/>
      <c r="HM311" s="697"/>
      <c r="HN311" s="697"/>
      <c r="HO311" s="697"/>
      <c r="HP311" s="697"/>
      <c r="HQ311" s="697"/>
      <c r="HR311" s="697"/>
      <c r="HS311" s="697"/>
      <c r="HT311" s="697"/>
      <c r="HU311" s="697"/>
      <c r="HV311" s="697"/>
      <c r="HW311" s="697"/>
      <c r="HX311" s="697"/>
      <c r="HY311" s="697"/>
      <c r="HZ311" s="697"/>
      <c r="IA311" s="697"/>
      <c r="IB311" s="697"/>
      <c r="IC311" s="697"/>
      <c r="ID311" s="697"/>
      <c r="IE311" s="697"/>
      <c r="IF311" s="697"/>
      <c r="IG311" s="697"/>
      <c r="IH311" s="697"/>
      <c r="II311" s="697"/>
      <c r="IJ311" s="697"/>
      <c r="IK311" s="697"/>
      <c r="IL311" s="697"/>
      <c r="IM311" s="697"/>
    </row>
    <row r="312" spans="1:247">
      <c r="A312" s="704"/>
      <c r="B312" s="704"/>
      <c r="C312" s="704"/>
      <c r="D312" s="720"/>
      <c r="E312" s="711"/>
      <c r="F312" s="717"/>
      <c r="G312" s="708"/>
      <c r="H312" s="717"/>
      <c r="I312" s="711"/>
      <c r="J312" s="711"/>
      <c r="K312" s="718"/>
      <c r="L312" s="712"/>
      <c r="M312" s="704"/>
      <c r="N312" s="704"/>
      <c r="O312" s="712"/>
      <c r="P312" s="704"/>
      <c r="Q312" s="704"/>
      <c r="R312" s="704"/>
      <c r="S312" s="713"/>
      <c r="T312" s="704"/>
      <c r="V312" s="697"/>
      <c r="W312" s="697"/>
      <c r="X312" s="697"/>
      <c r="Y312" s="697"/>
      <c r="Z312" s="697"/>
      <c r="AA312" s="697"/>
      <c r="AB312" s="697"/>
      <c r="AC312" s="697"/>
      <c r="AD312" s="697"/>
      <c r="AE312" s="697"/>
      <c r="AF312" s="697"/>
      <c r="AG312" s="697"/>
      <c r="AH312" s="697"/>
      <c r="AI312" s="697"/>
      <c r="AJ312" s="697"/>
      <c r="AK312" s="697"/>
      <c r="AL312" s="697"/>
      <c r="AM312" s="697"/>
      <c r="AN312" s="697"/>
      <c r="AO312" s="697"/>
      <c r="AP312" s="697"/>
      <c r="AQ312" s="697"/>
      <c r="AR312" s="697"/>
      <c r="AS312" s="697"/>
      <c r="AT312" s="697"/>
      <c r="AU312" s="697"/>
      <c r="AV312" s="697"/>
      <c r="AW312" s="697"/>
      <c r="AX312" s="697"/>
      <c r="AY312" s="697"/>
      <c r="AZ312" s="697"/>
      <c r="BA312" s="697"/>
      <c r="BB312" s="697"/>
      <c r="BC312" s="697"/>
      <c r="BD312" s="697"/>
      <c r="BE312" s="697"/>
      <c r="BF312" s="697"/>
      <c r="BG312" s="697"/>
      <c r="BH312" s="697"/>
      <c r="BI312" s="697"/>
      <c r="BJ312" s="697"/>
      <c r="BK312" s="697"/>
      <c r="BL312" s="697"/>
      <c r="BM312" s="697"/>
      <c r="BN312" s="697"/>
      <c r="BO312" s="697"/>
      <c r="BP312" s="697"/>
      <c r="BQ312" s="697"/>
      <c r="BR312" s="697"/>
      <c r="BS312" s="697"/>
      <c r="BT312" s="697"/>
      <c r="BU312" s="697"/>
      <c r="BV312" s="697"/>
      <c r="BW312" s="697"/>
      <c r="BX312" s="697"/>
      <c r="BY312" s="697"/>
      <c r="BZ312" s="697"/>
      <c r="CA312" s="697"/>
      <c r="CB312" s="697"/>
      <c r="CC312" s="697"/>
      <c r="CD312" s="697"/>
      <c r="CE312" s="697"/>
      <c r="CF312" s="697"/>
      <c r="CG312" s="697"/>
      <c r="CH312" s="697"/>
      <c r="CI312" s="697"/>
      <c r="CJ312" s="697"/>
      <c r="CK312" s="697"/>
      <c r="CL312" s="697"/>
      <c r="CM312" s="697"/>
      <c r="CN312" s="697"/>
      <c r="CO312" s="697"/>
      <c r="CP312" s="697"/>
      <c r="CQ312" s="697"/>
      <c r="CR312" s="697"/>
      <c r="CS312" s="697"/>
      <c r="CT312" s="697"/>
      <c r="CU312" s="697"/>
      <c r="CV312" s="697"/>
      <c r="CW312" s="697"/>
      <c r="CX312" s="697"/>
      <c r="CY312" s="697"/>
      <c r="CZ312" s="697"/>
      <c r="DA312" s="697"/>
      <c r="DB312" s="697"/>
      <c r="DC312" s="697"/>
      <c r="DD312" s="697"/>
      <c r="DE312" s="697"/>
      <c r="DF312" s="697"/>
      <c r="DG312" s="697"/>
      <c r="DH312" s="697"/>
      <c r="DI312" s="697"/>
      <c r="DJ312" s="697"/>
      <c r="DK312" s="697"/>
      <c r="DL312" s="697"/>
      <c r="DM312" s="697"/>
      <c r="DN312" s="697"/>
      <c r="DO312" s="697"/>
      <c r="DP312" s="697"/>
      <c r="DQ312" s="697"/>
      <c r="DR312" s="697"/>
      <c r="DS312" s="697"/>
      <c r="DT312" s="697"/>
      <c r="DU312" s="697"/>
      <c r="DV312" s="697"/>
      <c r="DW312" s="697"/>
      <c r="DX312" s="697"/>
      <c r="DY312" s="697"/>
      <c r="DZ312" s="697"/>
      <c r="EA312" s="697"/>
      <c r="EB312" s="697"/>
      <c r="EC312" s="697"/>
      <c r="ED312" s="697"/>
      <c r="EE312" s="697"/>
      <c r="EF312" s="697"/>
      <c r="EG312" s="697"/>
      <c r="EH312" s="697"/>
      <c r="EI312" s="697"/>
      <c r="EJ312" s="697"/>
      <c r="EK312" s="697"/>
      <c r="EL312" s="697"/>
      <c r="EM312" s="697"/>
      <c r="EN312" s="697"/>
      <c r="EO312" s="697"/>
      <c r="EP312" s="697"/>
      <c r="EQ312" s="697"/>
      <c r="ER312" s="697"/>
      <c r="ES312" s="697"/>
      <c r="ET312" s="697"/>
      <c r="EU312" s="697"/>
      <c r="EV312" s="697"/>
      <c r="EW312" s="697"/>
      <c r="EX312" s="697"/>
      <c r="EY312" s="697"/>
      <c r="EZ312" s="697"/>
      <c r="FA312" s="697"/>
      <c r="FB312" s="697"/>
      <c r="FC312" s="697"/>
      <c r="FD312" s="697"/>
      <c r="FE312" s="697"/>
      <c r="FF312" s="697"/>
      <c r="FG312" s="697"/>
      <c r="FH312" s="697"/>
      <c r="FI312" s="697"/>
      <c r="FJ312" s="697"/>
      <c r="FK312" s="697"/>
      <c r="FL312" s="697"/>
      <c r="FM312" s="697"/>
      <c r="FN312" s="697"/>
      <c r="FO312" s="697"/>
      <c r="FP312" s="697"/>
      <c r="FQ312" s="697"/>
      <c r="FR312" s="697"/>
      <c r="FS312" s="697"/>
      <c r="FT312" s="697"/>
      <c r="FU312" s="697"/>
      <c r="FV312" s="697"/>
      <c r="FW312" s="697"/>
      <c r="FX312" s="697"/>
      <c r="FY312" s="697"/>
      <c r="FZ312" s="697"/>
      <c r="GA312" s="697"/>
      <c r="GB312" s="697"/>
      <c r="GC312" s="697"/>
      <c r="GD312" s="697"/>
      <c r="GE312" s="697"/>
      <c r="GF312" s="697"/>
      <c r="GG312" s="697"/>
      <c r="GH312" s="697"/>
      <c r="GI312" s="697"/>
      <c r="GJ312" s="697"/>
      <c r="GK312" s="697"/>
      <c r="GL312" s="697"/>
      <c r="GM312" s="697"/>
      <c r="GN312" s="697"/>
      <c r="GO312" s="697"/>
      <c r="GP312" s="697"/>
      <c r="GQ312" s="697"/>
      <c r="GR312" s="697"/>
      <c r="GS312" s="697"/>
      <c r="GT312" s="697"/>
      <c r="GU312" s="697"/>
      <c r="GV312" s="697"/>
      <c r="GW312" s="697"/>
      <c r="GX312" s="697"/>
      <c r="GY312" s="697"/>
      <c r="GZ312" s="697"/>
      <c r="HA312" s="697"/>
      <c r="HB312" s="697"/>
      <c r="HC312" s="697"/>
      <c r="HD312" s="697"/>
      <c r="HE312" s="697"/>
      <c r="HF312" s="697"/>
      <c r="HG312" s="697"/>
      <c r="HH312" s="697"/>
      <c r="HI312" s="697"/>
      <c r="HJ312" s="697"/>
      <c r="HK312" s="697"/>
      <c r="HL312" s="697"/>
      <c r="HM312" s="697"/>
      <c r="HN312" s="697"/>
      <c r="HO312" s="697"/>
      <c r="HP312" s="697"/>
      <c r="HQ312" s="697"/>
      <c r="HR312" s="697"/>
      <c r="HS312" s="697"/>
      <c r="HT312" s="697"/>
      <c r="HU312" s="697"/>
      <c r="HV312" s="697"/>
      <c r="HW312" s="697"/>
      <c r="HX312" s="697"/>
      <c r="HY312" s="697"/>
      <c r="HZ312" s="697"/>
      <c r="IA312" s="697"/>
      <c r="IB312" s="697"/>
      <c r="IC312" s="697"/>
      <c r="ID312" s="697"/>
      <c r="IE312" s="697"/>
      <c r="IF312" s="697"/>
      <c r="IG312" s="697"/>
      <c r="IH312" s="697"/>
      <c r="II312" s="697"/>
      <c r="IJ312" s="697"/>
      <c r="IK312" s="697"/>
      <c r="IL312" s="697"/>
      <c r="IM312" s="697"/>
    </row>
    <row r="313" spans="1:247">
      <c r="A313" s="704"/>
      <c r="B313" s="704"/>
      <c r="C313" s="704"/>
      <c r="D313" s="720"/>
      <c r="E313" s="711"/>
      <c r="F313" s="717"/>
      <c r="G313" s="708"/>
      <c r="H313" s="717"/>
      <c r="I313" s="711"/>
      <c r="J313" s="711"/>
      <c r="K313" s="718"/>
      <c r="L313" s="712"/>
      <c r="M313" s="704"/>
      <c r="N313" s="704"/>
      <c r="O313" s="712"/>
      <c r="P313" s="704"/>
      <c r="Q313" s="704"/>
      <c r="R313" s="704"/>
      <c r="S313" s="713"/>
      <c r="T313" s="704"/>
      <c r="V313" s="697"/>
      <c r="W313" s="697"/>
      <c r="X313" s="697"/>
      <c r="Y313" s="697"/>
      <c r="Z313" s="697"/>
      <c r="AA313" s="697"/>
      <c r="AB313" s="697"/>
      <c r="AC313" s="697"/>
      <c r="AD313" s="697"/>
      <c r="AE313" s="697"/>
      <c r="AF313" s="697"/>
      <c r="AG313" s="697"/>
      <c r="AH313" s="697"/>
      <c r="AI313" s="697"/>
      <c r="AJ313" s="697"/>
      <c r="AK313" s="697"/>
      <c r="AL313" s="697"/>
      <c r="AM313" s="697"/>
      <c r="AN313" s="697"/>
      <c r="AO313" s="697"/>
      <c r="AP313" s="697"/>
      <c r="AQ313" s="697"/>
      <c r="AR313" s="697"/>
      <c r="AS313" s="697"/>
      <c r="AT313" s="697"/>
      <c r="AU313" s="697"/>
      <c r="AV313" s="697"/>
      <c r="AW313" s="697"/>
      <c r="AX313" s="697"/>
      <c r="AY313" s="697"/>
      <c r="AZ313" s="697"/>
      <c r="BA313" s="697"/>
      <c r="BB313" s="697"/>
      <c r="BC313" s="697"/>
      <c r="BD313" s="697"/>
      <c r="BE313" s="697"/>
      <c r="BF313" s="697"/>
      <c r="BG313" s="697"/>
      <c r="BH313" s="697"/>
      <c r="BI313" s="697"/>
      <c r="BJ313" s="697"/>
      <c r="BK313" s="697"/>
      <c r="BL313" s="697"/>
      <c r="BM313" s="697"/>
      <c r="BN313" s="697"/>
      <c r="BO313" s="697"/>
      <c r="BP313" s="697"/>
      <c r="BQ313" s="697"/>
      <c r="BR313" s="697"/>
      <c r="BS313" s="697"/>
      <c r="BT313" s="697"/>
      <c r="BU313" s="697"/>
      <c r="BV313" s="697"/>
      <c r="BW313" s="697"/>
      <c r="BX313" s="697"/>
      <c r="BY313" s="697"/>
      <c r="BZ313" s="697"/>
      <c r="CA313" s="697"/>
      <c r="CB313" s="697"/>
      <c r="CC313" s="697"/>
      <c r="CD313" s="697"/>
      <c r="CE313" s="697"/>
      <c r="CF313" s="697"/>
      <c r="CG313" s="697"/>
      <c r="CH313" s="697"/>
      <c r="CI313" s="697"/>
      <c r="CJ313" s="697"/>
      <c r="CK313" s="697"/>
      <c r="CL313" s="697"/>
      <c r="CM313" s="697"/>
      <c r="CN313" s="697"/>
      <c r="CO313" s="697"/>
      <c r="CP313" s="697"/>
      <c r="CQ313" s="697"/>
      <c r="CR313" s="697"/>
      <c r="CS313" s="697"/>
      <c r="CT313" s="697"/>
      <c r="CU313" s="697"/>
      <c r="CV313" s="697"/>
      <c r="CW313" s="697"/>
      <c r="CX313" s="697"/>
      <c r="CY313" s="697"/>
      <c r="CZ313" s="697"/>
      <c r="DA313" s="697"/>
      <c r="DB313" s="697"/>
      <c r="DC313" s="697"/>
      <c r="DD313" s="697"/>
      <c r="DE313" s="697"/>
      <c r="DF313" s="697"/>
      <c r="DG313" s="697"/>
      <c r="DH313" s="697"/>
      <c r="DI313" s="697"/>
      <c r="DJ313" s="697"/>
      <c r="DK313" s="697"/>
      <c r="DL313" s="697"/>
      <c r="DM313" s="697"/>
      <c r="DN313" s="697"/>
      <c r="DO313" s="697"/>
      <c r="DP313" s="697"/>
      <c r="DQ313" s="697"/>
      <c r="DR313" s="697"/>
      <c r="DS313" s="697"/>
      <c r="DT313" s="697"/>
      <c r="DU313" s="697"/>
      <c r="DV313" s="697"/>
      <c r="DW313" s="697"/>
      <c r="DX313" s="697"/>
      <c r="DY313" s="697"/>
      <c r="DZ313" s="697"/>
      <c r="EA313" s="697"/>
      <c r="EB313" s="697"/>
      <c r="EC313" s="697"/>
      <c r="ED313" s="697"/>
      <c r="EE313" s="697"/>
      <c r="EF313" s="697"/>
      <c r="EG313" s="697"/>
      <c r="EH313" s="697"/>
      <c r="EI313" s="697"/>
      <c r="EJ313" s="697"/>
      <c r="EK313" s="697"/>
      <c r="EL313" s="697"/>
      <c r="EM313" s="697"/>
      <c r="EN313" s="697"/>
      <c r="EO313" s="697"/>
      <c r="EP313" s="697"/>
      <c r="EQ313" s="697"/>
      <c r="ER313" s="697"/>
      <c r="ES313" s="697"/>
      <c r="ET313" s="697"/>
      <c r="EU313" s="697"/>
      <c r="EV313" s="697"/>
      <c r="EW313" s="697"/>
      <c r="EX313" s="697"/>
      <c r="EY313" s="697"/>
      <c r="EZ313" s="697"/>
      <c r="FA313" s="697"/>
      <c r="FB313" s="697"/>
      <c r="FC313" s="697"/>
      <c r="FD313" s="697"/>
      <c r="FE313" s="697"/>
      <c r="FF313" s="697"/>
      <c r="FG313" s="697"/>
      <c r="FH313" s="697"/>
      <c r="FI313" s="697"/>
      <c r="FJ313" s="697"/>
      <c r="FK313" s="697"/>
      <c r="FL313" s="697"/>
      <c r="FM313" s="697"/>
      <c r="FN313" s="697"/>
      <c r="FO313" s="697"/>
      <c r="FP313" s="697"/>
      <c r="FQ313" s="697"/>
      <c r="FR313" s="697"/>
      <c r="FS313" s="697"/>
      <c r="FT313" s="697"/>
      <c r="FU313" s="697"/>
      <c r="FV313" s="697"/>
      <c r="FW313" s="697"/>
      <c r="FX313" s="697"/>
      <c r="FY313" s="697"/>
      <c r="FZ313" s="697"/>
      <c r="GA313" s="697"/>
      <c r="GB313" s="697"/>
      <c r="GC313" s="697"/>
      <c r="GD313" s="697"/>
      <c r="GE313" s="697"/>
      <c r="GF313" s="697"/>
      <c r="GG313" s="697"/>
      <c r="GH313" s="697"/>
      <c r="GI313" s="697"/>
      <c r="GJ313" s="697"/>
      <c r="GK313" s="697"/>
      <c r="GL313" s="697"/>
      <c r="GM313" s="697"/>
      <c r="GN313" s="697"/>
      <c r="GO313" s="697"/>
      <c r="GP313" s="697"/>
      <c r="GQ313" s="697"/>
      <c r="GR313" s="697"/>
      <c r="GS313" s="697"/>
      <c r="GT313" s="697"/>
      <c r="GU313" s="697"/>
      <c r="GV313" s="697"/>
      <c r="GW313" s="697"/>
      <c r="GX313" s="697"/>
      <c r="GY313" s="697"/>
      <c r="GZ313" s="697"/>
      <c r="HA313" s="697"/>
      <c r="HB313" s="697"/>
      <c r="HC313" s="697"/>
      <c r="HD313" s="697"/>
      <c r="HE313" s="697"/>
      <c r="HF313" s="697"/>
      <c r="HG313" s="697"/>
      <c r="HH313" s="697"/>
      <c r="HI313" s="697"/>
      <c r="HJ313" s="697"/>
      <c r="HK313" s="697"/>
      <c r="HL313" s="697"/>
      <c r="HM313" s="697"/>
      <c r="HN313" s="697"/>
      <c r="HO313" s="697"/>
      <c r="HP313" s="697"/>
      <c r="HQ313" s="697"/>
      <c r="HR313" s="697"/>
      <c r="HS313" s="697"/>
      <c r="HT313" s="697"/>
      <c r="HU313" s="697"/>
      <c r="HV313" s="697"/>
      <c r="HW313" s="697"/>
      <c r="HX313" s="697"/>
      <c r="HY313" s="697"/>
      <c r="HZ313" s="697"/>
      <c r="IA313" s="697"/>
      <c r="IB313" s="697"/>
      <c r="IC313" s="697"/>
      <c r="ID313" s="697"/>
      <c r="IE313" s="697"/>
      <c r="IF313" s="697"/>
      <c r="IG313" s="697"/>
      <c r="IH313" s="697"/>
      <c r="II313" s="697"/>
      <c r="IJ313" s="697"/>
      <c r="IK313" s="697"/>
      <c r="IL313" s="697"/>
      <c r="IM313" s="697"/>
    </row>
    <row r="314" spans="1:247">
      <c r="A314" s="704"/>
      <c r="B314" s="704"/>
      <c r="C314" s="704"/>
      <c r="D314" s="720"/>
      <c r="E314" s="711"/>
      <c r="F314" s="717"/>
      <c r="G314" s="708"/>
      <c r="H314" s="709"/>
      <c r="I314" s="711"/>
      <c r="J314" s="711"/>
      <c r="K314" s="718"/>
      <c r="L314" s="712"/>
      <c r="M314" s="704"/>
      <c r="N314" s="704"/>
      <c r="O314" s="712"/>
      <c r="P314" s="704"/>
      <c r="Q314" s="704"/>
      <c r="R314" s="704"/>
      <c r="S314" s="713"/>
      <c r="T314" s="704"/>
      <c r="V314" s="697"/>
      <c r="W314" s="697"/>
      <c r="X314" s="697"/>
      <c r="Y314" s="697"/>
      <c r="Z314" s="697"/>
      <c r="AA314" s="697"/>
      <c r="AB314" s="697"/>
      <c r="AC314" s="697"/>
      <c r="AD314" s="697"/>
      <c r="AE314" s="697"/>
      <c r="AF314" s="697"/>
      <c r="AG314" s="697"/>
      <c r="AH314" s="697"/>
      <c r="AI314" s="697"/>
      <c r="AJ314" s="697"/>
      <c r="AK314" s="697"/>
      <c r="AL314" s="697"/>
      <c r="AM314" s="697"/>
      <c r="AN314" s="697"/>
      <c r="AO314" s="697"/>
      <c r="AP314" s="697"/>
      <c r="AQ314" s="697"/>
      <c r="AR314" s="697"/>
      <c r="AS314" s="697"/>
      <c r="AT314" s="697"/>
      <c r="AU314" s="697"/>
      <c r="AV314" s="697"/>
      <c r="AW314" s="697"/>
      <c r="AX314" s="697"/>
      <c r="AY314" s="697"/>
      <c r="AZ314" s="697"/>
      <c r="BA314" s="697"/>
      <c r="BB314" s="697"/>
      <c r="BC314" s="697"/>
      <c r="BD314" s="697"/>
      <c r="BE314" s="697"/>
      <c r="BF314" s="697"/>
      <c r="BG314" s="697"/>
      <c r="BH314" s="697"/>
      <c r="BI314" s="697"/>
      <c r="BJ314" s="697"/>
      <c r="BK314" s="697"/>
      <c r="BL314" s="697"/>
      <c r="BM314" s="697"/>
      <c r="BN314" s="697"/>
      <c r="BO314" s="697"/>
      <c r="BP314" s="697"/>
      <c r="BQ314" s="697"/>
      <c r="BR314" s="697"/>
      <c r="BS314" s="697"/>
      <c r="BT314" s="697"/>
      <c r="BU314" s="697"/>
      <c r="BV314" s="697"/>
      <c r="BW314" s="697"/>
      <c r="BX314" s="697"/>
      <c r="BY314" s="697"/>
      <c r="BZ314" s="697"/>
      <c r="CA314" s="697"/>
      <c r="CB314" s="697"/>
      <c r="CC314" s="697"/>
      <c r="CD314" s="697"/>
      <c r="CE314" s="697"/>
      <c r="CF314" s="697"/>
      <c r="CG314" s="697"/>
      <c r="CH314" s="697"/>
      <c r="CI314" s="697"/>
      <c r="CJ314" s="697"/>
      <c r="CK314" s="697"/>
      <c r="CL314" s="697"/>
      <c r="CM314" s="697"/>
      <c r="CN314" s="697"/>
      <c r="CO314" s="697"/>
      <c r="CP314" s="697"/>
      <c r="CQ314" s="697"/>
      <c r="CR314" s="697"/>
      <c r="CS314" s="697"/>
      <c r="CT314" s="697"/>
      <c r="CU314" s="697"/>
      <c r="CV314" s="697"/>
      <c r="CW314" s="697"/>
      <c r="CX314" s="697"/>
      <c r="CY314" s="697"/>
      <c r="CZ314" s="697"/>
      <c r="DA314" s="697"/>
      <c r="DB314" s="697"/>
      <c r="DC314" s="697"/>
      <c r="DD314" s="697"/>
      <c r="DE314" s="697"/>
      <c r="DF314" s="697"/>
      <c r="DG314" s="697"/>
      <c r="DH314" s="697"/>
      <c r="DI314" s="697"/>
      <c r="DJ314" s="697"/>
      <c r="DK314" s="697"/>
      <c r="DL314" s="697"/>
      <c r="DM314" s="697"/>
      <c r="DN314" s="697"/>
      <c r="DO314" s="697"/>
      <c r="DP314" s="697"/>
      <c r="DQ314" s="697"/>
      <c r="DR314" s="697"/>
      <c r="DS314" s="697"/>
      <c r="DT314" s="697"/>
      <c r="DU314" s="697"/>
      <c r="DV314" s="697"/>
      <c r="DW314" s="697"/>
      <c r="DX314" s="697"/>
      <c r="DY314" s="697"/>
      <c r="DZ314" s="697"/>
      <c r="EA314" s="697"/>
      <c r="EB314" s="697"/>
      <c r="EC314" s="697"/>
      <c r="ED314" s="697"/>
      <c r="EE314" s="697"/>
      <c r="EF314" s="697"/>
      <c r="EG314" s="697"/>
      <c r="EH314" s="697"/>
      <c r="EI314" s="697"/>
      <c r="EJ314" s="697"/>
      <c r="EK314" s="697"/>
      <c r="EL314" s="697"/>
      <c r="EM314" s="697"/>
      <c r="EN314" s="697"/>
      <c r="EO314" s="697"/>
      <c r="EP314" s="697"/>
      <c r="EQ314" s="697"/>
      <c r="ER314" s="697"/>
      <c r="ES314" s="697"/>
      <c r="ET314" s="697"/>
      <c r="EU314" s="697"/>
      <c r="EV314" s="697"/>
      <c r="EW314" s="697"/>
      <c r="EX314" s="697"/>
      <c r="EY314" s="697"/>
      <c r="EZ314" s="697"/>
      <c r="FA314" s="697"/>
      <c r="FB314" s="697"/>
      <c r="FC314" s="697"/>
      <c r="FD314" s="697"/>
      <c r="FE314" s="697"/>
      <c r="FF314" s="697"/>
      <c r="FG314" s="697"/>
      <c r="FH314" s="697"/>
      <c r="FI314" s="697"/>
      <c r="FJ314" s="697"/>
      <c r="FK314" s="697"/>
      <c r="FL314" s="697"/>
      <c r="FM314" s="697"/>
      <c r="FN314" s="697"/>
      <c r="FO314" s="697"/>
      <c r="FP314" s="697"/>
      <c r="FQ314" s="697"/>
      <c r="FR314" s="697"/>
      <c r="FS314" s="697"/>
      <c r="FT314" s="697"/>
      <c r="FU314" s="697"/>
      <c r="FV314" s="697"/>
      <c r="FW314" s="697"/>
      <c r="FX314" s="697"/>
      <c r="FY314" s="697"/>
      <c r="FZ314" s="697"/>
      <c r="GA314" s="697"/>
      <c r="GB314" s="697"/>
      <c r="GC314" s="697"/>
      <c r="GD314" s="697"/>
      <c r="GE314" s="697"/>
      <c r="GF314" s="697"/>
      <c r="GG314" s="697"/>
      <c r="GH314" s="697"/>
      <c r="GI314" s="697"/>
      <c r="GJ314" s="697"/>
      <c r="GK314" s="697"/>
      <c r="GL314" s="697"/>
      <c r="GM314" s="697"/>
      <c r="GN314" s="697"/>
      <c r="GO314" s="697"/>
      <c r="GP314" s="697"/>
      <c r="GQ314" s="697"/>
      <c r="GR314" s="697"/>
      <c r="GS314" s="697"/>
      <c r="GT314" s="697"/>
      <c r="GU314" s="697"/>
      <c r="GV314" s="697"/>
      <c r="GW314" s="697"/>
      <c r="GX314" s="697"/>
      <c r="GY314" s="697"/>
      <c r="GZ314" s="697"/>
      <c r="HA314" s="697"/>
      <c r="HB314" s="697"/>
      <c r="HC314" s="697"/>
      <c r="HD314" s="697"/>
      <c r="HE314" s="697"/>
      <c r="HF314" s="697"/>
      <c r="HG314" s="697"/>
      <c r="HH314" s="697"/>
      <c r="HI314" s="697"/>
      <c r="HJ314" s="697"/>
      <c r="HK314" s="697"/>
      <c r="HL314" s="697"/>
      <c r="HM314" s="697"/>
      <c r="HN314" s="697"/>
      <c r="HO314" s="697"/>
      <c r="HP314" s="697"/>
      <c r="HQ314" s="697"/>
      <c r="HR314" s="697"/>
      <c r="HS314" s="697"/>
      <c r="HT314" s="697"/>
      <c r="HU314" s="697"/>
      <c r="HV314" s="697"/>
      <c r="HW314" s="697"/>
      <c r="HX314" s="697"/>
      <c r="HY314" s="697"/>
      <c r="HZ314" s="697"/>
      <c r="IA314" s="697"/>
      <c r="IB314" s="697"/>
      <c r="IC314" s="697"/>
      <c r="ID314" s="697"/>
      <c r="IE314" s="697"/>
      <c r="IF314" s="697"/>
      <c r="IG314" s="697"/>
      <c r="IH314" s="697"/>
      <c r="II314" s="697"/>
      <c r="IJ314" s="697"/>
      <c r="IK314" s="697"/>
      <c r="IL314" s="697"/>
      <c r="IM314" s="697"/>
    </row>
    <row r="315" spans="1:247">
      <c r="A315" s="704"/>
      <c r="B315" s="704"/>
      <c r="C315" s="704"/>
      <c r="D315" s="720"/>
      <c r="E315" s="711"/>
      <c r="F315" s="717"/>
      <c r="G315" s="708"/>
      <c r="H315" s="717"/>
      <c r="I315" s="711"/>
      <c r="J315" s="711"/>
      <c r="K315" s="718"/>
      <c r="L315" s="712"/>
      <c r="M315" s="704"/>
      <c r="N315" s="704"/>
      <c r="O315" s="712"/>
      <c r="P315" s="704"/>
      <c r="Q315" s="704"/>
      <c r="R315" s="704"/>
      <c r="S315" s="713"/>
      <c r="T315" s="704"/>
      <c r="V315" s="697"/>
      <c r="W315" s="697"/>
      <c r="X315" s="697"/>
      <c r="Y315" s="697"/>
      <c r="Z315" s="697"/>
      <c r="AA315" s="697"/>
      <c r="AB315" s="697"/>
      <c r="AC315" s="697"/>
      <c r="AD315" s="697"/>
      <c r="AE315" s="697"/>
      <c r="AF315" s="697"/>
      <c r="AG315" s="697"/>
      <c r="AH315" s="697"/>
      <c r="AI315" s="697"/>
      <c r="AJ315" s="697"/>
      <c r="AK315" s="697"/>
      <c r="AL315" s="697"/>
      <c r="AM315" s="697"/>
      <c r="AN315" s="697"/>
      <c r="AO315" s="697"/>
      <c r="AP315" s="697"/>
      <c r="AQ315" s="697"/>
      <c r="AR315" s="697"/>
      <c r="AS315" s="697"/>
      <c r="AT315" s="697"/>
      <c r="AU315" s="697"/>
      <c r="AV315" s="697"/>
      <c r="AW315" s="697"/>
      <c r="AX315" s="697"/>
      <c r="AY315" s="697"/>
      <c r="AZ315" s="697"/>
      <c r="BA315" s="697"/>
      <c r="BB315" s="697"/>
      <c r="BC315" s="697"/>
      <c r="BD315" s="697"/>
      <c r="BE315" s="697"/>
      <c r="BF315" s="697"/>
      <c r="BG315" s="697"/>
      <c r="BH315" s="697"/>
      <c r="BI315" s="697"/>
      <c r="BJ315" s="697"/>
      <c r="BK315" s="697"/>
      <c r="BL315" s="697"/>
      <c r="BM315" s="697"/>
      <c r="BN315" s="697"/>
      <c r="BO315" s="697"/>
      <c r="BP315" s="697"/>
      <c r="BQ315" s="697"/>
      <c r="BR315" s="697"/>
      <c r="BS315" s="697"/>
      <c r="BT315" s="697"/>
      <c r="BU315" s="697"/>
      <c r="BV315" s="697"/>
      <c r="BW315" s="697"/>
      <c r="BX315" s="697"/>
      <c r="BY315" s="697"/>
      <c r="BZ315" s="697"/>
      <c r="CA315" s="697"/>
      <c r="CB315" s="697"/>
      <c r="CC315" s="697"/>
      <c r="CD315" s="697"/>
      <c r="CE315" s="697"/>
      <c r="CF315" s="697"/>
      <c r="CG315" s="697"/>
      <c r="CH315" s="697"/>
      <c r="CI315" s="697"/>
      <c r="CJ315" s="697"/>
      <c r="CK315" s="697"/>
      <c r="CL315" s="697"/>
      <c r="CM315" s="697"/>
      <c r="CN315" s="697"/>
      <c r="CO315" s="697"/>
      <c r="CP315" s="697"/>
      <c r="CQ315" s="697"/>
      <c r="CR315" s="697"/>
      <c r="CS315" s="697"/>
      <c r="CT315" s="697"/>
      <c r="CU315" s="697"/>
      <c r="CV315" s="697"/>
      <c r="CW315" s="697"/>
      <c r="CX315" s="697"/>
      <c r="CY315" s="697"/>
      <c r="CZ315" s="697"/>
      <c r="DA315" s="697"/>
      <c r="DB315" s="697"/>
      <c r="DC315" s="697"/>
      <c r="DD315" s="697"/>
      <c r="DE315" s="697"/>
      <c r="DF315" s="697"/>
      <c r="DG315" s="697"/>
      <c r="DH315" s="697"/>
      <c r="DI315" s="697"/>
      <c r="DJ315" s="697"/>
      <c r="DK315" s="697"/>
      <c r="DL315" s="697"/>
      <c r="DM315" s="697"/>
      <c r="DN315" s="697"/>
      <c r="DO315" s="697"/>
      <c r="DP315" s="697"/>
      <c r="DQ315" s="697"/>
      <c r="DR315" s="697"/>
      <c r="DS315" s="697"/>
      <c r="DT315" s="697"/>
      <c r="DU315" s="697"/>
      <c r="DV315" s="697"/>
      <c r="DW315" s="697"/>
      <c r="DX315" s="697"/>
      <c r="DY315" s="697"/>
      <c r="DZ315" s="697"/>
      <c r="EA315" s="697"/>
      <c r="EB315" s="697"/>
      <c r="EC315" s="697"/>
      <c r="ED315" s="697"/>
      <c r="EE315" s="697"/>
      <c r="EF315" s="697"/>
      <c r="EG315" s="697"/>
      <c r="EH315" s="697"/>
      <c r="EI315" s="697"/>
      <c r="EJ315" s="697"/>
      <c r="EK315" s="697"/>
      <c r="EL315" s="697"/>
      <c r="EM315" s="697"/>
      <c r="EN315" s="697"/>
      <c r="EO315" s="697"/>
      <c r="EP315" s="697"/>
      <c r="EQ315" s="697"/>
      <c r="ER315" s="697"/>
      <c r="ES315" s="697"/>
      <c r="ET315" s="697"/>
      <c r="EU315" s="697"/>
      <c r="EV315" s="697"/>
      <c r="EW315" s="697"/>
      <c r="EX315" s="697"/>
      <c r="EY315" s="697"/>
      <c r="EZ315" s="697"/>
      <c r="FA315" s="697"/>
      <c r="FB315" s="697"/>
      <c r="FC315" s="697"/>
      <c r="FD315" s="697"/>
      <c r="FE315" s="697"/>
      <c r="FF315" s="697"/>
      <c r="FG315" s="697"/>
      <c r="FH315" s="697"/>
      <c r="FI315" s="697"/>
      <c r="FJ315" s="697"/>
      <c r="FK315" s="697"/>
      <c r="FL315" s="697"/>
      <c r="FM315" s="697"/>
      <c r="FN315" s="697"/>
      <c r="FO315" s="697"/>
      <c r="FP315" s="697"/>
      <c r="FQ315" s="697"/>
      <c r="FR315" s="697"/>
      <c r="FS315" s="697"/>
      <c r="FT315" s="697"/>
      <c r="FU315" s="697"/>
      <c r="FV315" s="697"/>
      <c r="FW315" s="697"/>
      <c r="FX315" s="697"/>
      <c r="FY315" s="697"/>
      <c r="FZ315" s="697"/>
      <c r="GA315" s="697"/>
      <c r="GB315" s="697"/>
      <c r="GC315" s="697"/>
      <c r="GD315" s="697"/>
      <c r="GE315" s="697"/>
      <c r="GF315" s="697"/>
      <c r="GG315" s="697"/>
      <c r="GH315" s="697"/>
      <c r="GI315" s="697"/>
      <c r="GJ315" s="697"/>
      <c r="GK315" s="697"/>
      <c r="GL315" s="697"/>
      <c r="GM315" s="697"/>
      <c r="GN315" s="697"/>
      <c r="GO315" s="697"/>
      <c r="GP315" s="697"/>
      <c r="GQ315" s="697"/>
      <c r="GR315" s="697"/>
      <c r="GS315" s="697"/>
      <c r="GT315" s="697"/>
      <c r="GU315" s="697"/>
      <c r="GV315" s="697"/>
      <c r="GW315" s="697"/>
      <c r="GX315" s="697"/>
      <c r="GY315" s="697"/>
      <c r="GZ315" s="697"/>
      <c r="HA315" s="697"/>
      <c r="HB315" s="697"/>
      <c r="HC315" s="697"/>
      <c r="HD315" s="697"/>
      <c r="HE315" s="697"/>
      <c r="HF315" s="697"/>
      <c r="HG315" s="697"/>
      <c r="HH315" s="697"/>
      <c r="HI315" s="697"/>
      <c r="HJ315" s="697"/>
      <c r="HK315" s="697"/>
      <c r="HL315" s="697"/>
      <c r="HM315" s="697"/>
      <c r="HN315" s="697"/>
      <c r="HO315" s="697"/>
      <c r="HP315" s="697"/>
      <c r="HQ315" s="697"/>
      <c r="HR315" s="697"/>
      <c r="HS315" s="697"/>
      <c r="HT315" s="697"/>
      <c r="HU315" s="697"/>
      <c r="HV315" s="697"/>
      <c r="HW315" s="697"/>
      <c r="HX315" s="697"/>
      <c r="HY315" s="697"/>
      <c r="HZ315" s="697"/>
      <c r="IA315" s="697"/>
      <c r="IB315" s="697"/>
      <c r="IC315" s="697"/>
      <c r="ID315" s="697"/>
      <c r="IE315" s="697"/>
      <c r="IF315" s="697"/>
      <c r="IG315" s="697"/>
      <c r="IH315" s="697"/>
      <c r="II315" s="697"/>
      <c r="IJ315" s="697"/>
      <c r="IK315" s="697"/>
      <c r="IL315" s="697"/>
      <c r="IM315" s="697"/>
    </row>
    <row r="316" spans="1:247">
      <c r="A316" s="704"/>
      <c r="B316" s="704"/>
      <c r="C316" s="704"/>
      <c r="D316" s="720"/>
      <c r="E316" s="711"/>
      <c r="F316" s="717"/>
      <c r="G316" s="708"/>
      <c r="H316" s="717"/>
      <c r="I316" s="711"/>
      <c r="J316" s="711"/>
      <c r="K316" s="718"/>
      <c r="L316" s="712"/>
      <c r="M316" s="704"/>
      <c r="N316" s="704"/>
      <c r="O316" s="712"/>
      <c r="P316" s="704"/>
      <c r="Q316" s="704"/>
      <c r="R316" s="704"/>
      <c r="S316" s="713"/>
      <c r="T316" s="704"/>
      <c r="V316" s="697"/>
      <c r="W316" s="697"/>
      <c r="X316" s="697"/>
      <c r="Y316" s="697"/>
      <c r="Z316" s="697"/>
      <c r="AA316" s="697"/>
      <c r="AB316" s="697"/>
      <c r="AC316" s="697"/>
      <c r="AD316" s="697"/>
      <c r="AE316" s="697"/>
      <c r="AF316" s="697"/>
      <c r="AG316" s="697"/>
      <c r="AH316" s="697"/>
      <c r="AI316" s="697"/>
      <c r="AJ316" s="697"/>
      <c r="AK316" s="697"/>
      <c r="AL316" s="697"/>
      <c r="AM316" s="697"/>
      <c r="AN316" s="697"/>
      <c r="AO316" s="697"/>
      <c r="AP316" s="697"/>
      <c r="AQ316" s="697"/>
      <c r="AR316" s="697"/>
      <c r="AS316" s="697"/>
      <c r="AT316" s="697"/>
      <c r="AU316" s="697"/>
      <c r="AV316" s="697"/>
      <c r="AW316" s="697"/>
      <c r="AX316" s="697"/>
      <c r="AY316" s="697"/>
      <c r="AZ316" s="697"/>
      <c r="BA316" s="697"/>
      <c r="BB316" s="697"/>
      <c r="BC316" s="697"/>
      <c r="BD316" s="697"/>
      <c r="BE316" s="697"/>
      <c r="BF316" s="697"/>
      <c r="BG316" s="697"/>
      <c r="BH316" s="697"/>
      <c r="BI316" s="697"/>
      <c r="BJ316" s="697"/>
      <c r="BK316" s="697"/>
      <c r="BL316" s="697"/>
      <c r="BM316" s="697"/>
      <c r="BN316" s="697"/>
      <c r="BO316" s="697"/>
      <c r="BP316" s="697"/>
      <c r="BQ316" s="697"/>
      <c r="BR316" s="697"/>
      <c r="BS316" s="697"/>
      <c r="BT316" s="697"/>
      <c r="BU316" s="697"/>
      <c r="BV316" s="697"/>
      <c r="BW316" s="697"/>
      <c r="BX316" s="697"/>
      <c r="BY316" s="697"/>
      <c r="BZ316" s="697"/>
      <c r="CA316" s="697"/>
      <c r="CB316" s="697"/>
      <c r="CC316" s="697"/>
      <c r="CD316" s="697"/>
      <c r="CE316" s="697"/>
      <c r="CF316" s="697"/>
      <c r="CG316" s="697"/>
      <c r="CH316" s="697"/>
      <c r="CI316" s="697"/>
      <c r="CJ316" s="697"/>
      <c r="CK316" s="697"/>
      <c r="CL316" s="697"/>
      <c r="CM316" s="697"/>
      <c r="CN316" s="697"/>
      <c r="CO316" s="697"/>
      <c r="CP316" s="697"/>
      <c r="CQ316" s="697"/>
      <c r="CR316" s="697"/>
      <c r="CS316" s="697"/>
      <c r="CT316" s="697"/>
      <c r="CU316" s="697"/>
      <c r="CV316" s="697"/>
      <c r="CW316" s="697"/>
      <c r="CX316" s="697"/>
      <c r="CY316" s="697"/>
      <c r="CZ316" s="697"/>
      <c r="DA316" s="697"/>
      <c r="DB316" s="697"/>
      <c r="DC316" s="697"/>
      <c r="DD316" s="697"/>
      <c r="DE316" s="697"/>
      <c r="DF316" s="697"/>
      <c r="DG316" s="697"/>
      <c r="DH316" s="697"/>
      <c r="DI316" s="697"/>
      <c r="DJ316" s="697"/>
      <c r="DK316" s="697"/>
      <c r="DL316" s="697"/>
      <c r="DM316" s="697"/>
      <c r="DN316" s="697"/>
      <c r="DO316" s="697"/>
      <c r="DP316" s="697"/>
      <c r="DQ316" s="697"/>
      <c r="DR316" s="697"/>
      <c r="DS316" s="697"/>
      <c r="DT316" s="697"/>
      <c r="DU316" s="697"/>
      <c r="DV316" s="697"/>
      <c r="DW316" s="697"/>
      <c r="DX316" s="697"/>
      <c r="DY316" s="697"/>
      <c r="DZ316" s="697"/>
      <c r="EA316" s="697"/>
      <c r="EB316" s="697"/>
      <c r="EC316" s="697"/>
      <c r="ED316" s="697"/>
      <c r="EE316" s="697"/>
      <c r="EF316" s="697"/>
      <c r="EG316" s="697"/>
      <c r="EH316" s="697"/>
      <c r="EI316" s="697"/>
      <c r="EJ316" s="697"/>
      <c r="EK316" s="697"/>
      <c r="EL316" s="697"/>
      <c r="EM316" s="697"/>
      <c r="EN316" s="697"/>
      <c r="EO316" s="697"/>
      <c r="EP316" s="697"/>
      <c r="EQ316" s="697"/>
      <c r="ER316" s="697"/>
      <c r="ES316" s="697"/>
      <c r="ET316" s="697"/>
      <c r="EU316" s="697"/>
      <c r="EV316" s="697"/>
      <c r="EW316" s="697"/>
      <c r="EX316" s="697"/>
      <c r="EY316" s="697"/>
      <c r="EZ316" s="697"/>
      <c r="FA316" s="697"/>
      <c r="FB316" s="697"/>
      <c r="FC316" s="697"/>
      <c r="FD316" s="697"/>
      <c r="FE316" s="697"/>
      <c r="FF316" s="697"/>
      <c r="FG316" s="697"/>
      <c r="FH316" s="697"/>
      <c r="FI316" s="697"/>
      <c r="FJ316" s="697"/>
      <c r="FK316" s="697"/>
      <c r="FL316" s="697"/>
      <c r="FM316" s="697"/>
      <c r="FN316" s="697"/>
      <c r="FO316" s="697"/>
      <c r="FP316" s="697"/>
      <c r="FQ316" s="697"/>
      <c r="FR316" s="697"/>
      <c r="FS316" s="697"/>
      <c r="FT316" s="697"/>
      <c r="FU316" s="697"/>
      <c r="FV316" s="697"/>
      <c r="FW316" s="697"/>
      <c r="FX316" s="697"/>
      <c r="FY316" s="697"/>
      <c r="FZ316" s="697"/>
      <c r="GA316" s="697"/>
      <c r="GB316" s="697"/>
      <c r="GC316" s="697"/>
      <c r="GD316" s="697"/>
      <c r="GE316" s="697"/>
      <c r="GF316" s="697"/>
      <c r="GG316" s="697"/>
      <c r="GH316" s="697"/>
      <c r="GI316" s="697"/>
      <c r="GJ316" s="697"/>
      <c r="GK316" s="697"/>
      <c r="GL316" s="697"/>
      <c r="GM316" s="697"/>
      <c r="GN316" s="697"/>
      <c r="GO316" s="697"/>
      <c r="GP316" s="697"/>
      <c r="GQ316" s="697"/>
      <c r="GR316" s="697"/>
      <c r="GS316" s="697"/>
      <c r="GT316" s="697"/>
      <c r="GU316" s="697"/>
      <c r="GV316" s="697"/>
      <c r="GW316" s="697"/>
      <c r="GX316" s="697"/>
      <c r="GY316" s="697"/>
      <c r="GZ316" s="697"/>
      <c r="HA316" s="697"/>
      <c r="HB316" s="697"/>
      <c r="HC316" s="697"/>
      <c r="HD316" s="697"/>
      <c r="HE316" s="697"/>
      <c r="HF316" s="697"/>
      <c r="HG316" s="697"/>
      <c r="HH316" s="697"/>
      <c r="HI316" s="697"/>
      <c r="HJ316" s="697"/>
      <c r="HK316" s="697"/>
      <c r="HL316" s="697"/>
      <c r="HM316" s="697"/>
      <c r="HN316" s="697"/>
      <c r="HO316" s="697"/>
      <c r="HP316" s="697"/>
      <c r="HQ316" s="697"/>
      <c r="HR316" s="697"/>
      <c r="HS316" s="697"/>
      <c r="HT316" s="697"/>
      <c r="HU316" s="697"/>
      <c r="HV316" s="697"/>
      <c r="HW316" s="697"/>
      <c r="HX316" s="697"/>
      <c r="HY316" s="697"/>
      <c r="HZ316" s="697"/>
      <c r="IA316" s="697"/>
      <c r="IB316" s="697"/>
      <c r="IC316" s="697"/>
      <c r="ID316" s="697"/>
      <c r="IE316" s="697"/>
      <c r="IF316" s="697"/>
      <c r="IG316" s="697"/>
      <c r="IH316" s="697"/>
      <c r="II316" s="697"/>
      <c r="IJ316" s="697"/>
      <c r="IK316" s="697"/>
      <c r="IL316" s="697"/>
      <c r="IM316" s="697"/>
    </row>
    <row r="317" spans="1:247">
      <c r="A317" s="704"/>
      <c r="B317" s="704"/>
      <c r="C317" s="704"/>
      <c r="D317" s="720"/>
      <c r="E317" s="711"/>
      <c r="F317" s="717"/>
      <c r="G317" s="708"/>
      <c r="H317" s="717"/>
      <c r="I317" s="711"/>
      <c r="J317" s="711"/>
      <c r="K317" s="718"/>
      <c r="L317" s="712"/>
      <c r="M317" s="704"/>
      <c r="N317" s="704"/>
      <c r="O317" s="712"/>
      <c r="P317" s="704"/>
      <c r="Q317" s="704"/>
      <c r="R317" s="704"/>
      <c r="S317" s="713"/>
      <c r="T317" s="704"/>
      <c r="V317" s="697"/>
      <c r="W317" s="697"/>
      <c r="X317" s="697"/>
      <c r="Y317" s="697"/>
      <c r="Z317" s="697"/>
      <c r="AA317" s="697"/>
      <c r="AB317" s="697"/>
      <c r="AC317" s="697"/>
      <c r="AD317" s="697"/>
      <c r="AE317" s="697"/>
      <c r="AF317" s="697"/>
      <c r="AG317" s="697"/>
      <c r="AH317" s="697"/>
      <c r="AI317" s="697"/>
      <c r="AJ317" s="697"/>
      <c r="AK317" s="697"/>
      <c r="AL317" s="697"/>
      <c r="AM317" s="697"/>
      <c r="AN317" s="697"/>
      <c r="AO317" s="697"/>
      <c r="AP317" s="697"/>
      <c r="AQ317" s="697"/>
      <c r="AR317" s="697"/>
      <c r="AS317" s="697"/>
      <c r="AT317" s="697"/>
      <c r="AU317" s="697"/>
      <c r="AV317" s="697"/>
      <c r="AW317" s="697"/>
      <c r="AX317" s="697"/>
      <c r="AY317" s="697"/>
      <c r="AZ317" s="697"/>
      <c r="BA317" s="697"/>
      <c r="BB317" s="697"/>
      <c r="BC317" s="697"/>
      <c r="BD317" s="697"/>
      <c r="BE317" s="697"/>
      <c r="BF317" s="697"/>
      <c r="BG317" s="697"/>
      <c r="BH317" s="697"/>
      <c r="BI317" s="697"/>
      <c r="BJ317" s="697"/>
      <c r="BK317" s="697"/>
      <c r="BL317" s="697"/>
      <c r="BM317" s="697"/>
      <c r="BN317" s="697"/>
      <c r="BO317" s="697"/>
      <c r="BP317" s="697"/>
      <c r="BQ317" s="697"/>
      <c r="BR317" s="697"/>
      <c r="BS317" s="697"/>
      <c r="BT317" s="697"/>
      <c r="BU317" s="697"/>
      <c r="BV317" s="697"/>
      <c r="BW317" s="697"/>
      <c r="BX317" s="697"/>
      <c r="BY317" s="697"/>
      <c r="BZ317" s="697"/>
      <c r="CA317" s="697"/>
      <c r="CB317" s="697"/>
      <c r="CC317" s="697"/>
      <c r="CD317" s="697"/>
      <c r="CE317" s="697"/>
      <c r="CF317" s="697"/>
      <c r="CG317" s="697"/>
      <c r="CH317" s="697"/>
      <c r="CI317" s="697"/>
      <c r="CJ317" s="697"/>
      <c r="CK317" s="697"/>
      <c r="CL317" s="697"/>
      <c r="CM317" s="697"/>
      <c r="CN317" s="697"/>
      <c r="CO317" s="697"/>
      <c r="CP317" s="697"/>
      <c r="CQ317" s="697"/>
      <c r="CR317" s="697"/>
      <c r="CS317" s="697"/>
      <c r="CT317" s="697"/>
      <c r="CU317" s="697"/>
      <c r="CV317" s="697"/>
      <c r="CW317" s="697"/>
      <c r="CX317" s="697"/>
      <c r="CY317" s="697"/>
      <c r="CZ317" s="697"/>
      <c r="DA317" s="697"/>
      <c r="DB317" s="697"/>
      <c r="DC317" s="697"/>
      <c r="DD317" s="697"/>
      <c r="DE317" s="697"/>
      <c r="DF317" s="697"/>
      <c r="DG317" s="697"/>
      <c r="DH317" s="697"/>
      <c r="DI317" s="697"/>
      <c r="DJ317" s="697"/>
      <c r="DK317" s="697"/>
      <c r="DL317" s="697"/>
      <c r="DM317" s="697"/>
      <c r="DN317" s="697"/>
      <c r="DO317" s="697"/>
      <c r="DP317" s="697"/>
      <c r="DQ317" s="697"/>
      <c r="DR317" s="697"/>
      <c r="DS317" s="697"/>
      <c r="DT317" s="697"/>
      <c r="DU317" s="697"/>
      <c r="DV317" s="697"/>
      <c r="DW317" s="697"/>
      <c r="DX317" s="697"/>
      <c r="DY317" s="697"/>
      <c r="DZ317" s="697"/>
      <c r="EA317" s="697"/>
      <c r="EB317" s="697"/>
      <c r="EC317" s="697"/>
      <c r="ED317" s="697"/>
      <c r="EE317" s="697"/>
      <c r="EF317" s="697"/>
      <c r="EG317" s="697"/>
      <c r="EH317" s="697"/>
      <c r="EI317" s="697"/>
      <c r="EJ317" s="697"/>
      <c r="EK317" s="697"/>
      <c r="EL317" s="697"/>
      <c r="EM317" s="697"/>
      <c r="EN317" s="697"/>
      <c r="EO317" s="697"/>
      <c r="EP317" s="697"/>
      <c r="EQ317" s="697"/>
      <c r="ER317" s="697"/>
      <c r="ES317" s="697"/>
      <c r="ET317" s="697"/>
      <c r="EU317" s="697"/>
      <c r="EV317" s="697"/>
      <c r="EW317" s="697"/>
      <c r="EX317" s="697"/>
      <c r="EY317" s="697"/>
      <c r="EZ317" s="697"/>
      <c r="FA317" s="697"/>
      <c r="FB317" s="697"/>
      <c r="FC317" s="697"/>
      <c r="FD317" s="697"/>
      <c r="FE317" s="697"/>
      <c r="FF317" s="697"/>
      <c r="FG317" s="697"/>
      <c r="FH317" s="697"/>
      <c r="FI317" s="697"/>
      <c r="FJ317" s="697"/>
      <c r="FK317" s="697"/>
      <c r="FL317" s="697"/>
      <c r="FM317" s="697"/>
      <c r="FN317" s="697"/>
      <c r="FO317" s="697"/>
      <c r="FP317" s="697"/>
      <c r="FQ317" s="697"/>
      <c r="FR317" s="697"/>
      <c r="FS317" s="697"/>
      <c r="FT317" s="697"/>
      <c r="FU317" s="697"/>
      <c r="FV317" s="697"/>
      <c r="FW317" s="697"/>
      <c r="FX317" s="697"/>
      <c r="FY317" s="697"/>
      <c r="FZ317" s="697"/>
      <c r="GA317" s="697"/>
      <c r="GB317" s="697"/>
      <c r="GC317" s="697"/>
      <c r="GD317" s="697"/>
      <c r="GE317" s="697"/>
      <c r="GF317" s="697"/>
      <c r="GG317" s="697"/>
      <c r="GH317" s="697"/>
      <c r="GI317" s="697"/>
      <c r="GJ317" s="697"/>
      <c r="GK317" s="697"/>
      <c r="GL317" s="697"/>
      <c r="GM317" s="697"/>
      <c r="GN317" s="697"/>
      <c r="GO317" s="697"/>
      <c r="GP317" s="697"/>
      <c r="GQ317" s="697"/>
      <c r="GR317" s="697"/>
      <c r="GS317" s="697"/>
      <c r="GT317" s="697"/>
      <c r="GU317" s="697"/>
      <c r="GV317" s="697"/>
      <c r="GW317" s="697"/>
      <c r="GX317" s="697"/>
      <c r="GY317" s="697"/>
      <c r="GZ317" s="697"/>
      <c r="HA317" s="697"/>
      <c r="HB317" s="697"/>
      <c r="HC317" s="697"/>
      <c r="HD317" s="697"/>
      <c r="HE317" s="697"/>
      <c r="HF317" s="697"/>
      <c r="HG317" s="697"/>
      <c r="HH317" s="697"/>
      <c r="HI317" s="697"/>
      <c r="HJ317" s="697"/>
      <c r="HK317" s="697"/>
      <c r="HL317" s="697"/>
      <c r="HM317" s="697"/>
      <c r="HN317" s="697"/>
      <c r="HO317" s="697"/>
      <c r="HP317" s="697"/>
      <c r="HQ317" s="697"/>
      <c r="HR317" s="697"/>
      <c r="HS317" s="697"/>
      <c r="HT317" s="697"/>
      <c r="HU317" s="697"/>
      <c r="HV317" s="697"/>
      <c r="HW317" s="697"/>
      <c r="HX317" s="697"/>
      <c r="HY317" s="697"/>
      <c r="HZ317" s="697"/>
      <c r="IA317" s="697"/>
      <c r="IB317" s="697"/>
      <c r="IC317" s="697"/>
      <c r="ID317" s="697"/>
      <c r="IE317" s="697"/>
      <c r="IF317" s="697"/>
      <c r="IG317" s="697"/>
      <c r="IH317" s="697"/>
      <c r="II317" s="697"/>
      <c r="IJ317" s="697"/>
      <c r="IK317" s="697"/>
      <c r="IL317" s="697"/>
      <c r="IM317" s="697"/>
    </row>
    <row r="318" spans="1:247">
      <c r="A318" s="704"/>
      <c r="B318" s="704"/>
      <c r="C318" s="704"/>
      <c r="D318" s="720"/>
      <c r="E318" s="711"/>
      <c r="F318" s="717"/>
      <c r="G318" s="708"/>
      <c r="H318" s="709"/>
      <c r="I318" s="711"/>
      <c r="J318" s="711"/>
      <c r="K318" s="718"/>
      <c r="L318" s="712"/>
      <c r="M318" s="704"/>
      <c r="N318" s="704"/>
      <c r="O318" s="712"/>
      <c r="P318" s="704"/>
      <c r="Q318" s="704"/>
      <c r="R318" s="704"/>
      <c r="S318" s="713"/>
      <c r="T318" s="704"/>
      <c r="V318" s="697"/>
      <c r="W318" s="697"/>
      <c r="X318" s="697"/>
      <c r="Y318" s="697"/>
      <c r="Z318" s="697"/>
      <c r="AA318" s="697"/>
      <c r="AB318" s="697"/>
      <c r="AC318" s="697"/>
      <c r="AD318" s="697"/>
      <c r="AE318" s="697"/>
      <c r="AF318" s="697"/>
      <c r="AG318" s="697"/>
      <c r="AH318" s="697"/>
      <c r="AI318" s="697"/>
      <c r="AJ318" s="697"/>
      <c r="AK318" s="697"/>
      <c r="AL318" s="697"/>
      <c r="AM318" s="697"/>
      <c r="AN318" s="697"/>
      <c r="AO318" s="697"/>
      <c r="AP318" s="697"/>
      <c r="AQ318" s="697"/>
      <c r="AR318" s="697"/>
      <c r="AS318" s="697"/>
      <c r="AT318" s="697"/>
      <c r="AU318" s="697"/>
      <c r="AV318" s="697"/>
      <c r="AW318" s="697"/>
      <c r="AX318" s="697"/>
      <c r="AY318" s="697"/>
      <c r="AZ318" s="697"/>
      <c r="BA318" s="697"/>
      <c r="BB318" s="697"/>
      <c r="BC318" s="697"/>
      <c r="BD318" s="697"/>
      <c r="BE318" s="697"/>
      <c r="BF318" s="697"/>
      <c r="BG318" s="697"/>
      <c r="BH318" s="697"/>
      <c r="BI318" s="697"/>
      <c r="BJ318" s="697"/>
      <c r="BK318" s="697"/>
      <c r="BL318" s="697"/>
      <c r="BM318" s="697"/>
      <c r="BN318" s="697"/>
      <c r="BO318" s="697"/>
      <c r="BP318" s="697"/>
      <c r="BQ318" s="697"/>
      <c r="BR318" s="697"/>
      <c r="BS318" s="697"/>
      <c r="BT318" s="697"/>
      <c r="BU318" s="697"/>
      <c r="BV318" s="697"/>
      <c r="BW318" s="697"/>
      <c r="BX318" s="697"/>
      <c r="BY318" s="697"/>
      <c r="BZ318" s="697"/>
      <c r="CA318" s="697"/>
      <c r="CB318" s="697"/>
      <c r="CC318" s="697"/>
      <c r="CD318" s="697"/>
      <c r="CE318" s="697"/>
      <c r="CF318" s="697"/>
      <c r="CG318" s="697"/>
      <c r="CH318" s="697"/>
      <c r="CI318" s="697"/>
      <c r="CJ318" s="697"/>
      <c r="CK318" s="697"/>
      <c r="CL318" s="697"/>
      <c r="CM318" s="697"/>
      <c r="CN318" s="697"/>
      <c r="CO318" s="697"/>
      <c r="CP318" s="697"/>
      <c r="CQ318" s="697"/>
      <c r="CR318" s="697"/>
      <c r="CS318" s="697"/>
      <c r="CT318" s="697"/>
      <c r="CU318" s="697"/>
      <c r="CV318" s="697"/>
      <c r="CW318" s="697"/>
      <c r="CX318" s="697"/>
      <c r="CY318" s="697"/>
      <c r="CZ318" s="697"/>
      <c r="DA318" s="697"/>
      <c r="DB318" s="697"/>
      <c r="DC318" s="697"/>
      <c r="DD318" s="697"/>
      <c r="DE318" s="697"/>
      <c r="DF318" s="697"/>
      <c r="DG318" s="697"/>
      <c r="DH318" s="697"/>
      <c r="DI318" s="697"/>
      <c r="DJ318" s="697"/>
      <c r="DK318" s="697"/>
      <c r="DL318" s="697"/>
      <c r="DM318" s="697"/>
      <c r="DN318" s="697"/>
      <c r="DO318" s="697"/>
      <c r="DP318" s="697"/>
      <c r="DQ318" s="697"/>
      <c r="DR318" s="697"/>
      <c r="DS318" s="697"/>
      <c r="DT318" s="697"/>
      <c r="DU318" s="697"/>
      <c r="DV318" s="697"/>
      <c r="DW318" s="697"/>
      <c r="DX318" s="697"/>
      <c r="DY318" s="697"/>
      <c r="DZ318" s="697"/>
      <c r="EA318" s="697"/>
      <c r="EB318" s="697"/>
      <c r="EC318" s="697"/>
      <c r="ED318" s="697"/>
      <c r="EE318" s="697"/>
      <c r="EF318" s="697"/>
      <c r="EG318" s="697"/>
      <c r="EH318" s="697"/>
      <c r="EI318" s="697"/>
      <c r="EJ318" s="697"/>
      <c r="EK318" s="697"/>
      <c r="EL318" s="697"/>
      <c r="EM318" s="697"/>
      <c r="EN318" s="697"/>
      <c r="EO318" s="697"/>
      <c r="EP318" s="697"/>
      <c r="EQ318" s="697"/>
      <c r="ER318" s="697"/>
      <c r="ES318" s="697"/>
      <c r="ET318" s="697"/>
      <c r="EU318" s="697"/>
      <c r="EV318" s="697"/>
      <c r="EW318" s="697"/>
      <c r="EX318" s="697"/>
      <c r="EY318" s="697"/>
      <c r="EZ318" s="697"/>
      <c r="FA318" s="697"/>
      <c r="FB318" s="697"/>
      <c r="FC318" s="697"/>
      <c r="FD318" s="697"/>
      <c r="FE318" s="697"/>
      <c r="FF318" s="697"/>
      <c r="FG318" s="697"/>
      <c r="FH318" s="697"/>
      <c r="FI318" s="697"/>
      <c r="FJ318" s="697"/>
      <c r="FK318" s="697"/>
      <c r="FL318" s="697"/>
      <c r="FM318" s="697"/>
      <c r="FN318" s="697"/>
      <c r="FO318" s="697"/>
      <c r="FP318" s="697"/>
      <c r="FQ318" s="697"/>
      <c r="FR318" s="697"/>
      <c r="FS318" s="697"/>
      <c r="FT318" s="697"/>
      <c r="FU318" s="697"/>
      <c r="FV318" s="697"/>
      <c r="FW318" s="697"/>
      <c r="FX318" s="697"/>
      <c r="FY318" s="697"/>
      <c r="FZ318" s="697"/>
      <c r="GA318" s="697"/>
      <c r="GB318" s="697"/>
      <c r="GC318" s="697"/>
      <c r="GD318" s="697"/>
      <c r="GE318" s="697"/>
      <c r="GF318" s="697"/>
      <c r="GG318" s="697"/>
      <c r="GH318" s="697"/>
      <c r="GI318" s="697"/>
      <c r="GJ318" s="697"/>
      <c r="GK318" s="697"/>
      <c r="GL318" s="697"/>
      <c r="GM318" s="697"/>
      <c r="GN318" s="697"/>
      <c r="GO318" s="697"/>
      <c r="GP318" s="697"/>
      <c r="GQ318" s="697"/>
      <c r="GR318" s="697"/>
      <c r="GS318" s="697"/>
      <c r="GT318" s="697"/>
      <c r="GU318" s="697"/>
      <c r="GV318" s="697"/>
      <c r="GW318" s="697"/>
      <c r="GX318" s="697"/>
      <c r="GY318" s="697"/>
      <c r="GZ318" s="697"/>
      <c r="HA318" s="697"/>
      <c r="HB318" s="697"/>
      <c r="HC318" s="697"/>
      <c r="HD318" s="697"/>
      <c r="HE318" s="697"/>
      <c r="HF318" s="697"/>
      <c r="HG318" s="697"/>
      <c r="HH318" s="697"/>
      <c r="HI318" s="697"/>
      <c r="HJ318" s="697"/>
      <c r="HK318" s="697"/>
      <c r="HL318" s="697"/>
      <c r="HM318" s="697"/>
      <c r="HN318" s="697"/>
      <c r="HO318" s="697"/>
      <c r="HP318" s="697"/>
      <c r="HQ318" s="697"/>
      <c r="HR318" s="697"/>
      <c r="HS318" s="697"/>
      <c r="HT318" s="697"/>
      <c r="HU318" s="697"/>
      <c r="HV318" s="697"/>
      <c r="HW318" s="697"/>
      <c r="HX318" s="697"/>
      <c r="HY318" s="697"/>
      <c r="HZ318" s="697"/>
      <c r="IA318" s="697"/>
      <c r="IB318" s="697"/>
      <c r="IC318" s="697"/>
      <c r="ID318" s="697"/>
      <c r="IE318" s="697"/>
      <c r="IF318" s="697"/>
      <c r="IG318" s="697"/>
      <c r="IH318" s="697"/>
      <c r="II318" s="697"/>
      <c r="IJ318" s="697"/>
      <c r="IK318" s="697"/>
      <c r="IL318" s="697"/>
      <c r="IM318" s="697"/>
    </row>
    <row r="319" spans="1:247">
      <c r="A319" s="704"/>
      <c r="B319" s="704"/>
      <c r="C319" s="704"/>
      <c r="D319" s="720"/>
      <c r="E319" s="711"/>
      <c r="F319" s="717"/>
      <c r="G319" s="708"/>
      <c r="H319" s="717"/>
      <c r="I319" s="711"/>
      <c r="J319" s="711"/>
      <c r="K319" s="718"/>
      <c r="L319" s="712"/>
      <c r="M319" s="704"/>
      <c r="N319" s="704"/>
      <c r="O319" s="712"/>
      <c r="P319" s="704"/>
      <c r="Q319" s="704"/>
      <c r="R319" s="704"/>
      <c r="S319" s="713"/>
      <c r="T319" s="704"/>
      <c r="V319" s="697"/>
      <c r="W319" s="697"/>
      <c r="X319" s="697"/>
      <c r="Y319" s="697"/>
      <c r="Z319" s="697"/>
      <c r="AA319" s="697"/>
      <c r="AB319" s="697"/>
      <c r="AC319" s="697"/>
      <c r="AD319" s="697"/>
      <c r="AE319" s="697"/>
      <c r="AF319" s="697"/>
      <c r="AG319" s="697"/>
      <c r="AH319" s="697"/>
      <c r="AI319" s="697"/>
      <c r="AJ319" s="697"/>
      <c r="AK319" s="697"/>
      <c r="AL319" s="697"/>
      <c r="AM319" s="697"/>
      <c r="AN319" s="697"/>
      <c r="AO319" s="697"/>
      <c r="AP319" s="697"/>
      <c r="AQ319" s="697"/>
      <c r="AR319" s="697"/>
      <c r="AS319" s="697"/>
      <c r="AT319" s="697"/>
      <c r="AU319" s="697"/>
      <c r="AV319" s="697"/>
      <c r="AW319" s="697"/>
      <c r="AX319" s="697"/>
      <c r="AY319" s="697"/>
      <c r="AZ319" s="697"/>
      <c r="BA319" s="697"/>
      <c r="BB319" s="697"/>
      <c r="BC319" s="697"/>
      <c r="BD319" s="697"/>
      <c r="BE319" s="697"/>
      <c r="BF319" s="697"/>
      <c r="BG319" s="697"/>
      <c r="BH319" s="697"/>
      <c r="BI319" s="697"/>
      <c r="BJ319" s="697"/>
      <c r="BK319" s="697"/>
      <c r="BL319" s="697"/>
      <c r="BM319" s="697"/>
      <c r="BN319" s="697"/>
      <c r="BO319" s="697"/>
      <c r="BP319" s="697"/>
      <c r="BQ319" s="697"/>
      <c r="BR319" s="697"/>
      <c r="BS319" s="697"/>
      <c r="BT319" s="697"/>
      <c r="BU319" s="697"/>
      <c r="BV319" s="697"/>
      <c r="BW319" s="697"/>
      <c r="BX319" s="697"/>
      <c r="BY319" s="697"/>
      <c r="BZ319" s="697"/>
      <c r="CA319" s="697"/>
      <c r="CB319" s="697"/>
      <c r="CC319" s="697"/>
      <c r="CD319" s="697"/>
      <c r="CE319" s="697"/>
      <c r="CF319" s="697"/>
      <c r="CG319" s="697"/>
      <c r="CH319" s="697"/>
      <c r="CI319" s="697"/>
      <c r="CJ319" s="697"/>
      <c r="CK319" s="697"/>
      <c r="CL319" s="697"/>
      <c r="CM319" s="697"/>
      <c r="CN319" s="697"/>
      <c r="CO319" s="697"/>
      <c r="CP319" s="697"/>
      <c r="CQ319" s="697"/>
      <c r="CR319" s="697"/>
      <c r="CS319" s="697"/>
      <c r="CT319" s="697"/>
      <c r="CU319" s="697"/>
      <c r="CV319" s="697"/>
      <c r="CW319" s="697"/>
      <c r="CX319" s="697"/>
      <c r="CY319" s="697"/>
      <c r="CZ319" s="697"/>
      <c r="DA319" s="697"/>
      <c r="DB319" s="697"/>
      <c r="DC319" s="697"/>
      <c r="DD319" s="697"/>
      <c r="DE319" s="697"/>
      <c r="DF319" s="697"/>
      <c r="DG319" s="697"/>
      <c r="DH319" s="697"/>
      <c r="DI319" s="697"/>
      <c r="DJ319" s="697"/>
      <c r="DK319" s="697"/>
      <c r="DL319" s="697"/>
      <c r="DM319" s="697"/>
      <c r="DN319" s="697"/>
      <c r="DO319" s="697"/>
      <c r="DP319" s="697"/>
      <c r="DQ319" s="697"/>
      <c r="DR319" s="697"/>
      <c r="DS319" s="697"/>
      <c r="DT319" s="697"/>
      <c r="DU319" s="697"/>
      <c r="DV319" s="697"/>
      <c r="DW319" s="697"/>
      <c r="DX319" s="697"/>
      <c r="DY319" s="697"/>
      <c r="DZ319" s="697"/>
      <c r="EA319" s="697"/>
      <c r="EB319" s="697"/>
      <c r="EC319" s="697"/>
      <c r="ED319" s="697"/>
      <c r="EE319" s="697"/>
      <c r="EF319" s="697"/>
      <c r="EG319" s="697"/>
      <c r="EH319" s="697"/>
      <c r="EI319" s="697"/>
      <c r="EJ319" s="697"/>
      <c r="EK319" s="697"/>
      <c r="EL319" s="697"/>
      <c r="EM319" s="697"/>
      <c r="EN319" s="697"/>
      <c r="EO319" s="697"/>
      <c r="EP319" s="697"/>
      <c r="EQ319" s="697"/>
      <c r="ER319" s="697"/>
      <c r="ES319" s="697"/>
      <c r="ET319" s="697"/>
      <c r="EU319" s="697"/>
      <c r="EV319" s="697"/>
      <c r="EW319" s="697"/>
      <c r="EX319" s="697"/>
      <c r="EY319" s="697"/>
      <c r="EZ319" s="697"/>
      <c r="FA319" s="697"/>
      <c r="FB319" s="697"/>
      <c r="FC319" s="697"/>
      <c r="FD319" s="697"/>
      <c r="FE319" s="697"/>
      <c r="FF319" s="697"/>
      <c r="FG319" s="697"/>
      <c r="FH319" s="697"/>
      <c r="FI319" s="697"/>
      <c r="FJ319" s="697"/>
      <c r="FK319" s="697"/>
      <c r="FL319" s="697"/>
      <c r="FM319" s="697"/>
      <c r="FN319" s="697"/>
      <c r="FO319" s="697"/>
      <c r="FP319" s="697"/>
      <c r="FQ319" s="697"/>
      <c r="FR319" s="697"/>
      <c r="FS319" s="697"/>
      <c r="FT319" s="697"/>
      <c r="FU319" s="697"/>
      <c r="FV319" s="697"/>
      <c r="FW319" s="697"/>
      <c r="FX319" s="697"/>
      <c r="FY319" s="697"/>
      <c r="FZ319" s="697"/>
      <c r="GA319" s="697"/>
      <c r="GB319" s="697"/>
      <c r="GC319" s="697"/>
      <c r="GD319" s="697"/>
      <c r="GE319" s="697"/>
      <c r="GF319" s="697"/>
      <c r="GG319" s="697"/>
      <c r="GH319" s="697"/>
      <c r="GI319" s="697"/>
      <c r="GJ319" s="697"/>
      <c r="GK319" s="697"/>
      <c r="GL319" s="697"/>
      <c r="GM319" s="697"/>
      <c r="GN319" s="697"/>
      <c r="GO319" s="697"/>
      <c r="GP319" s="697"/>
      <c r="GQ319" s="697"/>
      <c r="GR319" s="697"/>
      <c r="GS319" s="697"/>
      <c r="GT319" s="697"/>
      <c r="GU319" s="697"/>
      <c r="GV319" s="697"/>
      <c r="GW319" s="697"/>
      <c r="GX319" s="697"/>
      <c r="GY319" s="697"/>
      <c r="GZ319" s="697"/>
      <c r="HA319" s="697"/>
      <c r="HB319" s="697"/>
      <c r="HC319" s="697"/>
      <c r="HD319" s="697"/>
      <c r="HE319" s="697"/>
      <c r="HF319" s="697"/>
      <c r="HG319" s="697"/>
      <c r="HH319" s="697"/>
      <c r="HI319" s="697"/>
      <c r="HJ319" s="697"/>
      <c r="HK319" s="697"/>
      <c r="HL319" s="697"/>
      <c r="HM319" s="697"/>
      <c r="HN319" s="697"/>
      <c r="HO319" s="697"/>
      <c r="HP319" s="697"/>
      <c r="HQ319" s="697"/>
      <c r="HR319" s="697"/>
      <c r="HS319" s="697"/>
      <c r="HT319" s="697"/>
      <c r="HU319" s="697"/>
      <c r="HV319" s="697"/>
      <c r="HW319" s="697"/>
      <c r="HX319" s="697"/>
      <c r="HY319" s="697"/>
      <c r="HZ319" s="697"/>
      <c r="IA319" s="697"/>
      <c r="IB319" s="697"/>
      <c r="IC319" s="697"/>
      <c r="ID319" s="697"/>
      <c r="IE319" s="697"/>
      <c r="IF319" s="697"/>
      <c r="IG319" s="697"/>
      <c r="IH319" s="697"/>
      <c r="II319" s="697"/>
      <c r="IJ319" s="697"/>
      <c r="IK319" s="697"/>
      <c r="IL319" s="697"/>
      <c r="IM319" s="697"/>
    </row>
    <row r="320" spans="1:247">
      <c r="A320" s="704"/>
      <c r="B320" s="704"/>
      <c r="C320" s="704"/>
      <c r="D320" s="720"/>
      <c r="E320" s="711"/>
      <c r="F320" s="717"/>
      <c r="G320" s="708"/>
      <c r="H320" s="709"/>
      <c r="I320" s="711"/>
      <c r="J320" s="711"/>
      <c r="K320" s="718"/>
      <c r="L320" s="712"/>
      <c r="M320" s="704"/>
      <c r="N320" s="704"/>
      <c r="O320" s="712"/>
      <c r="P320" s="704"/>
      <c r="Q320" s="704"/>
      <c r="R320" s="704"/>
      <c r="S320" s="713"/>
      <c r="T320" s="704"/>
      <c r="V320" s="697"/>
      <c r="W320" s="697"/>
      <c r="X320" s="697"/>
      <c r="Y320" s="697"/>
      <c r="Z320" s="697"/>
      <c r="AA320" s="697"/>
      <c r="AB320" s="697"/>
      <c r="AC320" s="697"/>
      <c r="AD320" s="697"/>
      <c r="AE320" s="697"/>
      <c r="AF320" s="697"/>
      <c r="AG320" s="697"/>
      <c r="AH320" s="697"/>
      <c r="AI320" s="697"/>
      <c r="AJ320" s="697"/>
      <c r="AK320" s="697"/>
      <c r="AL320" s="697"/>
      <c r="AM320" s="697"/>
      <c r="AN320" s="697"/>
      <c r="AO320" s="697"/>
      <c r="AP320" s="697"/>
      <c r="AQ320" s="697"/>
      <c r="AR320" s="697"/>
      <c r="AS320" s="697"/>
      <c r="AT320" s="697"/>
      <c r="AU320" s="697"/>
      <c r="AV320" s="697"/>
      <c r="AW320" s="697"/>
      <c r="AX320" s="697"/>
      <c r="AY320" s="697"/>
      <c r="AZ320" s="697"/>
      <c r="BA320" s="697"/>
      <c r="BB320" s="697"/>
      <c r="BC320" s="697"/>
      <c r="BD320" s="697"/>
      <c r="BE320" s="697"/>
      <c r="BF320" s="697"/>
      <c r="BG320" s="697"/>
      <c r="BH320" s="697"/>
      <c r="BI320" s="697"/>
      <c r="BJ320" s="697"/>
      <c r="BK320" s="697"/>
      <c r="BL320" s="697"/>
      <c r="BM320" s="697"/>
      <c r="BN320" s="697"/>
      <c r="BO320" s="697"/>
      <c r="BP320" s="697"/>
      <c r="BQ320" s="697"/>
      <c r="BR320" s="697"/>
      <c r="BS320" s="697"/>
      <c r="BT320" s="697"/>
      <c r="BU320" s="697"/>
      <c r="BV320" s="697"/>
      <c r="BW320" s="697"/>
      <c r="BX320" s="697"/>
      <c r="BY320" s="697"/>
      <c r="BZ320" s="697"/>
      <c r="CA320" s="697"/>
      <c r="CB320" s="697"/>
      <c r="CC320" s="697"/>
      <c r="CD320" s="697"/>
      <c r="CE320" s="697"/>
      <c r="CF320" s="697"/>
      <c r="CG320" s="697"/>
      <c r="CH320" s="697"/>
      <c r="CI320" s="697"/>
      <c r="CJ320" s="697"/>
      <c r="CK320" s="697"/>
      <c r="CL320" s="697"/>
      <c r="CM320" s="697"/>
      <c r="CN320" s="697"/>
      <c r="CO320" s="697"/>
      <c r="CP320" s="697"/>
      <c r="CQ320" s="697"/>
      <c r="CR320" s="697"/>
      <c r="CS320" s="697"/>
      <c r="CT320" s="697"/>
      <c r="CU320" s="697"/>
      <c r="CV320" s="697"/>
      <c r="CW320" s="697"/>
      <c r="CX320" s="697"/>
      <c r="CY320" s="697"/>
      <c r="CZ320" s="697"/>
      <c r="DA320" s="697"/>
      <c r="DB320" s="697"/>
      <c r="DC320" s="697"/>
      <c r="DD320" s="697"/>
      <c r="DE320" s="697"/>
      <c r="DF320" s="697"/>
      <c r="DG320" s="697"/>
      <c r="DH320" s="697"/>
      <c r="DI320" s="697"/>
      <c r="DJ320" s="697"/>
      <c r="DK320" s="697"/>
      <c r="DL320" s="697"/>
      <c r="DM320" s="697"/>
      <c r="DN320" s="697"/>
      <c r="DO320" s="697"/>
      <c r="DP320" s="697"/>
      <c r="DQ320" s="697"/>
      <c r="DR320" s="697"/>
      <c r="DS320" s="697"/>
      <c r="DT320" s="697"/>
      <c r="DU320" s="697"/>
      <c r="DV320" s="697"/>
      <c r="DW320" s="697"/>
      <c r="DX320" s="697"/>
      <c r="DY320" s="697"/>
      <c r="DZ320" s="697"/>
      <c r="EA320" s="697"/>
      <c r="EB320" s="697"/>
      <c r="EC320" s="697"/>
      <c r="ED320" s="697"/>
      <c r="EE320" s="697"/>
      <c r="EF320" s="697"/>
      <c r="EG320" s="697"/>
      <c r="EH320" s="697"/>
      <c r="EI320" s="697"/>
      <c r="EJ320" s="697"/>
      <c r="EK320" s="697"/>
      <c r="EL320" s="697"/>
      <c r="EM320" s="697"/>
      <c r="EN320" s="697"/>
      <c r="EO320" s="697"/>
      <c r="EP320" s="697"/>
      <c r="EQ320" s="697"/>
      <c r="ER320" s="697"/>
      <c r="ES320" s="697"/>
      <c r="ET320" s="697"/>
      <c r="EU320" s="697"/>
      <c r="EV320" s="697"/>
      <c r="EW320" s="697"/>
      <c r="EX320" s="697"/>
      <c r="EY320" s="697"/>
      <c r="EZ320" s="697"/>
      <c r="FA320" s="697"/>
      <c r="FB320" s="697"/>
      <c r="FC320" s="697"/>
      <c r="FD320" s="697"/>
      <c r="FE320" s="697"/>
      <c r="FF320" s="697"/>
      <c r="FG320" s="697"/>
      <c r="FH320" s="697"/>
      <c r="FI320" s="697"/>
      <c r="FJ320" s="697"/>
      <c r="FK320" s="697"/>
      <c r="FL320" s="697"/>
      <c r="FM320" s="697"/>
      <c r="FN320" s="697"/>
      <c r="FO320" s="697"/>
      <c r="FP320" s="697"/>
      <c r="FQ320" s="697"/>
      <c r="FR320" s="697"/>
      <c r="FS320" s="697"/>
      <c r="FT320" s="697"/>
      <c r="FU320" s="697"/>
      <c r="FV320" s="697"/>
      <c r="FW320" s="697"/>
      <c r="FX320" s="697"/>
      <c r="FY320" s="697"/>
      <c r="FZ320" s="697"/>
      <c r="GA320" s="697"/>
      <c r="GB320" s="697"/>
      <c r="GC320" s="697"/>
      <c r="GD320" s="697"/>
      <c r="GE320" s="697"/>
      <c r="GF320" s="697"/>
      <c r="GG320" s="697"/>
      <c r="GH320" s="697"/>
      <c r="GI320" s="697"/>
      <c r="GJ320" s="697"/>
      <c r="GK320" s="697"/>
      <c r="GL320" s="697"/>
      <c r="GM320" s="697"/>
      <c r="GN320" s="697"/>
      <c r="GO320" s="697"/>
      <c r="GP320" s="697"/>
      <c r="GQ320" s="697"/>
      <c r="GR320" s="697"/>
      <c r="GS320" s="697"/>
      <c r="GT320" s="697"/>
      <c r="GU320" s="697"/>
      <c r="GV320" s="697"/>
      <c r="GW320" s="697"/>
      <c r="GX320" s="697"/>
      <c r="GY320" s="697"/>
      <c r="GZ320" s="697"/>
      <c r="HA320" s="697"/>
      <c r="HB320" s="697"/>
      <c r="HC320" s="697"/>
      <c r="HD320" s="697"/>
      <c r="HE320" s="697"/>
      <c r="HF320" s="697"/>
      <c r="HG320" s="697"/>
      <c r="HH320" s="697"/>
      <c r="HI320" s="697"/>
      <c r="HJ320" s="697"/>
      <c r="HK320" s="697"/>
      <c r="HL320" s="697"/>
      <c r="HM320" s="697"/>
      <c r="HN320" s="697"/>
      <c r="HO320" s="697"/>
      <c r="HP320" s="697"/>
      <c r="HQ320" s="697"/>
      <c r="HR320" s="697"/>
      <c r="HS320" s="697"/>
      <c r="HT320" s="697"/>
      <c r="HU320" s="697"/>
      <c r="HV320" s="697"/>
      <c r="HW320" s="697"/>
      <c r="HX320" s="697"/>
      <c r="HY320" s="697"/>
      <c r="HZ320" s="697"/>
      <c r="IA320" s="697"/>
      <c r="IB320" s="697"/>
      <c r="IC320" s="697"/>
      <c r="ID320" s="697"/>
      <c r="IE320" s="697"/>
      <c r="IF320" s="697"/>
      <c r="IG320" s="697"/>
      <c r="IH320" s="697"/>
      <c r="II320" s="697"/>
      <c r="IJ320" s="697"/>
      <c r="IK320" s="697"/>
      <c r="IL320" s="697"/>
      <c r="IM320" s="697"/>
    </row>
    <row r="321" spans="1:247">
      <c r="A321" s="704"/>
      <c r="B321" s="704"/>
      <c r="C321" s="704"/>
      <c r="D321" s="720"/>
      <c r="E321" s="711"/>
      <c r="F321" s="717"/>
      <c r="G321" s="708"/>
      <c r="H321" s="717"/>
      <c r="I321" s="711"/>
      <c r="J321" s="711"/>
      <c r="K321" s="718"/>
      <c r="L321" s="712"/>
      <c r="M321" s="704"/>
      <c r="N321" s="704"/>
      <c r="O321" s="712"/>
      <c r="P321" s="704"/>
      <c r="Q321" s="704"/>
      <c r="R321" s="704"/>
      <c r="S321" s="713"/>
      <c r="T321" s="704"/>
      <c r="V321" s="697"/>
      <c r="W321" s="697"/>
      <c r="X321" s="697"/>
      <c r="Y321" s="697"/>
      <c r="Z321" s="697"/>
      <c r="AA321" s="697"/>
      <c r="AB321" s="697"/>
      <c r="AC321" s="697"/>
      <c r="AD321" s="697"/>
      <c r="AE321" s="697"/>
      <c r="AF321" s="697"/>
      <c r="AG321" s="697"/>
      <c r="AH321" s="697"/>
      <c r="AI321" s="697"/>
      <c r="AJ321" s="697"/>
      <c r="AK321" s="697"/>
      <c r="AL321" s="697"/>
      <c r="AM321" s="697"/>
      <c r="AN321" s="697"/>
      <c r="AO321" s="697"/>
      <c r="AP321" s="697"/>
      <c r="AQ321" s="697"/>
      <c r="AR321" s="697"/>
      <c r="AS321" s="697"/>
      <c r="AT321" s="697"/>
      <c r="AU321" s="697"/>
      <c r="AV321" s="697"/>
      <c r="AW321" s="697"/>
      <c r="AX321" s="697"/>
      <c r="AY321" s="697"/>
      <c r="AZ321" s="697"/>
      <c r="BA321" s="697"/>
      <c r="BB321" s="697"/>
      <c r="BC321" s="697"/>
      <c r="BD321" s="697"/>
      <c r="BE321" s="697"/>
      <c r="BF321" s="697"/>
      <c r="BG321" s="697"/>
      <c r="BH321" s="697"/>
      <c r="BI321" s="697"/>
      <c r="BJ321" s="697"/>
      <c r="BK321" s="697"/>
      <c r="BL321" s="697"/>
      <c r="BM321" s="697"/>
      <c r="BN321" s="697"/>
      <c r="BO321" s="697"/>
      <c r="BP321" s="697"/>
      <c r="BQ321" s="697"/>
      <c r="BR321" s="697"/>
      <c r="BS321" s="697"/>
      <c r="BT321" s="697"/>
      <c r="BU321" s="697"/>
      <c r="BV321" s="697"/>
      <c r="BW321" s="697"/>
      <c r="BX321" s="697"/>
      <c r="BY321" s="697"/>
      <c r="BZ321" s="697"/>
      <c r="CA321" s="697"/>
      <c r="CB321" s="697"/>
      <c r="CC321" s="697"/>
      <c r="CD321" s="697"/>
      <c r="CE321" s="697"/>
      <c r="CF321" s="697"/>
      <c r="CG321" s="697"/>
      <c r="CH321" s="697"/>
      <c r="CI321" s="697"/>
      <c r="CJ321" s="697"/>
      <c r="CK321" s="697"/>
      <c r="CL321" s="697"/>
      <c r="CM321" s="697"/>
      <c r="CN321" s="697"/>
      <c r="CO321" s="697"/>
      <c r="CP321" s="697"/>
      <c r="CQ321" s="697"/>
      <c r="CR321" s="697"/>
      <c r="CS321" s="697"/>
      <c r="CT321" s="697"/>
      <c r="CU321" s="697"/>
      <c r="CV321" s="697"/>
      <c r="CW321" s="697"/>
      <c r="CX321" s="697"/>
      <c r="CY321" s="697"/>
      <c r="CZ321" s="697"/>
      <c r="DA321" s="697"/>
      <c r="DB321" s="697"/>
      <c r="DC321" s="697"/>
      <c r="DD321" s="697"/>
      <c r="DE321" s="697"/>
      <c r="DF321" s="697"/>
      <c r="DG321" s="697"/>
      <c r="DH321" s="697"/>
      <c r="DI321" s="697"/>
      <c r="DJ321" s="697"/>
      <c r="DK321" s="697"/>
      <c r="DL321" s="697"/>
      <c r="DM321" s="697"/>
      <c r="DN321" s="697"/>
      <c r="DO321" s="697"/>
      <c r="DP321" s="697"/>
      <c r="DQ321" s="697"/>
      <c r="DR321" s="697"/>
      <c r="DS321" s="697"/>
      <c r="DT321" s="697"/>
      <c r="DU321" s="697"/>
      <c r="DV321" s="697"/>
      <c r="DW321" s="697"/>
      <c r="DX321" s="697"/>
      <c r="DY321" s="697"/>
      <c r="DZ321" s="697"/>
      <c r="EA321" s="697"/>
      <c r="EB321" s="697"/>
      <c r="EC321" s="697"/>
      <c r="ED321" s="697"/>
      <c r="EE321" s="697"/>
      <c r="EF321" s="697"/>
      <c r="EG321" s="697"/>
      <c r="EH321" s="697"/>
      <c r="EI321" s="697"/>
      <c r="EJ321" s="697"/>
      <c r="EK321" s="697"/>
      <c r="EL321" s="697"/>
      <c r="EM321" s="697"/>
      <c r="EN321" s="697"/>
      <c r="EO321" s="697"/>
      <c r="EP321" s="697"/>
      <c r="EQ321" s="697"/>
      <c r="ER321" s="697"/>
      <c r="ES321" s="697"/>
      <c r="ET321" s="697"/>
      <c r="EU321" s="697"/>
      <c r="EV321" s="697"/>
      <c r="EW321" s="697"/>
      <c r="EX321" s="697"/>
      <c r="EY321" s="697"/>
      <c r="EZ321" s="697"/>
      <c r="FA321" s="697"/>
      <c r="FB321" s="697"/>
      <c r="FC321" s="697"/>
      <c r="FD321" s="697"/>
      <c r="FE321" s="697"/>
      <c r="FF321" s="697"/>
      <c r="FG321" s="697"/>
      <c r="FH321" s="697"/>
      <c r="FI321" s="697"/>
      <c r="FJ321" s="697"/>
      <c r="FK321" s="697"/>
      <c r="FL321" s="697"/>
      <c r="FM321" s="697"/>
      <c r="FN321" s="697"/>
      <c r="FO321" s="697"/>
      <c r="FP321" s="697"/>
      <c r="FQ321" s="697"/>
      <c r="FR321" s="697"/>
      <c r="FS321" s="697"/>
      <c r="FT321" s="697"/>
      <c r="FU321" s="697"/>
      <c r="FV321" s="697"/>
      <c r="FW321" s="697"/>
      <c r="FX321" s="697"/>
      <c r="FY321" s="697"/>
      <c r="FZ321" s="697"/>
      <c r="GA321" s="697"/>
      <c r="GB321" s="697"/>
      <c r="GC321" s="697"/>
      <c r="GD321" s="697"/>
      <c r="GE321" s="697"/>
      <c r="GF321" s="697"/>
      <c r="GG321" s="697"/>
      <c r="GH321" s="697"/>
      <c r="GI321" s="697"/>
      <c r="GJ321" s="697"/>
      <c r="GK321" s="697"/>
      <c r="GL321" s="697"/>
      <c r="GM321" s="697"/>
      <c r="GN321" s="697"/>
      <c r="GO321" s="697"/>
      <c r="GP321" s="697"/>
      <c r="GQ321" s="697"/>
      <c r="GR321" s="697"/>
      <c r="GS321" s="697"/>
      <c r="GT321" s="697"/>
      <c r="GU321" s="697"/>
      <c r="GV321" s="697"/>
      <c r="GW321" s="697"/>
      <c r="GX321" s="697"/>
      <c r="GY321" s="697"/>
      <c r="GZ321" s="697"/>
      <c r="HA321" s="697"/>
      <c r="HB321" s="697"/>
      <c r="HC321" s="697"/>
      <c r="HD321" s="697"/>
      <c r="HE321" s="697"/>
      <c r="HF321" s="697"/>
      <c r="HG321" s="697"/>
      <c r="HH321" s="697"/>
      <c r="HI321" s="697"/>
      <c r="HJ321" s="697"/>
      <c r="HK321" s="697"/>
      <c r="HL321" s="697"/>
      <c r="HM321" s="697"/>
      <c r="HN321" s="697"/>
      <c r="HO321" s="697"/>
      <c r="HP321" s="697"/>
      <c r="HQ321" s="697"/>
      <c r="HR321" s="697"/>
      <c r="HS321" s="697"/>
      <c r="HT321" s="697"/>
      <c r="HU321" s="697"/>
      <c r="HV321" s="697"/>
      <c r="HW321" s="697"/>
      <c r="HX321" s="697"/>
      <c r="HY321" s="697"/>
      <c r="HZ321" s="697"/>
      <c r="IA321" s="697"/>
      <c r="IB321" s="697"/>
      <c r="IC321" s="697"/>
      <c r="ID321" s="697"/>
      <c r="IE321" s="697"/>
      <c r="IF321" s="697"/>
      <c r="IG321" s="697"/>
      <c r="IH321" s="697"/>
      <c r="II321" s="697"/>
      <c r="IJ321" s="697"/>
      <c r="IK321" s="697"/>
      <c r="IL321" s="697"/>
      <c r="IM321" s="697"/>
    </row>
    <row r="322" spans="1:247">
      <c r="A322" s="704"/>
      <c r="B322" s="704"/>
      <c r="C322" s="704"/>
      <c r="D322" s="720"/>
      <c r="E322" s="711"/>
      <c r="F322" s="717"/>
      <c r="G322" s="708"/>
      <c r="H322" s="717"/>
      <c r="I322" s="711"/>
      <c r="J322" s="711"/>
      <c r="K322" s="718"/>
      <c r="L322" s="712"/>
      <c r="M322" s="704"/>
      <c r="N322" s="704"/>
      <c r="O322" s="712"/>
      <c r="P322" s="704"/>
      <c r="Q322" s="704"/>
      <c r="R322" s="704"/>
      <c r="S322" s="713"/>
      <c r="T322" s="704"/>
      <c r="V322" s="697"/>
      <c r="W322" s="697"/>
      <c r="X322" s="697"/>
      <c r="Y322" s="697"/>
      <c r="Z322" s="697"/>
      <c r="AA322" s="697"/>
      <c r="AB322" s="697"/>
      <c r="AC322" s="697"/>
      <c r="AD322" s="697"/>
      <c r="AE322" s="697"/>
      <c r="AF322" s="697"/>
      <c r="AG322" s="697"/>
      <c r="AH322" s="697"/>
      <c r="AI322" s="697"/>
      <c r="AJ322" s="697"/>
      <c r="AK322" s="697"/>
      <c r="AL322" s="697"/>
      <c r="AM322" s="697"/>
      <c r="AN322" s="697"/>
      <c r="AO322" s="697"/>
      <c r="AP322" s="697"/>
      <c r="AQ322" s="697"/>
      <c r="AR322" s="697"/>
      <c r="AS322" s="697"/>
      <c r="AT322" s="697"/>
      <c r="AU322" s="697"/>
      <c r="AV322" s="697"/>
      <c r="AW322" s="697"/>
      <c r="AX322" s="697"/>
      <c r="AY322" s="697"/>
      <c r="AZ322" s="697"/>
      <c r="BA322" s="697"/>
      <c r="BB322" s="697"/>
      <c r="BC322" s="697"/>
      <c r="BD322" s="697"/>
      <c r="BE322" s="697"/>
      <c r="BF322" s="697"/>
      <c r="BG322" s="697"/>
      <c r="BH322" s="697"/>
      <c r="BI322" s="697"/>
      <c r="BJ322" s="697"/>
      <c r="BK322" s="697"/>
      <c r="BL322" s="697"/>
      <c r="BM322" s="697"/>
      <c r="BN322" s="697"/>
      <c r="BO322" s="697"/>
      <c r="BP322" s="697"/>
      <c r="BQ322" s="697"/>
      <c r="BR322" s="697"/>
      <c r="BS322" s="697"/>
      <c r="BT322" s="697"/>
      <c r="BU322" s="697"/>
      <c r="BV322" s="697"/>
      <c r="BW322" s="697"/>
      <c r="BX322" s="697"/>
      <c r="BY322" s="697"/>
      <c r="BZ322" s="697"/>
      <c r="CA322" s="697"/>
      <c r="CB322" s="697"/>
      <c r="CC322" s="697"/>
      <c r="CD322" s="697"/>
      <c r="CE322" s="697"/>
      <c r="CF322" s="697"/>
      <c r="CG322" s="697"/>
      <c r="CH322" s="697"/>
      <c r="CI322" s="697"/>
      <c r="CJ322" s="697"/>
      <c r="CK322" s="697"/>
      <c r="CL322" s="697"/>
      <c r="CM322" s="697"/>
      <c r="CN322" s="697"/>
      <c r="CO322" s="697"/>
      <c r="CP322" s="697"/>
      <c r="CQ322" s="697"/>
      <c r="CR322" s="697"/>
      <c r="CS322" s="697"/>
      <c r="CT322" s="697"/>
      <c r="CU322" s="697"/>
      <c r="CV322" s="697"/>
      <c r="CW322" s="697"/>
      <c r="CX322" s="697"/>
      <c r="CY322" s="697"/>
      <c r="CZ322" s="697"/>
      <c r="DA322" s="697"/>
      <c r="DB322" s="697"/>
      <c r="DC322" s="697"/>
      <c r="DD322" s="697"/>
      <c r="DE322" s="697"/>
      <c r="DF322" s="697"/>
      <c r="DG322" s="697"/>
      <c r="DH322" s="697"/>
      <c r="DI322" s="697"/>
      <c r="DJ322" s="697"/>
      <c r="DK322" s="697"/>
      <c r="DL322" s="697"/>
      <c r="DM322" s="697"/>
      <c r="DN322" s="697"/>
      <c r="DO322" s="697"/>
      <c r="DP322" s="697"/>
      <c r="DQ322" s="697"/>
      <c r="DR322" s="697"/>
      <c r="DS322" s="697"/>
      <c r="DT322" s="697"/>
      <c r="DU322" s="697"/>
      <c r="DV322" s="697"/>
      <c r="DW322" s="697"/>
      <c r="DX322" s="697"/>
      <c r="DY322" s="697"/>
      <c r="DZ322" s="697"/>
      <c r="EA322" s="697"/>
      <c r="EB322" s="697"/>
      <c r="EC322" s="697"/>
      <c r="ED322" s="697"/>
      <c r="EE322" s="697"/>
      <c r="EF322" s="697"/>
      <c r="EG322" s="697"/>
      <c r="EH322" s="697"/>
      <c r="EI322" s="697"/>
      <c r="EJ322" s="697"/>
      <c r="EK322" s="697"/>
      <c r="EL322" s="697"/>
      <c r="EM322" s="697"/>
      <c r="EN322" s="697"/>
      <c r="EO322" s="697"/>
      <c r="EP322" s="697"/>
      <c r="EQ322" s="697"/>
      <c r="ER322" s="697"/>
      <c r="ES322" s="697"/>
      <c r="ET322" s="697"/>
      <c r="EU322" s="697"/>
      <c r="EV322" s="697"/>
      <c r="EW322" s="697"/>
      <c r="EX322" s="697"/>
      <c r="EY322" s="697"/>
      <c r="EZ322" s="697"/>
      <c r="FA322" s="697"/>
      <c r="FB322" s="697"/>
      <c r="FC322" s="697"/>
      <c r="FD322" s="697"/>
      <c r="FE322" s="697"/>
      <c r="FF322" s="697"/>
      <c r="FG322" s="697"/>
      <c r="FH322" s="697"/>
      <c r="FI322" s="697"/>
      <c r="FJ322" s="697"/>
      <c r="FK322" s="697"/>
      <c r="FL322" s="697"/>
      <c r="FM322" s="697"/>
      <c r="FN322" s="697"/>
      <c r="FO322" s="697"/>
      <c r="FP322" s="697"/>
      <c r="FQ322" s="697"/>
      <c r="FR322" s="697"/>
      <c r="FS322" s="697"/>
      <c r="FT322" s="697"/>
      <c r="FU322" s="697"/>
      <c r="FV322" s="697"/>
      <c r="FW322" s="697"/>
      <c r="FX322" s="697"/>
      <c r="FY322" s="697"/>
      <c r="FZ322" s="697"/>
      <c r="GA322" s="697"/>
      <c r="GB322" s="697"/>
      <c r="GC322" s="697"/>
      <c r="GD322" s="697"/>
      <c r="GE322" s="697"/>
      <c r="GF322" s="697"/>
      <c r="GG322" s="697"/>
      <c r="GH322" s="697"/>
      <c r="GI322" s="697"/>
      <c r="GJ322" s="697"/>
      <c r="GK322" s="697"/>
      <c r="GL322" s="697"/>
      <c r="GM322" s="697"/>
      <c r="GN322" s="697"/>
      <c r="GO322" s="697"/>
      <c r="GP322" s="697"/>
      <c r="GQ322" s="697"/>
      <c r="GR322" s="697"/>
      <c r="GS322" s="697"/>
      <c r="GT322" s="697"/>
      <c r="GU322" s="697"/>
      <c r="GV322" s="697"/>
      <c r="GW322" s="697"/>
      <c r="GX322" s="697"/>
      <c r="GY322" s="697"/>
      <c r="GZ322" s="697"/>
      <c r="HA322" s="697"/>
      <c r="HB322" s="697"/>
      <c r="HC322" s="697"/>
      <c r="HD322" s="697"/>
      <c r="HE322" s="697"/>
      <c r="HF322" s="697"/>
      <c r="HG322" s="697"/>
      <c r="HH322" s="697"/>
      <c r="HI322" s="697"/>
      <c r="HJ322" s="697"/>
      <c r="HK322" s="697"/>
      <c r="HL322" s="697"/>
      <c r="HM322" s="697"/>
      <c r="HN322" s="697"/>
      <c r="HO322" s="697"/>
      <c r="HP322" s="697"/>
      <c r="HQ322" s="697"/>
      <c r="HR322" s="697"/>
      <c r="HS322" s="697"/>
      <c r="HT322" s="697"/>
      <c r="HU322" s="697"/>
      <c r="HV322" s="697"/>
      <c r="HW322" s="697"/>
      <c r="HX322" s="697"/>
      <c r="HY322" s="697"/>
      <c r="HZ322" s="697"/>
      <c r="IA322" s="697"/>
      <c r="IB322" s="697"/>
      <c r="IC322" s="697"/>
      <c r="ID322" s="697"/>
      <c r="IE322" s="697"/>
      <c r="IF322" s="697"/>
      <c r="IG322" s="697"/>
      <c r="IH322" s="697"/>
      <c r="II322" s="697"/>
      <c r="IJ322" s="697"/>
      <c r="IK322" s="697"/>
      <c r="IL322" s="697"/>
      <c r="IM322" s="697"/>
    </row>
    <row r="323" spans="1:247">
      <c r="A323" s="704"/>
      <c r="B323" s="704"/>
      <c r="C323" s="704"/>
      <c r="D323" s="720"/>
      <c r="E323" s="711"/>
      <c r="F323" s="717"/>
      <c r="G323" s="708"/>
      <c r="H323" s="709"/>
      <c r="I323" s="711"/>
      <c r="J323" s="711"/>
      <c r="K323" s="718"/>
      <c r="L323" s="712"/>
      <c r="M323" s="704"/>
      <c r="N323" s="704"/>
      <c r="O323" s="712"/>
      <c r="P323" s="704"/>
      <c r="Q323" s="704"/>
      <c r="R323" s="704"/>
      <c r="S323" s="713"/>
      <c r="T323" s="704"/>
      <c r="V323" s="697"/>
      <c r="W323" s="697"/>
      <c r="X323" s="697"/>
      <c r="Y323" s="697"/>
      <c r="Z323" s="697"/>
      <c r="AA323" s="697"/>
      <c r="AB323" s="697"/>
      <c r="AC323" s="697"/>
      <c r="AD323" s="697"/>
      <c r="AE323" s="697"/>
      <c r="AF323" s="697"/>
      <c r="AG323" s="697"/>
      <c r="AH323" s="697"/>
      <c r="AI323" s="697"/>
      <c r="AJ323" s="697"/>
      <c r="AK323" s="697"/>
      <c r="AL323" s="697"/>
      <c r="AM323" s="697"/>
      <c r="AN323" s="697"/>
      <c r="AO323" s="697"/>
      <c r="AP323" s="697"/>
      <c r="AQ323" s="697"/>
      <c r="AR323" s="697"/>
      <c r="AS323" s="697"/>
      <c r="AT323" s="697"/>
      <c r="AU323" s="697"/>
      <c r="AV323" s="697"/>
      <c r="AW323" s="697"/>
      <c r="AX323" s="697"/>
      <c r="AY323" s="697"/>
      <c r="AZ323" s="697"/>
      <c r="BA323" s="697"/>
      <c r="BB323" s="697"/>
      <c r="BC323" s="697"/>
      <c r="BD323" s="697"/>
      <c r="BE323" s="697"/>
      <c r="BF323" s="697"/>
      <c r="BG323" s="697"/>
      <c r="BH323" s="697"/>
      <c r="BI323" s="697"/>
      <c r="BJ323" s="697"/>
      <c r="BK323" s="697"/>
      <c r="BL323" s="697"/>
      <c r="BM323" s="697"/>
      <c r="BN323" s="697"/>
      <c r="BO323" s="697"/>
      <c r="BP323" s="697"/>
      <c r="BQ323" s="697"/>
      <c r="BR323" s="697"/>
      <c r="BS323" s="697"/>
      <c r="BT323" s="697"/>
      <c r="BU323" s="697"/>
      <c r="BV323" s="697"/>
      <c r="BW323" s="697"/>
      <c r="BX323" s="697"/>
      <c r="BY323" s="697"/>
      <c r="BZ323" s="697"/>
      <c r="CA323" s="697"/>
      <c r="CB323" s="697"/>
      <c r="CC323" s="697"/>
      <c r="CD323" s="697"/>
      <c r="CE323" s="697"/>
      <c r="CF323" s="697"/>
      <c r="CG323" s="697"/>
      <c r="CH323" s="697"/>
      <c r="CI323" s="697"/>
      <c r="CJ323" s="697"/>
      <c r="CK323" s="697"/>
      <c r="CL323" s="697"/>
      <c r="CM323" s="697"/>
      <c r="CN323" s="697"/>
      <c r="CO323" s="697"/>
      <c r="CP323" s="697"/>
      <c r="CQ323" s="697"/>
      <c r="CR323" s="697"/>
      <c r="CS323" s="697"/>
      <c r="CT323" s="697"/>
      <c r="CU323" s="697"/>
      <c r="CV323" s="697"/>
      <c r="CW323" s="697"/>
      <c r="CX323" s="697"/>
      <c r="CY323" s="697"/>
      <c r="CZ323" s="697"/>
      <c r="DA323" s="697"/>
      <c r="DB323" s="697"/>
      <c r="DC323" s="697"/>
      <c r="DD323" s="697"/>
      <c r="DE323" s="697"/>
      <c r="DF323" s="697"/>
      <c r="DG323" s="697"/>
      <c r="DH323" s="697"/>
      <c r="DI323" s="697"/>
      <c r="DJ323" s="697"/>
      <c r="DK323" s="697"/>
      <c r="DL323" s="697"/>
      <c r="DM323" s="697"/>
      <c r="DN323" s="697"/>
      <c r="DO323" s="697"/>
      <c r="DP323" s="697"/>
      <c r="DQ323" s="697"/>
      <c r="DR323" s="697"/>
      <c r="DS323" s="697"/>
      <c r="DT323" s="697"/>
      <c r="DU323" s="697"/>
      <c r="DV323" s="697"/>
      <c r="DW323" s="697"/>
      <c r="DX323" s="697"/>
      <c r="DY323" s="697"/>
      <c r="DZ323" s="697"/>
      <c r="EA323" s="697"/>
      <c r="EB323" s="697"/>
      <c r="EC323" s="697"/>
      <c r="ED323" s="697"/>
      <c r="EE323" s="697"/>
      <c r="EF323" s="697"/>
      <c r="EG323" s="697"/>
      <c r="EH323" s="697"/>
      <c r="EI323" s="697"/>
      <c r="EJ323" s="697"/>
      <c r="EK323" s="697"/>
      <c r="EL323" s="697"/>
      <c r="EM323" s="697"/>
      <c r="EN323" s="697"/>
      <c r="EO323" s="697"/>
      <c r="EP323" s="697"/>
      <c r="EQ323" s="697"/>
      <c r="ER323" s="697"/>
      <c r="ES323" s="697"/>
      <c r="ET323" s="697"/>
      <c r="EU323" s="697"/>
      <c r="EV323" s="697"/>
      <c r="EW323" s="697"/>
      <c r="EX323" s="697"/>
      <c r="EY323" s="697"/>
      <c r="EZ323" s="697"/>
      <c r="FA323" s="697"/>
      <c r="FB323" s="697"/>
      <c r="FC323" s="697"/>
      <c r="FD323" s="697"/>
      <c r="FE323" s="697"/>
      <c r="FF323" s="697"/>
      <c r="FG323" s="697"/>
      <c r="FH323" s="697"/>
      <c r="FI323" s="697"/>
      <c r="FJ323" s="697"/>
      <c r="FK323" s="697"/>
      <c r="FL323" s="697"/>
      <c r="FM323" s="697"/>
      <c r="FN323" s="697"/>
      <c r="FO323" s="697"/>
      <c r="FP323" s="697"/>
      <c r="FQ323" s="697"/>
      <c r="FR323" s="697"/>
      <c r="FS323" s="697"/>
      <c r="FT323" s="697"/>
      <c r="FU323" s="697"/>
      <c r="FV323" s="697"/>
      <c r="FW323" s="697"/>
      <c r="FX323" s="697"/>
      <c r="FY323" s="697"/>
      <c r="FZ323" s="697"/>
      <c r="GA323" s="697"/>
      <c r="GB323" s="697"/>
      <c r="GC323" s="697"/>
      <c r="GD323" s="697"/>
      <c r="GE323" s="697"/>
      <c r="GF323" s="697"/>
      <c r="GG323" s="697"/>
      <c r="GH323" s="697"/>
      <c r="GI323" s="697"/>
      <c r="GJ323" s="697"/>
      <c r="GK323" s="697"/>
      <c r="GL323" s="697"/>
      <c r="GM323" s="697"/>
      <c r="GN323" s="697"/>
      <c r="GO323" s="697"/>
      <c r="GP323" s="697"/>
      <c r="GQ323" s="697"/>
      <c r="GR323" s="697"/>
      <c r="GS323" s="697"/>
      <c r="GT323" s="697"/>
      <c r="GU323" s="697"/>
      <c r="GV323" s="697"/>
      <c r="GW323" s="697"/>
      <c r="GX323" s="697"/>
      <c r="GY323" s="697"/>
      <c r="GZ323" s="697"/>
      <c r="HA323" s="697"/>
      <c r="HB323" s="697"/>
      <c r="HC323" s="697"/>
      <c r="HD323" s="697"/>
      <c r="HE323" s="697"/>
      <c r="HF323" s="697"/>
      <c r="HG323" s="697"/>
      <c r="HH323" s="697"/>
      <c r="HI323" s="697"/>
      <c r="HJ323" s="697"/>
      <c r="HK323" s="697"/>
      <c r="HL323" s="697"/>
      <c r="HM323" s="697"/>
      <c r="HN323" s="697"/>
      <c r="HO323" s="697"/>
      <c r="HP323" s="697"/>
      <c r="HQ323" s="697"/>
      <c r="HR323" s="697"/>
      <c r="HS323" s="697"/>
      <c r="HT323" s="697"/>
      <c r="HU323" s="697"/>
      <c r="HV323" s="697"/>
      <c r="HW323" s="697"/>
      <c r="HX323" s="697"/>
      <c r="HY323" s="697"/>
      <c r="HZ323" s="697"/>
      <c r="IA323" s="697"/>
      <c r="IB323" s="697"/>
      <c r="IC323" s="697"/>
      <c r="ID323" s="697"/>
      <c r="IE323" s="697"/>
      <c r="IF323" s="697"/>
      <c r="IG323" s="697"/>
      <c r="IH323" s="697"/>
      <c r="II323" s="697"/>
      <c r="IJ323" s="697"/>
      <c r="IK323" s="697"/>
      <c r="IL323" s="697"/>
      <c r="IM323" s="697"/>
    </row>
    <row r="324" spans="1:247">
      <c r="A324" s="704"/>
      <c r="B324" s="704"/>
      <c r="C324" s="704"/>
      <c r="D324" s="720"/>
      <c r="E324" s="711"/>
      <c r="F324" s="717"/>
      <c r="G324" s="708"/>
      <c r="H324" s="717"/>
      <c r="I324" s="711"/>
      <c r="J324" s="711"/>
      <c r="K324" s="718"/>
      <c r="L324" s="712"/>
      <c r="M324" s="704"/>
      <c r="N324" s="704"/>
      <c r="O324" s="712"/>
      <c r="P324" s="704"/>
      <c r="Q324" s="704"/>
      <c r="R324" s="704"/>
      <c r="S324" s="713"/>
      <c r="T324" s="704"/>
      <c r="V324" s="697"/>
      <c r="W324" s="697"/>
      <c r="X324" s="697"/>
      <c r="Y324" s="697"/>
      <c r="Z324" s="697"/>
      <c r="AA324" s="697"/>
      <c r="AB324" s="697"/>
      <c r="AC324" s="697"/>
      <c r="AD324" s="697"/>
      <c r="AE324" s="697"/>
      <c r="AF324" s="697"/>
      <c r="AG324" s="697"/>
      <c r="AH324" s="697"/>
      <c r="AI324" s="697"/>
      <c r="AJ324" s="697"/>
      <c r="AK324" s="697"/>
      <c r="AL324" s="697"/>
      <c r="AM324" s="697"/>
      <c r="AN324" s="697"/>
      <c r="AO324" s="697"/>
      <c r="AP324" s="697"/>
      <c r="AQ324" s="697"/>
      <c r="AR324" s="697"/>
      <c r="AS324" s="697"/>
      <c r="AT324" s="697"/>
      <c r="AU324" s="697"/>
      <c r="AV324" s="697"/>
      <c r="AW324" s="697"/>
      <c r="AX324" s="697"/>
      <c r="AY324" s="697"/>
      <c r="AZ324" s="697"/>
      <c r="BA324" s="697"/>
      <c r="BB324" s="697"/>
      <c r="BC324" s="697"/>
      <c r="BD324" s="697"/>
      <c r="BE324" s="697"/>
      <c r="BF324" s="697"/>
      <c r="BG324" s="697"/>
      <c r="BH324" s="697"/>
      <c r="BI324" s="697"/>
      <c r="BJ324" s="697"/>
      <c r="BK324" s="697"/>
      <c r="BL324" s="697"/>
      <c r="BM324" s="697"/>
      <c r="BN324" s="697"/>
      <c r="BO324" s="697"/>
      <c r="BP324" s="697"/>
      <c r="BQ324" s="697"/>
      <c r="BR324" s="697"/>
      <c r="BS324" s="697"/>
      <c r="BT324" s="697"/>
      <c r="BU324" s="697"/>
      <c r="BV324" s="697"/>
      <c r="BW324" s="697"/>
      <c r="BX324" s="697"/>
      <c r="BY324" s="697"/>
      <c r="BZ324" s="697"/>
      <c r="CA324" s="697"/>
      <c r="CB324" s="697"/>
      <c r="CC324" s="697"/>
      <c r="CD324" s="697"/>
      <c r="CE324" s="697"/>
      <c r="CF324" s="697"/>
      <c r="CG324" s="697"/>
      <c r="CH324" s="697"/>
      <c r="CI324" s="697"/>
      <c r="CJ324" s="697"/>
      <c r="CK324" s="697"/>
      <c r="CL324" s="697"/>
      <c r="CM324" s="697"/>
      <c r="CN324" s="697"/>
      <c r="CO324" s="697"/>
      <c r="CP324" s="697"/>
      <c r="CQ324" s="697"/>
      <c r="CR324" s="697"/>
      <c r="CS324" s="697"/>
      <c r="CT324" s="697"/>
      <c r="CU324" s="697"/>
      <c r="CV324" s="697"/>
      <c r="CW324" s="697"/>
      <c r="CX324" s="697"/>
      <c r="CY324" s="697"/>
      <c r="CZ324" s="697"/>
      <c r="DA324" s="697"/>
      <c r="DB324" s="697"/>
      <c r="DC324" s="697"/>
      <c r="DD324" s="697"/>
      <c r="DE324" s="697"/>
      <c r="DF324" s="697"/>
      <c r="DG324" s="697"/>
      <c r="DH324" s="697"/>
      <c r="DI324" s="697"/>
      <c r="DJ324" s="697"/>
      <c r="DK324" s="697"/>
      <c r="DL324" s="697"/>
      <c r="DM324" s="697"/>
      <c r="DN324" s="697"/>
      <c r="DO324" s="697"/>
      <c r="DP324" s="697"/>
      <c r="DQ324" s="697"/>
      <c r="DR324" s="697"/>
      <c r="DS324" s="697"/>
      <c r="DT324" s="697"/>
      <c r="DU324" s="697"/>
      <c r="DV324" s="697"/>
      <c r="DW324" s="697"/>
      <c r="DX324" s="697"/>
      <c r="DY324" s="697"/>
      <c r="DZ324" s="697"/>
      <c r="EA324" s="697"/>
      <c r="EB324" s="697"/>
      <c r="EC324" s="697"/>
      <c r="ED324" s="697"/>
      <c r="EE324" s="697"/>
      <c r="EF324" s="697"/>
      <c r="EG324" s="697"/>
      <c r="EH324" s="697"/>
      <c r="EI324" s="697"/>
      <c r="EJ324" s="697"/>
      <c r="EK324" s="697"/>
      <c r="EL324" s="697"/>
      <c r="EM324" s="697"/>
      <c r="EN324" s="697"/>
      <c r="EO324" s="697"/>
      <c r="EP324" s="697"/>
      <c r="EQ324" s="697"/>
      <c r="ER324" s="697"/>
      <c r="ES324" s="697"/>
      <c r="ET324" s="697"/>
      <c r="EU324" s="697"/>
      <c r="EV324" s="697"/>
      <c r="EW324" s="697"/>
      <c r="EX324" s="697"/>
      <c r="EY324" s="697"/>
      <c r="EZ324" s="697"/>
      <c r="FA324" s="697"/>
      <c r="FB324" s="697"/>
      <c r="FC324" s="697"/>
      <c r="FD324" s="697"/>
      <c r="FE324" s="697"/>
      <c r="FF324" s="697"/>
      <c r="FG324" s="697"/>
      <c r="FH324" s="697"/>
      <c r="FI324" s="697"/>
      <c r="FJ324" s="697"/>
      <c r="FK324" s="697"/>
      <c r="FL324" s="697"/>
      <c r="FM324" s="697"/>
      <c r="FN324" s="697"/>
      <c r="FO324" s="697"/>
      <c r="FP324" s="697"/>
      <c r="FQ324" s="697"/>
      <c r="FR324" s="697"/>
      <c r="FS324" s="697"/>
      <c r="FT324" s="697"/>
      <c r="FU324" s="697"/>
      <c r="FV324" s="697"/>
      <c r="FW324" s="697"/>
      <c r="FX324" s="697"/>
      <c r="FY324" s="697"/>
      <c r="FZ324" s="697"/>
      <c r="GA324" s="697"/>
      <c r="GB324" s="697"/>
      <c r="GC324" s="697"/>
      <c r="GD324" s="697"/>
      <c r="GE324" s="697"/>
      <c r="GF324" s="697"/>
      <c r="GG324" s="697"/>
      <c r="GH324" s="697"/>
      <c r="GI324" s="697"/>
      <c r="GJ324" s="697"/>
      <c r="GK324" s="697"/>
      <c r="GL324" s="697"/>
      <c r="GM324" s="697"/>
      <c r="GN324" s="697"/>
      <c r="GO324" s="697"/>
      <c r="GP324" s="697"/>
      <c r="GQ324" s="697"/>
      <c r="GR324" s="697"/>
      <c r="GS324" s="697"/>
      <c r="GT324" s="697"/>
      <c r="GU324" s="697"/>
      <c r="GV324" s="697"/>
      <c r="GW324" s="697"/>
      <c r="GX324" s="697"/>
      <c r="GY324" s="697"/>
      <c r="GZ324" s="697"/>
      <c r="HA324" s="697"/>
      <c r="HB324" s="697"/>
      <c r="HC324" s="697"/>
      <c r="HD324" s="697"/>
      <c r="HE324" s="697"/>
      <c r="HF324" s="697"/>
      <c r="HG324" s="697"/>
      <c r="HH324" s="697"/>
      <c r="HI324" s="697"/>
      <c r="HJ324" s="697"/>
      <c r="HK324" s="697"/>
      <c r="HL324" s="697"/>
      <c r="HM324" s="697"/>
      <c r="HN324" s="697"/>
      <c r="HO324" s="697"/>
      <c r="HP324" s="697"/>
      <c r="HQ324" s="697"/>
      <c r="HR324" s="697"/>
      <c r="HS324" s="697"/>
      <c r="HT324" s="697"/>
      <c r="HU324" s="697"/>
      <c r="HV324" s="697"/>
      <c r="HW324" s="697"/>
      <c r="HX324" s="697"/>
      <c r="HY324" s="697"/>
      <c r="HZ324" s="697"/>
      <c r="IA324" s="697"/>
      <c r="IB324" s="697"/>
      <c r="IC324" s="697"/>
      <c r="ID324" s="697"/>
      <c r="IE324" s="697"/>
      <c r="IF324" s="697"/>
      <c r="IG324" s="697"/>
      <c r="IH324" s="697"/>
      <c r="II324" s="697"/>
      <c r="IJ324" s="697"/>
      <c r="IK324" s="697"/>
      <c r="IL324" s="697"/>
      <c r="IM324" s="697"/>
    </row>
    <row r="325" spans="1:247">
      <c r="A325" s="704"/>
      <c r="B325" s="704"/>
      <c r="C325" s="704"/>
      <c r="D325" s="720"/>
      <c r="E325" s="711"/>
      <c r="F325" s="717"/>
      <c r="G325" s="708"/>
      <c r="H325" s="709"/>
      <c r="I325" s="711"/>
      <c r="J325" s="711"/>
      <c r="K325" s="718"/>
      <c r="L325" s="712"/>
      <c r="M325" s="704"/>
      <c r="N325" s="704"/>
      <c r="O325" s="712"/>
      <c r="P325" s="704"/>
      <c r="Q325" s="704"/>
      <c r="R325" s="704"/>
      <c r="S325" s="713"/>
      <c r="T325" s="704"/>
      <c r="V325" s="697"/>
      <c r="W325" s="697"/>
      <c r="X325" s="697"/>
      <c r="Y325" s="697"/>
      <c r="Z325" s="697"/>
      <c r="AA325" s="697"/>
      <c r="AB325" s="697"/>
      <c r="AC325" s="697"/>
      <c r="AD325" s="697"/>
      <c r="AE325" s="697"/>
      <c r="AF325" s="697"/>
      <c r="AG325" s="697"/>
      <c r="AH325" s="697"/>
      <c r="AI325" s="697"/>
      <c r="AJ325" s="697"/>
      <c r="AK325" s="697"/>
      <c r="AL325" s="697"/>
      <c r="AM325" s="697"/>
      <c r="AN325" s="697"/>
      <c r="AO325" s="697"/>
      <c r="AP325" s="697"/>
      <c r="AQ325" s="697"/>
      <c r="AR325" s="697"/>
      <c r="AS325" s="697"/>
      <c r="AT325" s="697"/>
      <c r="AU325" s="697"/>
      <c r="AV325" s="697"/>
      <c r="AW325" s="697"/>
      <c r="AX325" s="697"/>
      <c r="AY325" s="697"/>
      <c r="AZ325" s="697"/>
      <c r="BA325" s="697"/>
      <c r="BB325" s="697"/>
      <c r="BC325" s="697"/>
      <c r="BD325" s="697"/>
      <c r="BE325" s="697"/>
      <c r="BF325" s="697"/>
      <c r="BG325" s="697"/>
      <c r="BH325" s="697"/>
      <c r="BI325" s="697"/>
      <c r="BJ325" s="697"/>
      <c r="BK325" s="697"/>
      <c r="BL325" s="697"/>
      <c r="BM325" s="697"/>
      <c r="BN325" s="697"/>
      <c r="BO325" s="697"/>
      <c r="BP325" s="697"/>
      <c r="BQ325" s="697"/>
      <c r="BR325" s="697"/>
      <c r="BS325" s="697"/>
      <c r="BT325" s="697"/>
      <c r="BU325" s="697"/>
      <c r="BV325" s="697"/>
      <c r="BW325" s="697"/>
      <c r="BX325" s="697"/>
      <c r="BY325" s="697"/>
      <c r="BZ325" s="697"/>
      <c r="CA325" s="697"/>
      <c r="CB325" s="697"/>
      <c r="CC325" s="697"/>
      <c r="CD325" s="697"/>
      <c r="CE325" s="697"/>
      <c r="CF325" s="697"/>
      <c r="CG325" s="697"/>
      <c r="CH325" s="697"/>
      <c r="CI325" s="697"/>
      <c r="CJ325" s="697"/>
      <c r="CK325" s="697"/>
      <c r="CL325" s="697"/>
      <c r="CM325" s="697"/>
      <c r="CN325" s="697"/>
      <c r="CO325" s="697"/>
      <c r="CP325" s="697"/>
      <c r="CQ325" s="697"/>
      <c r="CR325" s="697"/>
      <c r="CS325" s="697"/>
      <c r="CT325" s="697"/>
      <c r="CU325" s="697"/>
      <c r="CV325" s="697"/>
      <c r="CW325" s="697"/>
      <c r="CX325" s="697"/>
      <c r="CY325" s="697"/>
      <c r="CZ325" s="697"/>
      <c r="DA325" s="697"/>
      <c r="DB325" s="697"/>
      <c r="DC325" s="697"/>
      <c r="DD325" s="697"/>
      <c r="DE325" s="697"/>
      <c r="DF325" s="697"/>
      <c r="DG325" s="697"/>
      <c r="DH325" s="697"/>
      <c r="DI325" s="697"/>
      <c r="DJ325" s="697"/>
      <c r="DK325" s="697"/>
      <c r="DL325" s="697"/>
      <c r="DM325" s="697"/>
      <c r="DN325" s="697"/>
      <c r="DO325" s="697"/>
      <c r="DP325" s="697"/>
      <c r="DQ325" s="697"/>
      <c r="DR325" s="697"/>
      <c r="DS325" s="697"/>
      <c r="DT325" s="697"/>
      <c r="DU325" s="697"/>
      <c r="DV325" s="697"/>
      <c r="DW325" s="697"/>
      <c r="DX325" s="697"/>
      <c r="DY325" s="697"/>
      <c r="DZ325" s="697"/>
      <c r="EA325" s="697"/>
      <c r="EB325" s="697"/>
      <c r="EC325" s="697"/>
      <c r="ED325" s="697"/>
      <c r="EE325" s="697"/>
      <c r="EF325" s="697"/>
      <c r="EG325" s="697"/>
      <c r="EH325" s="697"/>
      <c r="EI325" s="697"/>
      <c r="EJ325" s="697"/>
      <c r="EK325" s="697"/>
      <c r="EL325" s="697"/>
      <c r="EM325" s="697"/>
      <c r="EN325" s="697"/>
      <c r="EO325" s="697"/>
      <c r="EP325" s="697"/>
      <c r="EQ325" s="697"/>
      <c r="ER325" s="697"/>
      <c r="ES325" s="697"/>
      <c r="ET325" s="697"/>
      <c r="EU325" s="697"/>
      <c r="EV325" s="697"/>
      <c r="EW325" s="697"/>
      <c r="EX325" s="697"/>
      <c r="EY325" s="697"/>
      <c r="EZ325" s="697"/>
      <c r="FA325" s="697"/>
      <c r="FB325" s="697"/>
      <c r="FC325" s="697"/>
      <c r="FD325" s="697"/>
      <c r="FE325" s="697"/>
      <c r="FF325" s="697"/>
      <c r="FG325" s="697"/>
      <c r="FH325" s="697"/>
      <c r="FI325" s="697"/>
      <c r="FJ325" s="697"/>
      <c r="FK325" s="697"/>
      <c r="FL325" s="697"/>
      <c r="FM325" s="697"/>
      <c r="FN325" s="697"/>
      <c r="FO325" s="697"/>
      <c r="FP325" s="697"/>
      <c r="FQ325" s="697"/>
      <c r="FR325" s="697"/>
      <c r="FS325" s="697"/>
      <c r="FT325" s="697"/>
      <c r="FU325" s="697"/>
      <c r="FV325" s="697"/>
      <c r="FW325" s="697"/>
      <c r="FX325" s="697"/>
      <c r="FY325" s="697"/>
      <c r="FZ325" s="697"/>
      <c r="GA325" s="697"/>
      <c r="GB325" s="697"/>
      <c r="GC325" s="697"/>
      <c r="GD325" s="697"/>
      <c r="GE325" s="697"/>
      <c r="GF325" s="697"/>
      <c r="GG325" s="697"/>
      <c r="GH325" s="697"/>
      <c r="GI325" s="697"/>
      <c r="GJ325" s="697"/>
      <c r="GK325" s="697"/>
      <c r="GL325" s="697"/>
      <c r="GM325" s="697"/>
      <c r="GN325" s="697"/>
      <c r="GO325" s="697"/>
      <c r="GP325" s="697"/>
      <c r="GQ325" s="697"/>
      <c r="GR325" s="697"/>
      <c r="GS325" s="697"/>
      <c r="GT325" s="697"/>
      <c r="GU325" s="697"/>
      <c r="GV325" s="697"/>
      <c r="GW325" s="697"/>
      <c r="GX325" s="697"/>
      <c r="GY325" s="697"/>
      <c r="GZ325" s="697"/>
      <c r="HA325" s="697"/>
      <c r="HB325" s="697"/>
      <c r="HC325" s="697"/>
      <c r="HD325" s="697"/>
      <c r="HE325" s="697"/>
      <c r="HF325" s="697"/>
      <c r="HG325" s="697"/>
      <c r="HH325" s="697"/>
      <c r="HI325" s="697"/>
      <c r="HJ325" s="697"/>
      <c r="HK325" s="697"/>
      <c r="HL325" s="697"/>
      <c r="HM325" s="697"/>
      <c r="HN325" s="697"/>
      <c r="HO325" s="697"/>
      <c r="HP325" s="697"/>
      <c r="HQ325" s="697"/>
      <c r="HR325" s="697"/>
      <c r="HS325" s="697"/>
      <c r="HT325" s="697"/>
      <c r="HU325" s="697"/>
      <c r="HV325" s="697"/>
      <c r="HW325" s="697"/>
      <c r="HX325" s="697"/>
      <c r="HY325" s="697"/>
      <c r="HZ325" s="697"/>
      <c r="IA325" s="697"/>
      <c r="IB325" s="697"/>
      <c r="IC325" s="697"/>
      <c r="ID325" s="697"/>
      <c r="IE325" s="697"/>
      <c r="IF325" s="697"/>
      <c r="IG325" s="697"/>
      <c r="IH325" s="697"/>
      <c r="II325" s="697"/>
      <c r="IJ325" s="697"/>
      <c r="IK325" s="697"/>
      <c r="IL325" s="697"/>
      <c r="IM325" s="697"/>
    </row>
    <row r="326" spans="1:247">
      <c r="A326" s="704"/>
      <c r="B326" s="704"/>
      <c r="C326" s="704"/>
      <c r="D326" s="720"/>
      <c r="E326" s="711"/>
      <c r="F326" s="717"/>
      <c r="G326" s="708"/>
      <c r="H326" s="717"/>
      <c r="I326" s="711"/>
      <c r="J326" s="711"/>
      <c r="K326" s="718"/>
      <c r="L326" s="712"/>
      <c r="M326" s="704"/>
      <c r="N326" s="704"/>
      <c r="O326" s="712"/>
      <c r="P326" s="704"/>
      <c r="Q326" s="704"/>
      <c r="R326" s="704"/>
      <c r="S326" s="713"/>
      <c r="T326" s="704"/>
      <c r="V326" s="697"/>
      <c r="W326" s="697"/>
      <c r="X326" s="697"/>
      <c r="Y326" s="697"/>
      <c r="Z326" s="697"/>
      <c r="AA326" s="697"/>
      <c r="AB326" s="697"/>
      <c r="AC326" s="697"/>
      <c r="AD326" s="697"/>
      <c r="AE326" s="697"/>
      <c r="AF326" s="697"/>
      <c r="AG326" s="697"/>
      <c r="AH326" s="697"/>
      <c r="AI326" s="697"/>
      <c r="AJ326" s="697"/>
      <c r="AK326" s="697"/>
      <c r="AL326" s="697"/>
      <c r="AM326" s="697"/>
      <c r="AN326" s="697"/>
      <c r="AO326" s="697"/>
      <c r="AP326" s="697"/>
      <c r="AQ326" s="697"/>
      <c r="AR326" s="697"/>
      <c r="AS326" s="697"/>
      <c r="AT326" s="697"/>
      <c r="AU326" s="697"/>
      <c r="AV326" s="697"/>
      <c r="AW326" s="697"/>
      <c r="AX326" s="697"/>
      <c r="AY326" s="697"/>
      <c r="AZ326" s="697"/>
      <c r="BA326" s="697"/>
      <c r="BB326" s="697"/>
      <c r="BC326" s="697"/>
      <c r="BD326" s="697"/>
      <c r="BE326" s="697"/>
      <c r="BF326" s="697"/>
      <c r="BG326" s="697"/>
      <c r="BH326" s="697"/>
      <c r="BI326" s="697"/>
      <c r="BJ326" s="697"/>
      <c r="BK326" s="697"/>
      <c r="BL326" s="697"/>
      <c r="BM326" s="697"/>
      <c r="BN326" s="697"/>
      <c r="BO326" s="697"/>
      <c r="BP326" s="697"/>
      <c r="BQ326" s="697"/>
      <c r="BR326" s="697"/>
      <c r="BS326" s="697"/>
      <c r="BT326" s="697"/>
      <c r="BU326" s="697"/>
      <c r="BV326" s="697"/>
      <c r="BW326" s="697"/>
      <c r="BX326" s="697"/>
      <c r="BY326" s="697"/>
      <c r="BZ326" s="697"/>
      <c r="CA326" s="697"/>
      <c r="CB326" s="697"/>
      <c r="CC326" s="697"/>
      <c r="CD326" s="697"/>
      <c r="CE326" s="697"/>
      <c r="CF326" s="697"/>
      <c r="CG326" s="697"/>
      <c r="CH326" s="697"/>
      <c r="CI326" s="697"/>
      <c r="CJ326" s="697"/>
      <c r="CK326" s="697"/>
      <c r="CL326" s="697"/>
      <c r="CM326" s="697"/>
      <c r="CN326" s="697"/>
      <c r="CO326" s="697"/>
      <c r="CP326" s="697"/>
      <c r="CQ326" s="697"/>
      <c r="CR326" s="697"/>
      <c r="CS326" s="697"/>
      <c r="CT326" s="697"/>
      <c r="CU326" s="697"/>
      <c r="CV326" s="697"/>
      <c r="CW326" s="697"/>
      <c r="CX326" s="697"/>
      <c r="CY326" s="697"/>
      <c r="CZ326" s="697"/>
      <c r="DA326" s="697"/>
      <c r="DB326" s="697"/>
      <c r="DC326" s="697"/>
      <c r="DD326" s="697"/>
      <c r="DE326" s="697"/>
      <c r="DF326" s="697"/>
      <c r="DG326" s="697"/>
      <c r="DH326" s="697"/>
      <c r="DI326" s="697"/>
      <c r="DJ326" s="697"/>
      <c r="DK326" s="697"/>
      <c r="DL326" s="697"/>
      <c r="DM326" s="697"/>
      <c r="DN326" s="697"/>
      <c r="DO326" s="697"/>
      <c r="DP326" s="697"/>
      <c r="DQ326" s="697"/>
      <c r="DR326" s="697"/>
      <c r="DS326" s="697"/>
      <c r="DT326" s="697"/>
      <c r="DU326" s="697"/>
      <c r="DV326" s="697"/>
      <c r="DW326" s="697"/>
      <c r="DX326" s="697"/>
      <c r="DY326" s="697"/>
      <c r="DZ326" s="697"/>
      <c r="EA326" s="697"/>
      <c r="EB326" s="697"/>
      <c r="EC326" s="697"/>
      <c r="ED326" s="697"/>
      <c r="EE326" s="697"/>
      <c r="EF326" s="697"/>
      <c r="EG326" s="697"/>
      <c r="EH326" s="697"/>
      <c r="EI326" s="697"/>
      <c r="EJ326" s="697"/>
      <c r="EK326" s="697"/>
      <c r="EL326" s="697"/>
      <c r="EM326" s="697"/>
      <c r="EN326" s="697"/>
      <c r="EO326" s="697"/>
      <c r="EP326" s="697"/>
      <c r="EQ326" s="697"/>
      <c r="ER326" s="697"/>
      <c r="ES326" s="697"/>
      <c r="ET326" s="697"/>
      <c r="EU326" s="697"/>
      <c r="EV326" s="697"/>
      <c r="EW326" s="697"/>
      <c r="EX326" s="697"/>
      <c r="EY326" s="697"/>
      <c r="EZ326" s="697"/>
      <c r="FA326" s="697"/>
      <c r="FB326" s="697"/>
      <c r="FC326" s="697"/>
      <c r="FD326" s="697"/>
      <c r="FE326" s="697"/>
      <c r="FF326" s="697"/>
      <c r="FG326" s="697"/>
      <c r="FH326" s="697"/>
      <c r="FI326" s="697"/>
      <c r="FJ326" s="697"/>
      <c r="FK326" s="697"/>
      <c r="FL326" s="697"/>
      <c r="FM326" s="697"/>
      <c r="FN326" s="697"/>
      <c r="FO326" s="697"/>
      <c r="FP326" s="697"/>
      <c r="FQ326" s="697"/>
      <c r="FR326" s="697"/>
      <c r="FS326" s="697"/>
      <c r="FT326" s="697"/>
      <c r="FU326" s="697"/>
      <c r="FV326" s="697"/>
      <c r="FW326" s="697"/>
      <c r="FX326" s="697"/>
      <c r="FY326" s="697"/>
      <c r="FZ326" s="697"/>
      <c r="GA326" s="697"/>
      <c r="GB326" s="697"/>
      <c r="GC326" s="697"/>
      <c r="GD326" s="697"/>
      <c r="GE326" s="697"/>
      <c r="GF326" s="697"/>
      <c r="GG326" s="697"/>
      <c r="GH326" s="697"/>
      <c r="GI326" s="697"/>
      <c r="GJ326" s="697"/>
      <c r="GK326" s="697"/>
      <c r="GL326" s="697"/>
      <c r="GM326" s="697"/>
      <c r="GN326" s="697"/>
      <c r="GO326" s="697"/>
      <c r="GP326" s="697"/>
      <c r="GQ326" s="697"/>
      <c r="GR326" s="697"/>
      <c r="GS326" s="697"/>
      <c r="GT326" s="697"/>
      <c r="GU326" s="697"/>
      <c r="GV326" s="697"/>
      <c r="GW326" s="697"/>
      <c r="GX326" s="697"/>
      <c r="GY326" s="697"/>
      <c r="GZ326" s="697"/>
      <c r="HA326" s="697"/>
      <c r="HB326" s="697"/>
      <c r="HC326" s="697"/>
      <c r="HD326" s="697"/>
      <c r="HE326" s="697"/>
      <c r="HF326" s="697"/>
      <c r="HG326" s="697"/>
      <c r="HH326" s="697"/>
      <c r="HI326" s="697"/>
      <c r="HJ326" s="697"/>
      <c r="HK326" s="697"/>
      <c r="HL326" s="697"/>
      <c r="HM326" s="697"/>
      <c r="HN326" s="697"/>
      <c r="HO326" s="697"/>
      <c r="HP326" s="697"/>
      <c r="HQ326" s="697"/>
      <c r="HR326" s="697"/>
      <c r="HS326" s="697"/>
      <c r="HT326" s="697"/>
      <c r="HU326" s="697"/>
      <c r="HV326" s="697"/>
      <c r="HW326" s="697"/>
      <c r="HX326" s="697"/>
      <c r="HY326" s="697"/>
      <c r="HZ326" s="697"/>
      <c r="IA326" s="697"/>
      <c r="IB326" s="697"/>
      <c r="IC326" s="697"/>
      <c r="ID326" s="697"/>
      <c r="IE326" s="697"/>
      <c r="IF326" s="697"/>
      <c r="IG326" s="697"/>
      <c r="IH326" s="697"/>
      <c r="II326" s="697"/>
      <c r="IJ326" s="697"/>
      <c r="IK326" s="697"/>
      <c r="IL326" s="697"/>
      <c r="IM326" s="697"/>
    </row>
    <row r="327" spans="1:247">
      <c r="A327" s="704"/>
      <c r="B327" s="704"/>
      <c r="C327" s="704"/>
      <c r="D327" s="720"/>
      <c r="E327" s="711"/>
      <c r="F327" s="717"/>
      <c r="G327" s="708"/>
      <c r="H327" s="709"/>
      <c r="I327" s="711"/>
      <c r="J327" s="711"/>
      <c r="K327" s="718"/>
      <c r="L327" s="712"/>
      <c r="M327" s="704"/>
      <c r="N327" s="704"/>
      <c r="O327" s="712"/>
      <c r="P327" s="704"/>
      <c r="Q327" s="704"/>
      <c r="R327" s="704"/>
      <c r="S327" s="713"/>
      <c r="T327" s="704"/>
      <c r="V327" s="697"/>
      <c r="W327" s="697"/>
      <c r="X327" s="697"/>
      <c r="Y327" s="697"/>
      <c r="Z327" s="697"/>
      <c r="AA327" s="697"/>
      <c r="AB327" s="697"/>
      <c r="AC327" s="697"/>
      <c r="AD327" s="697"/>
      <c r="AE327" s="697"/>
      <c r="AF327" s="697"/>
      <c r="AG327" s="697"/>
      <c r="AH327" s="697"/>
      <c r="AI327" s="697"/>
      <c r="AJ327" s="697"/>
      <c r="AK327" s="697"/>
      <c r="AL327" s="697"/>
      <c r="AM327" s="697"/>
      <c r="AN327" s="697"/>
      <c r="AO327" s="697"/>
      <c r="AP327" s="697"/>
      <c r="AQ327" s="697"/>
      <c r="AR327" s="697"/>
      <c r="AS327" s="697"/>
      <c r="AT327" s="697"/>
      <c r="AU327" s="697"/>
      <c r="AV327" s="697"/>
      <c r="AW327" s="697"/>
      <c r="AX327" s="697"/>
      <c r="AY327" s="697"/>
      <c r="AZ327" s="697"/>
      <c r="BA327" s="697"/>
      <c r="BB327" s="697"/>
      <c r="BC327" s="697"/>
      <c r="BD327" s="697"/>
      <c r="BE327" s="697"/>
      <c r="BF327" s="697"/>
      <c r="BG327" s="697"/>
      <c r="BH327" s="697"/>
      <c r="BI327" s="697"/>
      <c r="BJ327" s="697"/>
      <c r="BK327" s="697"/>
      <c r="BL327" s="697"/>
      <c r="BM327" s="697"/>
      <c r="BN327" s="697"/>
      <c r="BO327" s="697"/>
      <c r="BP327" s="697"/>
      <c r="BQ327" s="697"/>
      <c r="BR327" s="697"/>
      <c r="BS327" s="697"/>
      <c r="BT327" s="697"/>
      <c r="BU327" s="697"/>
      <c r="BV327" s="697"/>
      <c r="BW327" s="697"/>
      <c r="BX327" s="697"/>
      <c r="BY327" s="697"/>
      <c r="BZ327" s="697"/>
      <c r="CA327" s="697"/>
      <c r="CB327" s="697"/>
      <c r="CC327" s="697"/>
      <c r="CD327" s="697"/>
      <c r="CE327" s="697"/>
      <c r="CF327" s="697"/>
      <c r="CG327" s="697"/>
      <c r="CH327" s="697"/>
      <c r="CI327" s="697"/>
      <c r="CJ327" s="697"/>
      <c r="CK327" s="697"/>
      <c r="CL327" s="697"/>
      <c r="CM327" s="697"/>
      <c r="CN327" s="697"/>
      <c r="CO327" s="697"/>
      <c r="CP327" s="697"/>
      <c r="CQ327" s="697"/>
      <c r="CR327" s="697"/>
      <c r="CS327" s="697"/>
      <c r="CT327" s="697"/>
      <c r="CU327" s="697"/>
      <c r="CV327" s="697"/>
      <c r="CW327" s="697"/>
      <c r="CX327" s="697"/>
      <c r="CY327" s="697"/>
      <c r="CZ327" s="697"/>
      <c r="DA327" s="697"/>
      <c r="DB327" s="697"/>
      <c r="DC327" s="697"/>
      <c r="DD327" s="697"/>
      <c r="DE327" s="697"/>
      <c r="DF327" s="697"/>
      <c r="DG327" s="697"/>
      <c r="DH327" s="697"/>
      <c r="DI327" s="697"/>
      <c r="DJ327" s="697"/>
      <c r="DK327" s="697"/>
      <c r="DL327" s="697"/>
      <c r="DM327" s="697"/>
      <c r="DN327" s="697"/>
      <c r="DO327" s="697"/>
      <c r="DP327" s="697"/>
      <c r="DQ327" s="697"/>
      <c r="DR327" s="697"/>
      <c r="DS327" s="697"/>
      <c r="DT327" s="697"/>
      <c r="DU327" s="697"/>
      <c r="DV327" s="697"/>
      <c r="DW327" s="697"/>
      <c r="DX327" s="697"/>
      <c r="DY327" s="697"/>
      <c r="DZ327" s="697"/>
      <c r="EA327" s="697"/>
      <c r="EB327" s="697"/>
      <c r="EC327" s="697"/>
      <c r="ED327" s="697"/>
      <c r="EE327" s="697"/>
      <c r="EF327" s="697"/>
      <c r="EG327" s="697"/>
      <c r="EH327" s="697"/>
      <c r="EI327" s="697"/>
      <c r="EJ327" s="697"/>
      <c r="EK327" s="697"/>
      <c r="EL327" s="697"/>
      <c r="EM327" s="697"/>
      <c r="EN327" s="697"/>
      <c r="EO327" s="697"/>
      <c r="EP327" s="697"/>
      <c r="EQ327" s="697"/>
      <c r="ER327" s="697"/>
      <c r="ES327" s="697"/>
      <c r="ET327" s="697"/>
      <c r="EU327" s="697"/>
      <c r="EV327" s="697"/>
      <c r="EW327" s="697"/>
      <c r="EX327" s="697"/>
      <c r="EY327" s="697"/>
      <c r="EZ327" s="697"/>
      <c r="FA327" s="697"/>
      <c r="FB327" s="697"/>
      <c r="FC327" s="697"/>
      <c r="FD327" s="697"/>
      <c r="FE327" s="697"/>
      <c r="FF327" s="697"/>
      <c r="FG327" s="697"/>
      <c r="FH327" s="697"/>
      <c r="FI327" s="697"/>
      <c r="FJ327" s="697"/>
      <c r="FK327" s="697"/>
      <c r="FL327" s="697"/>
      <c r="FM327" s="697"/>
      <c r="FN327" s="697"/>
      <c r="FO327" s="697"/>
      <c r="FP327" s="697"/>
      <c r="FQ327" s="697"/>
      <c r="FR327" s="697"/>
      <c r="FS327" s="697"/>
      <c r="FT327" s="697"/>
      <c r="FU327" s="697"/>
      <c r="FV327" s="697"/>
      <c r="FW327" s="697"/>
      <c r="FX327" s="697"/>
      <c r="FY327" s="697"/>
      <c r="FZ327" s="697"/>
      <c r="GA327" s="697"/>
      <c r="GB327" s="697"/>
      <c r="GC327" s="697"/>
      <c r="GD327" s="697"/>
      <c r="GE327" s="697"/>
      <c r="GF327" s="697"/>
      <c r="GG327" s="697"/>
      <c r="GH327" s="697"/>
      <c r="GI327" s="697"/>
      <c r="GJ327" s="697"/>
      <c r="GK327" s="697"/>
      <c r="GL327" s="697"/>
      <c r="GM327" s="697"/>
      <c r="GN327" s="697"/>
      <c r="GO327" s="697"/>
      <c r="GP327" s="697"/>
      <c r="GQ327" s="697"/>
      <c r="GR327" s="697"/>
      <c r="GS327" s="697"/>
      <c r="GT327" s="697"/>
      <c r="GU327" s="697"/>
      <c r="GV327" s="697"/>
      <c r="GW327" s="697"/>
      <c r="GX327" s="697"/>
      <c r="GY327" s="697"/>
      <c r="GZ327" s="697"/>
      <c r="HA327" s="697"/>
      <c r="HB327" s="697"/>
      <c r="HC327" s="697"/>
      <c r="HD327" s="697"/>
      <c r="HE327" s="697"/>
      <c r="HF327" s="697"/>
      <c r="HG327" s="697"/>
      <c r="HH327" s="697"/>
      <c r="HI327" s="697"/>
      <c r="HJ327" s="697"/>
      <c r="HK327" s="697"/>
      <c r="HL327" s="697"/>
      <c r="HM327" s="697"/>
      <c r="HN327" s="697"/>
      <c r="HO327" s="697"/>
      <c r="HP327" s="697"/>
      <c r="HQ327" s="697"/>
      <c r="HR327" s="697"/>
      <c r="HS327" s="697"/>
      <c r="HT327" s="697"/>
      <c r="HU327" s="697"/>
      <c r="HV327" s="697"/>
      <c r="HW327" s="697"/>
      <c r="HX327" s="697"/>
      <c r="HY327" s="697"/>
      <c r="HZ327" s="697"/>
      <c r="IA327" s="697"/>
      <c r="IB327" s="697"/>
      <c r="IC327" s="697"/>
      <c r="ID327" s="697"/>
      <c r="IE327" s="697"/>
      <c r="IF327" s="697"/>
      <c r="IG327" s="697"/>
      <c r="IH327" s="697"/>
      <c r="II327" s="697"/>
      <c r="IJ327" s="697"/>
      <c r="IK327" s="697"/>
      <c r="IL327" s="697"/>
      <c r="IM327" s="697"/>
    </row>
    <row r="328" spans="1:247">
      <c r="A328" s="704"/>
      <c r="B328" s="704"/>
      <c r="C328" s="704"/>
      <c r="D328" s="720"/>
      <c r="E328" s="711"/>
      <c r="F328" s="717"/>
      <c r="G328" s="708"/>
      <c r="H328" s="709"/>
      <c r="I328" s="711"/>
      <c r="J328" s="711"/>
      <c r="K328" s="718"/>
      <c r="L328" s="712"/>
      <c r="M328" s="704"/>
      <c r="N328" s="704"/>
      <c r="O328" s="712"/>
      <c r="P328" s="704"/>
      <c r="Q328" s="704"/>
      <c r="R328" s="704"/>
      <c r="S328" s="713"/>
      <c r="T328" s="704"/>
      <c r="V328" s="697"/>
      <c r="W328" s="697"/>
      <c r="X328" s="697"/>
      <c r="Y328" s="697"/>
      <c r="Z328" s="697"/>
      <c r="AA328" s="697"/>
      <c r="AB328" s="697"/>
      <c r="AC328" s="697"/>
      <c r="AD328" s="697"/>
      <c r="AE328" s="697"/>
      <c r="AF328" s="697"/>
      <c r="AG328" s="697"/>
      <c r="AH328" s="697"/>
      <c r="AI328" s="697"/>
      <c r="AJ328" s="697"/>
      <c r="AK328" s="697"/>
      <c r="AL328" s="697"/>
      <c r="AM328" s="697"/>
      <c r="AN328" s="697"/>
      <c r="AO328" s="697"/>
      <c r="AP328" s="697"/>
      <c r="AQ328" s="697"/>
      <c r="AR328" s="697"/>
      <c r="AS328" s="697"/>
      <c r="AT328" s="697"/>
      <c r="AU328" s="697"/>
      <c r="AV328" s="697"/>
      <c r="AW328" s="697"/>
      <c r="AX328" s="697"/>
      <c r="AY328" s="697"/>
      <c r="AZ328" s="697"/>
      <c r="BA328" s="697"/>
      <c r="BB328" s="697"/>
      <c r="BC328" s="697"/>
      <c r="BD328" s="697"/>
      <c r="BE328" s="697"/>
      <c r="BF328" s="697"/>
      <c r="BG328" s="697"/>
      <c r="BH328" s="697"/>
      <c r="BI328" s="697"/>
      <c r="BJ328" s="697"/>
      <c r="BK328" s="697"/>
      <c r="BL328" s="697"/>
      <c r="BM328" s="697"/>
      <c r="BN328" s="697"/>
      <c r="BO328" s="697"/>
      <c r="BP328" s="697"/>
      <c r="BQ328" s="697"/>
      <c r="BR328" s="697"/>
      <c r="BS328" s="697"/>
      <c r="BT328" s="697"/>
      <c r="BU328" s="697"/>
      <c r="BV328" s="697"/>
      <c r="BW328" s="697"/>
      <c r="BX328" s="697"/>
      <c r="BY328" s="697"/>
      <c r="BZ328" s="697"/>
      <c r="CA328" s="697"/>
      <c r="CB328" s="697"/>
      <c r="CC328" s="697"/>
      <c r="CD328" s="697"/>
      <c r="CE328" s="697"/>
      <c r="CF328" s="697"/>
      <c r="CG328" s="697"/>
      <c r="CH328" s="697"/>
      <c r="CI328" s="697"/>
      <c r="CJ328" s="697"/>
      <c r="CK328" s="697"/>
      <c r="CL328" s="697"/>
      <c r="CM328" s="697"/>
      <c r="CN328" s="697"/>
      <c r="CO328" s="697"/>
      <c r="CP328" s="697"/>
      <c r="CQ328" s="697"/>
      <c r="CR328" s="697"/>
      <c r="CS328" s="697"/>
      <c r="CT328" s="697"/>
      <c r="CU328" s="697"/>
      <c r="CV328" s="697"/>
      <c r="CW328" s="697"/>
      <c r="CX328" s="697"/>
      <c r="CY328" s="697"/>
      <c r="CZ328" s="697"/>
      <c r="DA328" s="697"/>
      <c r="DB328" s="697"/>
      <c r="DC328" s="697"/>
      <c r="DD328" s="697"/>
      <c r="DE328" s="697"/>
      <c r="DF328" s="697"/>
      <c r="DG328" s="697"/>
      <c r="DH328" s="697"/>
      <c r="DI328" s="697"/>
      <c r="DJ328" s="697"/>
      <c r="DK328" s="697"/>
      <c r="DL328" s="697"/>
      <c r="DM328" s="697"/>
      <c r="DN328" s="697"/>
      <c r="DO328" s="697"/>
      <c r="DP328" s="697"/>
      <c r="DQ328" s="697"/>
      <c r="DR328" s="697"/>
      <c r="DS328" s="697"/>
      <c r="DT328" s="697"/>
      <c r="DU328" s="697"/>
      <c r="DV328" s="697"/>
      <c r="DW328" s="697"/>
      <c r="DX328" s="697"/>
      <c r="DY328" s="697"/>
      <c r="DZ328" s="697"/>
      <c r="EA328" s="697"/>
      <c r="EB328" s="697"/>
      <c r="EC328" s="697"/>
      <c r="ED328" s="697"/>
      <c r="EE328" s="697"/>
      <c r="EF328" s="697"/>
      <c r="EG328" s="697"/>
      <c r="EH328" s="697"/>
      <c r="EI328" s="697"/>
      <c r="EJ328" s="697"/>
      <c r="EK328" s="697"/>
      <c r="EL328" s="697"/>
      <c r="EM328" s="697"/>
      <c r="EN328" s="697"/>
      <c r="EO328" s="697"/>
      <c r="EP328" s="697"/>
      <c r="EQ328" s="697"/>
      <c r="ER328" s="697"/>
      <c r="ES328" s="697"/>
      <c r="ET328" s="697"/>
      <c r="EU328" s="697"/>
      <c r="EV328" s="697"/>
      <c r="EW328" s="697"/>
      <c r="EX328" s="697"/>
      <c r="EY328" s="697"/>
      <c r="EZ328" s="697"/>
      <c r="FA328" s="697"/>
      <c r="FB328" s="697"/>
      <c r="FC328" s="697"/>
      <c r="FD328" s="697"/>
      <c r="FE328" s="697"/>
      <c r="FF328" s="697"/>
      <c r="FG328" s="697"/>
      <c r="FH328" s="697"/>
      <c r="FI328" s="697"/>
      <c r="FJ328" s="697"/>
      <c r="FK328" s="697"/>
      <c r="FL328" s="697"/>
      <c r="FM328" s="697"/>
      <c r="FN328" s="697"/>
      <c r="FO328" s="697"/>
      <c r="FP328" s="697"/>
      <c r="FQ328" s="697"/>
      <c r="FR328" s="697"/>
      <c r="FS328" s="697"/>
      <c r="FT328" s="697"/>
      <c r="FU328" s="697"/>
      <c r="FV328" s="697"/>
      <c r="FW328" s="697"/>
      <c r="FX328" s="697"/>
      <c r="FY328" s="697"/>
      <c r="FZ328" s="697"/>
      <c r="GA328" s="697"/>
      <c r="GB328" s="697"/>
      <c r="GC328" s="697"/>
      <c r="GD328" s="697"/>
      <c r="GE328" s="697"/>
      <c r="GF328" s="697"/>
      <c r="GG328" s="697"/>
      <c r="GH328" s="697"/>
      <c r="GI328" s="697"/>
      <c r="GJ328" s="697"/>
      <c r="GK328" s="697"/>
      <c r="GL328" s="697"/>
      <c r="GM328" s="697"/>
      <c r="GN328" s="697"/>
      <c r="GO328" s="697"/>
      <c r="GP328" s="697"/>
      <c r="GQ328" s="697"/>
      <c r="GR328" s="697"/>
      <c r="GS328" s="697"/>
      <c r="GT328" s="697"/>
      <c r="GU328" s="697"/>
      <c r="GV328" s="697"/>
      <c r="GW328" s="697"/>
      <c r="GX328" s="697"/>
      <c r="GY328" s="697"/>
      <c r="GZ328" s="697"/>
      <c r="HA328" s="697"/>
      <c r="HB328" s="697"/>
      <c r="HC328" s="697"/>
      <c r="HD328" s="697"/>
      <c r="HE328" s="697"/>
      <c r="HF328" s="697"/>
      <c r="HG328" s="697"/>
      <c r="HH328" s="697"/>
      <c r="HI328" s="697"/>
      <c r="HJ328" s="697"/>
      <c r="HK328" s="697"/>
      <c r="HL328" s="697"/>
      <c r="HM328" s="697"/>
      <c r="HN328" s="697"/>
      <c r="HO328" s="697"/>
      <c r="HP328" s="697"/>
      <c r="HQ328" s="697"/>
      <c r="HR328" s="697"/>
      <c r="HS328" s="697"/>
      <c r="HT328" s="697"/>
      <c r="HU328" s="697"/>
      <c r="HV328" s="697"/>
      <c r="HW328" s="697"/>
      <c r="HX328" s="697"/>
      <c r="HY328" s="697"/>
      <c r="HZ328" s="697"/>
      <c r="IA328" s="697"/>
      <c r="IB328" s="697"/>
      <c r="IC328" s="697"/>
      <c r="ID328" s="697"/>
      <c r="IE328" s="697"/>
      <c r="IF328" s="697"/>
      <c r="IG328" s="697"/>
      <c r="IH328" s="697"/>
      <c r="II328" s="697"/>
      <c r="IJ328" s="697"/>
      <c r="IK328" s="697"/>
      <c r="IL328" s="697"/>
      <c r="IM328" s="697"/>
    </row>
    <row r="329" spans="1:247">
      <c r="A329" s="704"/>
      <c r="B329" s="704"/>
      <c r="C329" s="704"/>
      <c r="D329" s="720"/>
      <c r="E329" s="706"/>
      <c r="F329" s="707"/>
      <c r="G329" s="708"/>
      <c r="H329" s="707"/>
      <c r="I329" s="710"/>
      <c r="J329" s="711"/>
      <c r="K329" s="718"/>
      <c r="L329" s="712"/>
      <c r="M329" s="704"/>
      <c r="N329" s="704"/>
      <c r="O329" s="712"/>
      <c r="P329" s="704"/>
      <c r="Q329" s="704"/>
      <c r="R329" s="704"/>
      <c r="S329" s="713"/>
      <c r="T329" s="704"/>
      <c r="V329" s="697"/>
      <c r="W329" s="697"/>
      <c r="X329" s="697"/>
      <c r="Y329" s="697"/>
      <c r="Z329" s="697"/>
      <c r="AA329" s="697"/>
      <c r="AB329" s="697"/>
      <c r="AC329" s="697"/>
      <c r="AD329" s="697"/>
      <c r="AE329" s="697"/>
      <c r="AF329" s="697"/>
      <c r="AG329" s="697"/>
      <c r="AH329" s="697"/>
      <c r="AI329" s="697"/>
      <c r="AJ329" s="697"/>
      <c r="AK329" s="697"/>
      <c r="AL329" s="697"/>
      <c r="AM329" s="697"/>
      <c r="AN329" s="697"/>
      <c r="AO329" s="697"/>
      <c r="AP329" s="697"/>
      <c r="AQ329" s="697"/>
      <c r="AR329" s="697"/>
      <c r="AS329" s="697"/>
      <c r="AT329" s="697"/>
      <c r="AU329" s="697"/>
      <c r="AV329" s="697"/>
      <c r="AW329" s="697"/>
      <c r="AX329" s="697"/>
      <c r="AY329" s="697"/>
      <c r="AZ329" s="697"/>
      <c r="BA329" s="697"/>
      <c r="BB329" s="697"/>
      <c r="BC329" s="697"/>
      <c r="BD329" s="697"/>
      <c r="BE329" s="697"/>
      <c r="BF329" s="697"/>
      <c r="BG329" s="697"/>
      <c r="BH329" s="697"/>
      <c r="BI329" s="697"/>
      <c r="BJ329" s="697"/>
      <c r="BK329" s="697"/>
      <c r="BL329" s="697"/>
      <c r="BM329" s="697"/>
      <c r="BN329" s="697"/>
      <c r="BO329" s="697"/>
      <c r="BP329" s="697"/>
      <c r="BQ329" s="697"/>
      <c r="BR329" s="697"/>
      <c r="BS329" s="697"/>
      <c r="BT329" s="697"/>
      <c r="BU329" s="697"/>
      <c r="BV329" s="697"/>
      <c r="BW329" s="697"/>
      <c r="BX329" s="697"/>
      <c r="BY329" s="697"/>
      <c r="BZ329" s="697"/>
      <c r="CA329" s="697"/>
      <c r="CB329" s="697"/>
      <c r="CC329" s="697"/>
      <c r="CD329" s="697"/>
      <c r="CE329" s="697"/>
      <c r="CF329" s="697"/>
      <c r="CG329" s="697"/>
      <c r="CH329" s="697"/>
      <c r="CI329" s="697"/>
      <c r="CJ329" s="697"/>
      <c r="CK329" s="697"/>
      <c r="CL329" s="697"/>
      <c r="CM329" s="697"/>
      <c r="CN329" s="697"/>
      <c r="CO329" s="697"/>
      <c r="CP329" s="697"/>
      <c r="CQ329" s="697"/>
      <c r="CR329" s="697"/>
      <c r="CS329" s="697"/>
      <c r="CT329" s="697"/>
      <c r="CU329" s="697"/>
      <c r="CV329" s="697"/>
      <c r="CW329" s="697"/>
      <c r="CX329" s="697"/>
      <c r="CY329" s="697"/>
      <c r="CZ329" s="697"/>
      <c r="DA329" s="697"/>
      <c r="DB329" s="697"/>
      <c r="DC329" s="697"/>
      <c r="DD329" s="697"/>
      <c r="DE329" s="697"/>
      <c r="DF329" s="697"/>
      <c r="DG329" s="697"/>
      <c r="DH329" s="697"/>
      <c r="DI329" s="697"/>
      <c r="DJ329" s="697"/>
      <c r="DK329" s="697"/>
      <c r="DL329" s="697"/>
      <c r="DM329" s="697"/>
      <c r="DN329" s="697"/>
      <c r="DO329" s="697"/>
      <c r="DP329" s="697"/>
      <c r="DQ329" s="697"/>
      <c r="DR329" s="697"/>
      <c r="DS329" s="697"/>
      <c r="DT329" s="697"/>
      <c r="DU329" s="697"/>
      <c r="DV329" s="697"/>
      <c r="DW329" s="697"/>
      <c r="DX329" s="697"/>
      <c r="DY329" s="697"/>
      <c r="DZ329" s="697"/>
      <c r="EA329" s="697"/>
      <c r="EB329" s="697"/>
      <c r="EC329" s="697"/>
      <c r="ED329" s="697"/>
      <c r="EE329" s="697"/>
      <c r="EF329" s="697"/>
      <c r="EG329" s="697"/>
      <c r="EH329" s="697"/>
      <c r="EI329" s="697"/>
      <c r="EJ329" s="697"/>
      <c r="EK329" s="697"/>
      <c r="EL329" s="697"/>
      <c r="EM329" s="697"/>
      <c r="EN329" s="697"/>
      <c r="EO329" s="697"/>
      <c r="EP329" s="697"/>
      <c r="EQ329" s="697"/>
      <c r="ER329" s="697"/>
      <c r="ES329" s="697"/>
      <c r="ET329" s="697"/>
      <c r="EU329" s="697"/>
      <c r="EV329" s="697"/>
      <c r="EW329" s="697"/>
      <c r="EX329" s="697"/>
      <c r="EY329" s="697"/>
      <c r="EZ329" s="697"/>
      <c r="FA329" s="697"/>
      <c r="FB329" s="697"/>
      <c r="FC329" s="697"/>
      <c r="FD329" s="697"/>
      <c r="FE329" s="697"/>
      <c r="FF329" s="697"/>
      <c r="FG329" s="697"/>
      <c r="FH329" s="697"/>
      <c r="FI329" s="697"/>
      <c r="FJ329" s="697"/>
      <c r="FK329" s="697"/>
      <c r="FL329" s="697"/>
      <c r="FM329" s="697"/>
      <c r="FN329" s="697"/>
      <c r="FO329" s="697"/>
      <c r="FP329" s="697"/>
      <c r="FQ329" s="697"/>
      <c r="FR329" s="697"/>
      <c r="FS329" s="697"/>
      <c r="FT329" s="697"/>
      <c r="FU329" s="697"/>
      <c r="FV329" s="697"/>
      <c r="FW329" s="697"/>
      <c r="FX329" s="697"/>
      <c r="FY329" s="697"/>
      <c r="FZ329" s="697"/>
      <c r="GA329" s="697"/>
      <c r="GB329" s="697"/>
      <c r="GC329" s="697"/>
      <c r="GD329" s="697"/>
      <c r="GE329" s="697"/>
      <c r="GF329" s="697"/>
      <c r="GG329" s="697"/>
      <c r="GH329" s="697"/>
      <c r="GI329" s="697"/>
      <c r="GJ329" s="697"/>
      <c r="GK329" s="697"/>
      <c r="GL329" s="697"/>
      <c r="GM329" s="697"/>
      <c r="GN329" s="697"/>
      <c r="GO329" s="697"/>
      <c r="GP329" s="697"/>
      <c r="GQ329" s="697"/>
      <c r="GR329" s="697"/>
      <c r="GS329" s="697"/>
      <c r="GT329" s="697"/>
      <c r="GU329" s="697"/>
      <c r="GV329" s="697"/>
      <c r="GW329" s="697"/>
      <c r="GX329" s="697"/>
      <c r="GY329" s="697"/>
      <c r="GZ329" s="697"/>
      <c r="HA329" s="697"/>
      <c r="HB329" s="697"/>
      <c r="HC329" s="697"/>
      <c r="HD329" s="697"/>
      <c r="HE329" s="697"/>
      <c r="HF329" s="697"/>
      <c r="HG329" s="697"/>
      <c r="HH329" s="697"/>
      <c r="HI329" s="697"/>
      <c r="HJ329" s="697"/>
      <c r="HK329" s="697"/>
      <c r="HL329" s="697"/>
      <c r="HM329" s="697"/>
      <c r="HN329" s="697"/>
      <c r="HO329" s="697"/>
      <c r="HP329" s="697"/>
      <c r="HQ329" s="697"/>
      <c r="HR329" s="697"/>
      <c r="HS329" s="697"/>
      <c r="HT329" s="697"/>
      <c r="HU329" s="697"/>
      <c r="HV329" s="697"/>
      <c r="HW329" s="697"/>
      <c r="HX329" s="697"/>
      <c r="HY329" s="697"/>
      <c r="HZ329" s="697"/>
      <c r="IA329" s="697"/>
      <c r="IB329" s="697"/>
      <c r="IC329" s="697"/>
      <c r="ID329" s="697"/>
      <c r="IE329" s="697"/>
      <c r="IF329" s="697"/>
      <c r="IG329" s="697"/>
      <c r="IH329" s="697"/>
      <c r="II329" s="697"/>
      <c r="IJ329" s="697"/>
      <c r="IK329" s="697"/>
      <c r="IL329" s="697"/>
      <c r="IM329" s="697"/>
    </row>
    <row r="330" spans="1:247">
      <c r="A330" s="704"/>
      <c r="B330" s="704"/>
      <c r="C330" s="704"/>
      <c r="D330" s="720"/>
      <c r="E330" s="706"/>
      <c r="F330" s="707"/>
      <c r="G330" s="708"/>
      <c r="H330" s="707"/>
      <c r="I330" s="710"/>
      <c r="J330" s="711"/>
      <c r="K330" s="718"/>
      <c r="L330" s="712"/>
      <c r="M330" s="704"/>
      <c r="N330" s="704"/>
      <c r="O330" s="712"/>
      <c r="P330" s="704"/>
      <c r="Q330" s="704"/>
      <c r="R330" s="704"/>
      <c r="S330" s="713"/>
      <c r="T330" s="704"/>
      <c r="V330" s="697"/>
      <c r="W330" s="697"/>
      <c r="X330" s="697"/>
      <c r="Y330" s="697"/>
      <c r="Z330" s="697"/>
      <c r="AA330" s="697"/>
      <c r="AB330" s="697"/>
      <c r="AC330" s="697"/>
      <c r="AD330" s="697"/>
      <c r="AE330" s="697"/>
      <c r="AF330" s="697"/>
      <c r="AG330" s="697"/>
      <c r="AH330" s="697"/>
      <c r="AI330" s="697"/>
      <c r="AJ330" s="697"/>
      <c r="AK330" s="697"/>
      <c r="AL330" s="697"/>
      <c r="AM330" s="697"/>
      <c r="AN330" s="697"/>
      <c r="AO330" s="697"/>
      <c r="AP330" s="697"/>
      <c r="AQ330" s="697"/>
      <c r="AR330" s="697"/>
      <c r="AS330" s="697"/>
      <c r="AT330" s="697"/>
      <c r="AU330" s="697"/>
      <c r="AV330" s="697"/>
      <c r="AW330" s="697"/>
      <c r="AX330" s="697"/>
      <c r="AY330" s="697"/>
      <c r="AZ330" s="697"/>
      <c r="BA330" s="697"/>
      <c r="BB330" s="697"/>
      <c r="BC330" s="697"/>
      <c r="BD330" s="697"/>
      <c r="BE330" s="697"/>
      <c r="BF330" s="697"/>
      <c r="BG330" s="697"/>
      <c r="BH330" s="697"/>
      <c r="BI330" s="697"/>
      <c r="BJ330" s="697"/>
      <c r="BK330" s="697"/>
      <c r="BL330" s="697"/>
      <c r="BM330" s="697"/>
      <c r="BN330" s="697"/>
      <c r="BO330" s="697"/>
      <c r="BP330" s="697"/>
      <c r="BQ330" s="697"/>
      <c r="BR330" s="697"/>
      <c r="BS330" s="697"/>
      <c r="BT330" s="697"/>
      <c r="BU330" s="697"/>
      <c r="BV330" s="697"/>
      <c r="BW330" s="697"/>
      <c r="BX330" s="697"/>
      <c r="BY330" s="697"/>
      <c r="BZ330" s="697"/>
      <c r="CA330" s="697"/>
      <c r="CB330" s="697"/>
      <c r="CC330" s="697"/>
      <c r="CD330" s="697"/>
      <c r="CE330" s="697"/>
      <c r="CF330" s="697"/>
      <c r="CG330" s="697"/>
      <c r="CH330" s="697"/>
      <c r="CI330" s="697"/>
      <c r="CJ330" s="697"/>
      <c r="CK330" s="697"/>
      <c r="CL330" s="697"/>
      <c r="CM330" s="697"/>
      <c r="CN330" s="697"/>
      <c r="CO330" s="697"/>
      <c r="CP330" s="697"/>
      <c r="CQ330" s="697"/>
      <c r="CR330" s="697"/>
      <c r="CS330" s="697"/>
      <c r="CT330" s="697"/>
      <c r="CU330" s="697"/>
      <c r="CV330" s="697"/>
      <c r="CW330" s="697"/>
      <c r="CX330" s="697"/>
      <c r="CY330" s="697"/>
      <c r="CZ330" s="697"/>
      <c r="DA330" s="697"/>
      <c r="DB330" s="697"/>
      <c r="DC330" s="697"/>
      <c r="DD330" s="697"/>
      <c r="DE330" s="697"/>
      <c r="DF330" s="697"/>
      <c r="DG330" s="697"/>
      <c r="DH330" s="697"/>
      <c r="DI330" s="697"/>
      <c r="DJ330" s="697"/>
      <c r="DK330" s="697"/>
      <c r="DL330" s="697"/>
      <c r="DM330" s="697"/>
      <c r="DN330" s="697"/>
      <c r="DO330" s="697"/>
      <c r="DP330" s="697"/>
      <c r="DQ330" s="697"/>
      <c r="DR330" s="697"/>
      <c r="DS330" s="697"/>
      <c r="DT330" s="697"/>
      <c r="DU330" s="697"/>
      <c r="DV330" s="697"/>
      <c r="DW330" s="697"/>
      <c r="DX330" s="697"/>
      <c r="DY330" s="697"/>
      <c r="DZ330" s="697"/>
      <c r="EA330" s="697"/>
      <c r="EB330" s="697"/>
      <c r="EC330" s="697"/>
      <c r="ED330" s="697"/>
      <c r="EE330" s="697"/>
      <c r="EF330" s="697"/>
      <c r="EG330" s="697"/>
      <c r="EH330" s="697"/>
      <c r="EI330" s="697"/>
      <c r="EJ330" s="697"/>
      <c r="EK330" s="697"/>
      <c r="EL330" s="697"/>
      <c r="EM330" s="697"/>
      <c r="EN330" s="697"/>
      <c r="EO330" s="697"/>
      <c r="EP330" s="697"/>
      <c r="EQ330" s="697"/>
      <c r="ER330" s="697"/>
      <c r="ES330" s="697"/>
      <c r="ET330" s="697"/>
      <c r="EU330" s="697"/>
      <c r="EV330" s="697"/>
      <c r="EW330" s="697"/>
      <c r="EX330" s="697"/>
      <c r="EY330" s="697"/>
      <c r="EZ330" s="697"/>
      <c r="FA330" s="697"/>
      <c r="FB330" s="697"/>
      <c r="FC330" s="697"/>
      <c r="FD330" s="697"/>
      <c r="FE330" s="697"/>
      <c r="FF330" s="697"/>
      <c r="FG330" s="697"/>
      <c r="FH330" s="697"/>
      <c r="FI330" s="697"/>
      <c r="FJ330" s="697"/>
      <c r="FK330" s="697"/>
      <c r="FL330" s="697"/>
      <c r="FM330" s="697"/>
      <c r="FN330" s="697"/>
      <c r="FO330" s="697"/>
      <c r="FP330" s="697"/>
      <c r="FQ330" s="697"/>
      <c r="FR330" s="697"/>
      <c r="FS330" s="697"/>
      <c r="FT330" s="697"/>
      <c r="FU330" s="697"/>
      <c r="FV330" s="697"/>
      <c r="FW330" s="697"/>
      <c r="FX330" s="697"/>
      <c r="FY330" s="697"/>
      <c r="FZ330" s="697"/>
      <c r="GA330" s="697"/>
      <c r="GB330" s="697"/>
      <c r="GC330" s="697"/>
      <c r="GD330" s="697"/>
      <c r="GE330" s="697"/>
      <c r="GF330" s="697"/>
      <c r="GG330" s="697"/>
      <c r="GH330" s="697"/>
      <c r="GI330" s="697"/>
      <c r="GJ330" s="697"/>
      <c r="GK330" s="697"/>
      <c r="GL330" s="697"/>
      <c r="GM330" s="697"/>
      <c r="GN330" s="697"/>
      <c r="GO330" s="697"/>
      <c r="GP330" s="697"/>
      <c r="GQ330" s="697"/>
      <c r="GR330" s="697"/>
      <c r="GS330" s="697"/>
      <c r="GT330" s="697"/>
      <c r="GU330" s="697"/>
      <c r="GV330" s="697"/>
      <c r="GW330" s="697"/>
      <c r="GX330" s="697"/>
      <c r="GY330" s="697"/>
      <c r="GZ330" s="697"/>
      <c r="HA330" s="697"/>
      <c r="HB330" s="697"/>
      <c r="HC330" s="697"/>
      <c r="HD330" s="697"/>
      <c r="HE330" s="697"/>
      <c r="HF330" s="697"/>
      <c r="HG330" s="697"/>
      <c r="HH330" s="697"/>
      <c r="HI330" s="697"/>
      <c r="HJ330" s="697"/>
      <c r="HK330" s="697"/>
      <c r="HL330" s="697"/>
      <c r="HM330" s="697"/>
      <c r="HN330" s="697"/>
      <c r="HO330" s="697"/>
      <c r="HP330" s="697"/>
      <c r="HQ330" s="697"/>
      <c r="HR330" s="697"/>
      <c r="HS330" s="697"/>
      <c r="HT330" s="697"/>
      <c r="HU330" s="697"/>
      <c r="HV330" s="697"/>
      <c r="HW330" s="697"/>
      <c r="HX330" s="697"/>
      <c r="HY330" s="697"/>
      <c r="HZ330" s="697"/>
      <c r="IA330" s="697"/>
      <c r="IB330" s="697"/>
      <c r="IC330" s="697"/>
      <c r="ID330" s="697"/>
      <c r="IE330" s="697"/>
      <c r="IF330" s="697"/>
      <c r="IG330" s="697"/>
      <c r="IH330" s="697"/>
      <c r="II330" s="697"/>
      <c r="IJ330" s="697"/>
      <c r="IK330" s="697"/>
      <c r="IL330" s="697"/>
      <c r="IM330" s="697"/>
    </row>
    <row r="331" spans="1:247">
      <c r="A331" s="704"/>
      <c r="B331" s="704"/>
      <c r="C331" s="704"/>
      <c r="D331" s="720"/>
      <c r="E331" s="711"/>
      <c r="F331" s="717"/>
      <c r="G331" s="708"/>
      <c r="H331" s="717"/>
      <c r="I331" s="711"/>
      <c r="J331" s="711"/>
      <c r="K331" s="718"/>
      <c r="L331" s="712"/>
      <c r="M331" s="704"/>
      <c r="N331" s="704"/>
      <c r="O331" s="712"/>
      <c r="P331" s="704"/>
      <c r="Q331" s="704"/>
      <c r="R331" s="704"/>
      <c r="S331" s="713"/>
      <c r="T331" s="704"/>
      <c r="V331" s="697"/>
      <c r="W331" s="697"/>
      <c r="X331" s="697"/>
      <c r="Y331" s="697"/>
      <c r="Z331" s="697"/>
      <c r="AA331" s="697"/>
      <c r="AB331" s="697"/>
      <c r="AC331" s="697"/>
      <c r="AD331" s="697"/>
      <c r="AE331" s="697"/>
      <c r="AF331" s="697"/>
      <c r="AG331" s="697"/>
      <c r="AH331" s="697"/>
      <c r="AI331" s="697"/>
      <c r="AJ331" s="697"/>
      <c r="AK331" s="697"/>
      <c r="AL331" s="697"/>
      <c r="AM331" s="697"/>
      <c r="AN331" s="697"/>
      <c r="AO331" s="697"/>
      <c r="AP331" s="697"/>
      <c r="AQ331" s="697"/>
      <c r="AR331" s="697"/>
      <c r="AS331" s="697"/>
      <c r="AT331" s="697"/>
      <c r="AU331" s="697"/>
      <c r="AV331" s="697"/>
      <c r="AW331" s="697"/>
      <c r="AX331" s="697"/>
      <c r="AY331" s="697"/>
      <c r="AZ331" s="697"/>
      <c r="BA331" s="697"/>
      <c r="BB331" s="697"/>
      <c r="BC331" s="697"/>
      <c r="BD331" s="697"/>
      <c r="BE331" s="697"/>
      <c r="BF331" s="697"/>
      <c r="BG331" s="697"/>
      <c r="BH331" s="697"/>
      <c r="BI331" s="697"/>
      <c r="BJ331" s="697"/>
      <c r="BK331" s="697"/>
      <c r="BL331" s="697"/>
      <c r="BM331" s="697"/>
      <c r="BN331" s="697"/>
      <c r="BO331" s="697"/>
      <c r="BP331" s="697"/>
      <c r="BQ331" s="697"/>
      <c r="BR331" s="697"/>
      <c r="BS331" s="697"/>
      <c r="BT331" s="697"/>
      <c r="BU331" s="697"/>
      <c r="BV331" s="697"/>
      <c r="BW331" s="697"/>
      <c r="BX331" s="697"/>
      <c r="BY331" s="697"/>
      <c r="BZ331" s="697"/>
      <c r="CA331" s="697"/>
      <c r="CB331" s="697"/>
      <c r="CC331" s="697"/>
      <c r="CD331" s="697"/>
      <c r="CE331" s="697"/>
      <c r="CF331" s="697"/>
      <c r="CG331" s="697"/>
      <c r="CH331" s="697"/>
      <c r="CI331" s="697"/>
      <c r="CJ331" s="697"/>
      <c r="CK331" s="697"/>
      <c r="CL331" s="697"/>
      <c r="CM331" s="697"/>
      <c r="CN331" s="697"/>
      <c r="CO331" s="697"/>
      <c r="CP331" s="697"/>
      <c r="CQ331" s="697"/>
      <c r="CR331" s="697"/>
      <c r="CS331" s="697"/>
      <c r="CT331" s="697"/>
      <c r="CU331" s="697"/>
      <c r="CV331" s="697"/>
      <c r="CW331" s="697"/>
      <c r="CX331" s="697"/>
      <c r="CY331" s="697"/>
      <c r="CZ331" s="697"/>
      <c r="DA331" s="697"/>
      <c r="DB331" s="697"/>
      <c r="DC331" s="697"/>
      <c r="DD331" s="697"/>
      <c r="DE331" s="697"/>
      <c r="DF331" s="697"/>
      <c r="DG331" s="697"/>
      <c r="DH331" s="697"/>
      <c r="DI331" s="697"/>
      <c r="DJ331" s="697"/>
      <c r="DK331" s="697"/>
      <c r="DL331" s="697"/>
      <c r="DM331" s="697"/>
      <c r="DN331" s="697"/>
      <c r="DO331" s="697"/>
      <c r="DP331" s="697"/>
      <c r="DQ331" s="697"/>
      <c r="DR331" s="697"/>
      <c r="DS331" s="697"/>
      <c r="DT331" s="697"/>
      <c r="DU331" s="697"/>
      <c r="DV331" s="697"/>
      <c r="DW331" s="697"/>
      <c r="DX331" s="697"/>
      <c r="DY331" s="697"/>
      <c r="DZ331" s="697"/>
      <c r="EA331" s="697"/>
      <c r="EB331" s="697"/>
      <c r="EC331" s="697"/>
      <c r="ED331" s="697"/>
      <c r="EE331" s="697"/>
      <c r="EF331" s="697"/>
      <c r="EG331" s="697"/>
      <c r="EH331" s="697"/>
      <c r="EI331" s="697"/>
      <c r="EJ331" s="697"/>
      <c r="EK331" s="697"/>
      <c r="EL331" s="697"/>
      <c r="EM331" s="697"/>
      <c r="EN331" s="697"/>
      <c r="EO331" s="697"/>
      <c r="EP331" s="697"/>
      <c r="EQ331" s="697"/>
      <c r="ER331" s="697"/>
      <c r="ES331" s="697"/>
      <c r="ET331" s="697"/>
      <c r="EU331" s="697"/>
      <c r="EV331" s="697"/>
      <c r="EW331" s="697"/>
      <c r="EX331" s="697"/>
      <c r="EY331" s="697"/>
      <c r="EZ331" s="697"/>
      <c r="FA331" s="697"/>
      <c r="FB331" s="697"/>
      <c r="FC331" s="697"/>
      <c r="FD331" s="697"/>
      <c r="FE331" s="697"/>
      <c r="FF331" s="697"/>
      <c r="FG331" s="697"/>
      <c r="FH331" s="697"/>
      <c r="FI331" s="697"/>
      <c r="FJ331" s="697"/>
      <c r="FK331" s="697"/>
      <c r="FL331" s="697"/>
      <c r="FM331" s="697"/>
      <c r="FN331" s="697"/>
      <c r="FO331" s="697"/>
      <c r="FP331" s="697"/>
      <c r="FQ331" s="697"/>
      <c r="FR331" s="697"/>
      <c r="FS331" s="697"/>
      <c r="FT331" s="697"/>
      <c r="FU331" s="697"/>
      <c r="FV331" s="697"/>
      <c r="FW331" s="697"/>
      <c r="FX331" s="697"/>
      <c r="FY331" s="697"/>
      <c r="FZ331" s="697"/>
      <c r="GA331" s="697"/>
      <c r="GB331" s="697"/>
      <c r="GC331" s="697"/>
      <c r="GD331" s="697"/>
      <c r="GE331" s="697"/>
      <c r="GF331" s="697"/>
      <c r="GG331" s="697"/>
      <c r="GH331" s="697"/>
      <c r="GI331" s="697"/>
      <c r="GJ331" s="697"/>
      <c r="GK331" s="697"/>
      <c r="GL331" s="697"/>
      <c r="GM331" s="697"/>
      <c r="GN331" s="697"/>
      <c r="GO331" s="697"/>
      <c r="GP331" s="697"/>
      <c r="GQ331" s="697"/>
      <c r="GR331" s="697"/>
      <c r="GS331" s="697"/>
      <c r="GT331" s="697"/>
      <c r="GU331" s="697"/>
      <c r="GV331" s="697"/>
      <c r="GW331" s="697"/>
      <c r="GX331" s="697"/>
      <c r="GY331" s="697"/>
      <c r="GZ331" s="697"/>
      <c r="HA331" s="697"/>
      <c r="HB331" s="697"/>
      <c r="HC331" s="697"/>
      <c r="HD331" s="697"/>
      <c r="HE331" s="697"/>
      <c r="HF331" s="697"/>
      <c r="HG331" s="697"/>
      <c r="HH331" s="697"/>
      <c r="HI331" s="697"/>
      <c r="HJ331" s="697"/>
      <c r="HK331" s="697"/>
      <c r="HL331" s="697"/>
      <c r="HM331" s="697"/>
      <c r="HN331" s="697"/>
      <c r="HO331" s="697"/>
      <c r="HP331" s="697"/>
      <c r="HQ331" s="697"/>
      <c r="HR331" s="697"/>
      <c r="HS331" s="697"/>
      <c r="HT331" s="697"/>
      <c r="HU331" s="697"/>
      <c r="HV331" s="697"/>
      <c r="HW331" s="697"/>
      <c r="HX331" s="697"/>
      <c r="HY331" s="697"/>
      <c r="HZ331" s="697"/>
      <c r="IA331" s="697"/>
      <c r="IB331" s="697"/>
      <c r="IC331" s="697"/>
      <c r="ID331" s="697"/>
      <c r="IE331" s="697"/>
      <c r="IF331" s="697"/>
      <c r="IG331" s="697"/>
      <c r="IH331" s="697"/>
      <c r="II331" s="697"/>
      <c r="IJ331" s="697"/>
      <c r="IK331" s="697"/>
      <c r="IL331" s="697"/>
      <c r="IM331" s="697"/>
    </row>
    <row r="332" spans="1:247">
      <c r="A332" s="704"/>
      <c r="B332" s="704"/>
      <c r="C332" s="704"/>
      <c r="D332" s="720"/>
      <c r="E332" s="711"/>
      <c r="F332" s="717"/>
      <c r="G332" s="708"/>
      <c r="H332" s="717"/>
      <c r="I332" s="711"/>
      <c r="J332" s="711"/>
      <c r="K332" s="718"/>
      <c r="L332" s="712"/>
      <c r="M332" s="704"/>
      <c r="N332" s="704"/>
      <c r="O332" s="712"/>
      <c r="P332" s="704"/>
      <c r="Q332" s="704"/>
      <c r="R332" s="704"/>
      <c r="S332" s="713"/>
      <c r="T332" s="704"/>
      <c r="V332" s="697"/>
      <c r="W332" s="697"/>
      <c r="X332" s="697"/>
      <c r="Y332" s="697"/>
      <c r="Z332" s="697"/>
      <c r="AA332" s="697"/>
      <c r="AB332" s="697"/>
      <c r="AC332" s="697"/>
      <c r="AD332" s="697"/>
      <c r="AE332" s="697"/>
      <c r="AF332" s="697"/>
      <c r="AG332" s="697"/>
      <c r="AH332" s="697"/>
      <c r="AI332" s="697"/>
      <c r="AJ332" s="697"/>
      <c r="AK332" s="697"/>
      <c r="AL332" s="697"/>
      <c r="AM332" s="697"/>
      <c r="AN332" s="697"/>
      <c r="AO332" s="697"/>
      <c r="AP332" s="697"/>
      <c r="AQ332" s="697"/>
      <c r="AR332" s="697"/>
      <c r="AS332" s="697"/>
      <c r="AT332" s="697"/>
      <c r="AU332" s="697"/>
      <c r="AV332" s="697"/>
      <c r="AW332" s="697"/>
      <c r="AX332" s="697"/>
      <c r="AY332" s="697"/>
      <c r="AZ332" s="697"/>
      <c r="BA332" s="697"/>
      <c r="BB332" s="697"/>
      <c r="BC332" s="697"/>
      <c r="BD332" s="697"/>
      <c r="BE332" s="697"/>
      <c r="BF332" s="697"/>
      <c r="BG332" s="697"/>
      <c r="BH332" s="697"/>
      <c r="BI332" s="697"/>
      <c r="BJ332" s="697"/>
      <c r="BK332" s="697"/>
      <c r="BL332" s="697"/>
      <c r="BM332" s="697"/>
      <c r="BN332" s="697"/>
      <c r="BO332" s="697"/>
      <c r="BP332" s="697"/>
      <c r="BQ332" s="697"/>
      <c r="BR332" s="697"/>
      <c r="BS332" s="697"/>
      <c r="BT332" s="697"/>
      <c r="BU332" s="697"/>
      <c r="BV332" s="697"/>
      <c r="BW332" s="697"/>
      <c r="BX332" s="697"/>
      <c r="BY332" s="697"/>
      <c r="BZ332" s="697"/>
      <c r="CA332" s="697"/>
      <c r="CB332" s="697"/>
      <c r="CC332" s="697"/>
      <c r="CD332" s="697"/>
      <c r="CE332" s="697"/>
      <c r="CF332" s="697"/>
      <c r="CG332" s="697"/>
      <c r="CH332" s="697"/>
      <c r="CI332" s="697"/>
      <c r="CJ332" s="697"/>
      <c r="CK332" s="697"/>
      <c r="CL332" s="697"/>
      <c r="CM332" s="697"/>
      <c r="CN332" s="697"/>
      <c r="CO332" s="697"/>
      <c r="CP332" s="697"/>
      <c r="CQ332" s="697"/>
      <c r="CR332" s="697"/>
      <c r="CS332" s="697"/>
      <c r="CT332" s="697"/>
      <c r="CU332" s="697"/>
      <c r="CV332" s="697"/>
      <c r="CW332" s="697"/>
      <c r="CX332" s="697"/>
      <c r="CY332" s="697"/>
      <c r="CZ332" s="697"/>
      <c r="DA332" s="697"/>
      <c r="DB332" s="697"/>
      <c r="DC332" s="697"/>
      <c r="DD332" s="697"/>
      <c r="DE332" s="697"/>
      <c r="DF332" s="697"/>
      <c r="DG332" s="697"/>
      <c r="DH332" s="697"/>
      <c r="DI332" s="697"/>
      <c r="DJ332" s="697"/>
      <c r="DK332" s="697"/>
      <c r="DL332" s="697"/>
      <c r="DM332" s="697"/>
      <c r="DN332" s="697"/>
      <c r="DO332" s="697"/>
      <c r="DP332" s="697"/>
      <c r="DQ332" s="697"/>
      <c r="DR332" s="697"/>
      <c r="DS332" s="697"/>
      <c r="DT332" s="697"/>
      <c r="DU332" s="697"/>
      <c r="DV332" s="697"/>
      <c r="DW332" s="697"/>
      <c r="DX332" s="697"/>
      <c r="DY332" s="697"/>
      <c r="DZ332" s="697"/>
      <c r="EA332" s="697"/>
      <c r="EB332" s="697"/>
      <c r="EC332" s="697"/>
      <c r="ED332" s="697"/>
      <c r="EE332" s="697"/>
      <c r="EF332" s="697"/>
      <c r="EG332" s="697"/>
      <c r="EH332" s="697"/>
      <c r="EI332" s="697"/>
      <c r="EJ332" s="697"/>
      <c r="EK332" s="697"/>
      <c r="EL332" s="697"/>
      <c r="EM332" s="697"/>
      <c r="EN332" s="697"/>
      <c r="EO332" s="697"/>
      <c r="EP332" s="697"/>
      <c r="EQ332" s="697"/>
      <c r="ER332" s="697"/>
      <c r="ES332" s="697"/>
      <c r="ET332" s="697"/>
      <c r="EU332" s="697"/>
      <c r="EV332" s="697"/>
      <c r="EW332" s="697"/>
      <c r="EX332" s="697"/>
      <c r="EY332" s="697"/>
      <c r="EZ332" s="697"/>
      <c r="FA332" s="697"/>
      <c r="FB332" s="697"/>
      <c r="FC332" s="697"/>
      <c r="FD332" s="697"/>
      <c r="FE332" s="697"/>
      <c r="FF332" s="697"/>
      <c r="FG332" s="697"/>
      <c r="FH332" s="697"/>
      <c r="FI332" s="697"/>
      <c r="FJ332" s="697"/>
      <c r="FK332" s="697"/>
      <c r="FL332" s="697"/>
      <c r="FM332" s="697"/>
      <c r="FN332" s="697"/>
      <c r="FO332" s="697"/>
      <c r="FP332" s="697"/>
      <c r="FQ332" s="697"/>
      <c r="FR332" s="697"/>
      <c r="FS332" s="697"/>
      <c r="FT332" s="697"/>
      <c r="FU332" s="697"/>
      <c r="FV332" s="697"/>
      <c r="FW332" s="697"/>
      <c r="FX332" s="697"/>
      <c r="FY332" s="697"/>
      <c r="FZ332" s="697"/>
      <c r="GA332" s="697"/>
      <c r="GB332" s="697"/>
      <c r="GC332" s="697"/>
      <c r="GD332" s="697"/>
      <c r="GE332" s="697"/>
      <c r="GF332" s="697"/>
      <c r="GG332" s="697"/>
      <c r="GH332" s="697"/>
      <c r="GI332" s="697"/>
      <c r="GJ332" s="697"/>
      <c r="GK332" s="697"/>
      <c r="GL332" s="697"/>
      <c r="GM332" s="697"/>
      <c r="GN332" s="697"/>
      <c r="GO332" s="697"/>
      <c r="GP332" s="697"/>
      <c r="GQ332" s="697"/>
      <c r="GR332" s="697"/>
      <c r="GS332" s="697"/>
      <c r="GT332" s="697"/>
      <c r="GU332" s="697"/>
      <c r="GV332" s="697"/>
      <c r="GW332" s="697"/>
      <c r="GX332" s="697"/>
      <c r="GY332" s="697"/>
      <c r="GZ332" s="697"/>
      <c r="HA332" s="697"/>
      <c r="HB332" s="697"/>
      <c r="HC332" s="697"/>
      <c r="HD332" s="697"/>
      <c r="HE332" s="697"/>
      <c r="HF332" s="697"/>
      <c r="HG332" s="697"/>
      <c r="HH332" s="697"/>
      <c r="HI332" s="697"/>
      <c r="HJ332" s="697"/>
      <c r="HK332" s="697"/>
      <c r="HL332" s="697"/>
      <c r="HM332" s="697"/>
      <c r="HN332" s="697"/>
      <c r="HO332" s="697"/>
      <c r="HP332" s="697"/>
      <c r="HQ332" s="697"/>
      <c r="HR332" s="697"/>
      <c r="HS332" s="697"/>
      <c r="HT332" s="697"/>
      <c r="HU332" s="697"/>
      <c r="HV332" s="697"/>
      <c r="HW332" s="697"/>
      <c r="HX332" s="697"/>
      <c r="HY332" s="697"/>
      <c r="HZ332" s="697"/>
      <c r="IA332" s="697"/>
      <c r="IB332" s="697"/>
      <c r="IC332" s="697"/>
      <c r="ID332" s="697"/>
      <c r="IE332" s="697"/>
      <c r="IF332" s="697"/>
      <c r="IG332" s="697"/>
      <c r="IH332" s="697"/>
      <c r="II332" s="697"/>
      <c r="IJ332" s="697"/>
      <c r="IK332" s="697"/>
      <c r="IL332" s="697"/>
      <c r="IM332" s="697"/>
    </row>
    <row r="333" spans="1:247">
      <c r="A333" s="704"/>
      <c r="B333" s="704"/>
      <c r="C333" s="704"/>
      <c r="D333" s="720"/>
      <c r="E333" s="711"/>
      <c r="F333" s="717"/>
      <c r="G333" s="708"/>
      <c r="H333" s="717"/>
      <c r="I333" s="711"/>
      <c r="J333" s="711"/>
      <c r="K333" s="718"/>
      <c r="L333" s="712"/>
      <c r="M333" s="704"/>
      <c r="N333" s="704"/>
      <c r="O333" s="712"/>
      <c r="P333" s="704"/>
      <c r="Q333" s="704"/>
      <c r="R333" s="704"/>
      <c r="S333" s="713"/>
      <c r="T333" s="704"/>
      <c r="V333" s="697"/>
      <c r="W333" s="697"/>
      <c r="X333" s="697"/>
      <c r="Y333" s="697"/>
      <c r="Z333" s="697"/>
      <c r="AA333" s="697"/>
      <c r="AB333" s="697"/>
      <c r="AC333" s="697"/>
      <c r="AD333" s="697"/>
      <c r="AE333" s="697"/>
      <c r="AF333" s="697"/>
      <c r="AG333" s="697"/>
      <c r="AH333" s="697"/>
      <c r="AI333" s="697"/>
      <c r="AJ333" s="697"/>
      <c r="AK333" s="697"/>
      <c r="AL333" s="697"/>
      <c r="AM333" s="697"/>
      <c r="AN333" s="697"/>
      <c r="AO333" s="697"/>
      <c r="AP333" s="697"/>
      <c r="AQ333" s="697"/>
      <c r="AR333" s="697"/>
      <c r="AS333" s="697"/>
      <c r="AT333" s="697"/>
      <c r="AU333" s="697"/>
      <c r="AV333" s="697"/>
      <c r="AW333" s="697"/>
      <c r="AX333" s="697"/>
      <c r="AY333" s="697"/>
      <c r="AZ333" s="697"/>
      <c r="BA333" s="697"/>
      <c r="BB333" s="697"/>
      <c r="BC333" s="697"/>
      <c r="BD333" s="697"/>
      <c r="BE333" s="697"/>
      <c r="BF333" s="697"/>
      <c r="BG333" s="697"/>
      <c r="BH333" s="697"/>
      <c r="BI333" s="697"/>
      <c r="BJ333" s="697"/>
      <c r="BK333" s="697"/>
      <c r="BL333" s="697"/>
      <c r="BM333" s="697"/>
      <c r="BN333" s="697"/>
      <c r="BO333" s="697"/>
      <c r="BP333" s="697"/>
      <c r="BQ333" s="697"/>
      <c r="BR333" s="697"/>
      <c r="BS333" s="697"/>
      <c r="BT333" s="697"/>
      <c r="BU333" s="697"/>
      <c r="BV333" s="697"/>
      <c r="BW333" s="697"/>
      <c r="BX333" s="697"/>
      <c r="BY333" s="697"/>
      <c r="BZ333" s="697"/>
      <c r="CA333" s="697"/>
      <c r="CB333" s="697"/>
      <c r="CC333" s="697"/>
      <c r="CD333" s="697"/>
      <c r="CE333" s="697"/>
      <c r="CF333" s="697"/>
      <c r="CG333" s="697"/>
      <c r="CH333" s="697"/>
      <c r="CI333" s="697"/>
      <c r="CJ333" s="697"/>
      <c r="CK333" s="697"/>
      <c r="CL333" s="697"/>
      <c r="CM333" s="697"/>
      <c r="CN333" s="697"/>
      <c r="CO333" s="697"/>
      <c r="CP333" s="697"/>
      <c r="CQ333" s="697"/>
      <c r="CR333" s="697"/>
      <c r="CS333" s="697"/>
      <c r="CT333" s="697"/>
      <c r="CU333" s="697"/>
      <c r="CV333" s="697"/>
      <c r="CW333" s="697"/>
      <c r="CX333" s="697"/>
      <c r="CY333" s="697"/>
      <c r="CZ333" s="697"/>
      <c r="DA333" s="697"/>
      <c r="DB333" s="697"/>
      <c r="DC333" s="697"/>
      <c r="DD333" s="697"/>
      <c r="DE333" s="697"/>
      <c r="DF333" s="697"/>
      <c r="DG333" s="697"/>
      <c r="DH333" s="697"/>
      <c r="DI333" s="697"/>
      <c r="DJ333" s="697"/>
      <c r="DK333" s="697"/>
      <c r="DL333" s="697"/>
      <c r="DM333" s="697"/>
      <c r="DN333" s="697"/>
      <c r="DO333" s="697"/>
      <c r="DP333" s="697"/>
      <c r="DQ333" s="697"/>
      <c r="DR333" s="697"/>
      <c r="DS333" s="697"/>
      <c r="DT333" s="697"/>
      <c r="DU333" s="697"/>
      <c r="DV333" s="697"/>
      <c r="DW333" s="697"/>
      <c r="DX333" s="697"/>
      <c r="DY333" s="697"/>
      <c r="DZ333" s="697"/>
      <c r="EA333" s="697"/>
      <c r="EB333" s="697"/>
      <c r="EC333" s="697"/>
      <c r="ED333" s="697"/>
      <c r="EE333" s="697"/>
      <c r="EF333" s="697"/>
      <c r="EG333" s="697"/>
      <c r="EH333" s="697"/>
      <c r="EI333" s="697"/>
      <c r="EJ333" s="697"/>
      <c r="EK333" s="697"/>
      <c r="EL333" s="697"/>
      <c r="EM333" s="697"/>
      <c r="EN333" s="697"/>
      <c r="EO333" s="697"/>
      <c r="EP333" s="697"/>
      <c r="EQ333" s="697"/>
      <c r="ER333" s="697"/>
      <c r="ES333" s="697"/>
      <c r="ET333" s="697"/>
      <c r="EU333" s="697"/>
      <c r="EV333" s="697"/>
      <c r="EW333" s="697"/>
      <c r="EX333" s="697"/>
      <c r="EY333" s="697"/>
      <c r="EZ333" s="697"/>
      <c r="FA333" s="697"/>
      <c r="FB333" s="697"/>
      <c r="FC333" s="697"/>
      <c r="FD333" s="697"/>
      <c r="FE333" s="697"/>
      <c r="FF333" s="697"/>
      <c r="FG333" s="697"/>
      <c r="FH333" s="697"/>
      <c r="FI333" s="697"/>
      <c r="FJ333" s="697"/>
      <c r="FK333" s="697"/>
      <c r="FL333" s="697"/>
      <c r="FM333" s="697"/>
      <c r="FN333" s="697"/>
      <c r="FO333" s="697"/>
      <c r="FP333" s="697"/>
      <c r="FQ333" s="697"/>
      <c r="FR333" s="697"/>
      <c r="FS333" s="697"/>
      <c r="FT333" s="697"/>
      <c r="FU333" s="697"/>
      <c r="FV333" s="697"/>
      <c r="FW333" s="697"/>
      <c r="FX333" s="697"/>
      <c r="FY333" s="697"/>
      <c r="FZ333" s="697"/>
      <c r="GA333" s="697"/>
      <c r="GB333" s="697"/>
      <c r="GC333" s="697"/>
      <c r="GD333" s="697"/>
      <c r="GE333" s="697"/>
      <c r="GF333" s="697"/>
      <c r="GG333" s="697"/>
      <c r="GH333" s="697"/>
      <c r="GI333" s="697"/>
      <c r="GJ333" s="697"/>
      <c r="GK333" s="697"/>
      <c r="GL333" s="697"/>
      <c r="GM333" s="697"/>
      <c r="GN333" s="697"/>
      <c r="GO333" s="697"/>
      <c r="GP333" s="697"/>
      <c r="GQ333" s="697"/>
      <c r="GR333" s="697"/>
      <c r="GS333" s="697"/>
      <c r="GT333" s="697"/>
      <c r="GU333" s="697"/>
      <c r="GV333" s="697"/>
      <c r="GW333" s="697"/>
      <c r="GX333" s="697"/>
      <c r="GY333" s="697"/>
      <c r="GZ333" s="697"/>
      <c r="HA333" s="697"/>
      <c r="HB333" s="697"/>
      <c r="HC333" s="697"/>
      <c r="HD333" s="697"/>
      <c r="HE333" s="697"/>
      <c r="HF333" s="697"/>
      <c r="HG333" s="697"/>
      <c r="HH333" s="697"/>
      <c r="HI333" s="697"/>
      <c r="HJ333" s="697"/>
      <c r="HK333" s="697"/>
      <c r="HL333" s="697"/>
      <c r="HM333" s="697"/>
      <c r="HN333" s="697"/>
      <c r="HO333" s="697"/>
      <c r="HP333" s="697"/>
      <c r="HQ333" s="697"/>
      <c r="HR333" s="697"/>
      <c r="HS333" s="697"/>
      <c r="HT333" s="697"/>
      <c r="HU333" s="697"/>
      <c r="HV333" s="697"/>
      <c r="HW333" s="697"/>
      <c r="HX333" s="697"/>
      <c r="HY333" s="697"/>
      <c r="HZ333" s="697"/>
      <c r="IA333" s="697"/>
      <c r="IB333" s="697"/>
      <c r="IC333" s="697"/>
      <c r="ID333" s="697"/>
      <c r="IE333" s="697"/>
      <c r="IF333" s="697"/>
      <c r="IG333" s="697"/>
      <c r="IH333" s="697"/>
      <c r="II333" s="697"/>
      <c r="IJ333" s="697"/>
      <c r="IK333" s="697"/>
      <c r="IL333" s="697"/>
      <c r="IM333" s="697"/>
    </row>
    <row r="334" spans="1:247">
      <c r="A334" s="704"/>
      <c r="B334" s="704"/>
      <c r="C334" s="704"/>
      <c r="D334" s="720"/>
      <c r="E334" s="711"/>
      <c r="F334" s="717"/>
      <c r="G334" s="708"/>
      <c r="H334" s="717"/>
      <c r="I334" s="711"/>
      <c r="J334" s="711"/>
      <c r="K334" s="718"/>
      <c r="L334" s="712"/>
      <c r="M334" s="704"/>
      <c r="N334" s="704"/>
      <c r="O334" s="712"/>
      <c r="P334" s="704"/>
      <c r="Q334" s="704"/>
      <c r="R334" s="704"/>
      <c r="S334" s="713"/>
      <c r="T334" s="704"/>
      <c r="V334" s="697"/>
      <c r="W334" s="697"/>
      <c r="X334" s="697"/>
      <c r="Y334" s="697"/>
      <c r="Z334" s="697"/>
      <c r="AA334" s="697"/>
      <c r="AB334" s="697"/>
      <c r="AC334" s="697"/>
      <c r="AD334" s="697"/>
      <c r="AE334" s="697"/>
      <c r="AF334" s="697"/>
      <c r="AG334" s="697"/>
      <c r="AH334" s="697"/>
      <c r="AI334" s="697"/>
      <c r="AJ334" s="697"/>
      <c r="AK334" s="697"/>
      <c r="AL334" s="697"/>
      <c r="AM334" s="697"/>
      <c r="AN334" s="697"/>
      <c r="AO334" s="697"/>
      <c r="AP334" s="697"/>
      <c r="AQ334" s="697"/>
      <c r="AR334" s="697"/>
      <c r="AS334" s="697"/>
      <c r="AT334" s="697"/>
      <c r="AU334" s="697"/>
      <c r="AV334" s="697"/>
      <c r="AW334" s="697"/>
      <c r="AX334" s="697"/>
      <c r="AY334" s="697"/>
      <c r="AZ334" s="697"/>
      <c r="BA334" s="697"/>
      <c r="BB334" s="697"/>
      <c r="BC334" s="697"/>
      <c r="BD334" s="697"/>
      <c r="BE334" s="697"/>
      <c r="BF334" s="697"/>
      <c r="BG334" s="697"/>
      <c r="BH334" s="697"/>
      <c r="BI334" s="697"/>
      <c r="BJ334" s="697"/>
      <c r="BK334" s="697"/>
      <c r="BL334" s="697"/>
      <c r="BM334" s="697"/>
      <c r="BN334" s="697"/>
      <c r="BO334" s="697"/>
      <c r="BP334" s="697"/>
      <c r="BQ334" s="697"/>
      <c r="BR334" s="697"/>
      <c r="BS334" s="697"/>
      <c r="BT334" s="697"/>
      <c r="BU334" s="697"/>
      <c r="BV334" s="697"/>
      <c r="BW334" s="697"/>
      <c r="BX334" s="697"/>
      <c r="BY334" s="697"/>
      <c r="BZ334" s="697"/>
      <c r="CA334" s="697"/>
      <c r="CB334" s="697"/>
      <c r="CC334" s="697"/>
      <c r="CD334" s="697"/>
      <c r="CE334" s="697"/>
      <c r="CF334" s="697"/>
      <c r="CG334" s="697"/>
      <c r="CH334" s="697"/>
      <c r="CI334" s="697"/>
      <c r="CJ334" s="697"/>
      <c r="CK334" s="697"/>
      <c r="CL334" s="697"/>
      <c r="CM334" s="697"/>
      <c r="CN334" s="697"/>
      <c r="CO334" s="697"/>
      <c r="CP334" s="697"/>
      <c r="CQ334" s="697"/>
      <c r="CR334" s="697"/>
      <c r="CS334" s="697"/>
      <c r="CT334" s="697"/>
      <c r="CU334" s="697"/>
      <c r="CV334" s="697"/>
      <c r="CW334" s="697"/>
      <c r="CX334" s="697"/>
      <c r="CY334" s="697"/>
      <c r="CZ334" s="697"/>
      <c r="DA334" s="697"/>
      <c r="DB334" s="697"/>
      <c r="DC334" s="697"/>
      <c r="DD334" s="697"/>
      <c r="DE334" s="697"/>
      <c r="DF334" s="697"/>
      <c r="DG334" s="697"/>
      <c r="DH334" s="697"/>
      <c r="DI334" s="697"/>
      <c r="DJ334" s="697"/>
      <c r="DK334" s="697"/>
      <c r="DL334" s="697"/>
      <c r="DM334" s="697"/>
      <c r="DN334" s="697"/>
      <c r="DO334" s="697"/>
      <c r="DP334" s="697"/>
      <c r="DQ334" s="697"/>
      <c r="DR334" s="697"/>
      <c r="DS334" s="697"/>
      <c r="DT334" s="697"/>
      <c r="DU334" s="697"/>
      <c r="DV334" s="697"/>
      <c r="DW334" s="697"/>
      <c r="DX334" s="697"/>
      <c r="DY334" s="697"/>
      <c r="DZ334" s="697"/>
      <c r="EA334" s="697"/>
      <c r="EB334" s="697"/>
      <c r="EC334" s="697"/>
      <c r="ED334" s="697"/>
      <c r="EE334" s="697"/>
      <c r="EF334" s="697"/>
      <c r="EG334" s="697"/>
      <c r="EH334" s="697"/>
      <c r="EI334" s="697"/>
      <c r="EJ334" s="697"/>
      <c r="EK334" s="697"/>
      <c r="EL334" s="697"/>
      <c r="EM334" s="697"/>
      <c r="EN334" s="697"/>
      <c r="EO334" s="697"/>
      <c r="EP334" s="697"/>
      <c r="EQ334" s="697"/>
      <c r="ER334" s="697"/>
      <c r="ES334" s="697"/>
      <c r="ET334" s="697"/>
      <c r="EU334" s="697"/>
      <c r="EV334" s="697"/>
      <c r="EW334" s="697"/>
      <c r="EX334" s="697"/>
      <c r="EY334" s="697"/>
      <c r="EZ334" s="697"/>
      <c r="FA334" s="697"/>
      <c r="FB334" s="697"/>
      <c r="FC334" s="697"/>
      <c r="FD334" s="697"/>
      <c r="FE334" s="697"/>
      <c r="FF334" s="697"/>
      <c r="FG334" s="697"/>
      <c r="FH334" s="697"/>
      <c r="FI334" s="697"/>
      <c r="FJ334" s="697"/>
      <c r="FK334" s="697"/>
      <c r="FL334" s="697"/>
      <c r="FM334" s="697"/>
      <c r="FN334" s="697"/>
      <c r="FO334" s="697"/>
      <c r="FP334" s="697"/>
      <c r="FQ334" s="697"/>
      <c r="FR334" s="697"/>
      <c r="FS334" s="697"/>
      <c r="FT334" s="697"/>
      <c r="FU334" s="697"/>
      <c r="FV334" s="697"/>
      <c r="FW334" s="697"/>
      <c r="FX334" s="697"/>
      <c r="FY334" s="697"/>
      <c r="FZ334" s="697"/>
      <c r="GA334" s="697"/>
      <c r="GB334" s="697"/>
      <c r="GC334" s="697"/>
      <c r="GD334" s="697"/>
      <c r="GE334" s="697"/>
      <c r="GF334" s="697"/>
      <c r="GG334" s="697"/>
      <c r="GH334" s="697"/>
      <c r="GI334" s="697"/>
      <c r="GJ334" s="697"/>
      <c r="GK334" s="697"/>
      <c r="GL334" s="697"/>
      <c r="GM334" s="697"/>
      <c r="GN334" s="697"/>
      <c r="GO334" s="697"/>
      <c r="GP334" s="697"/>
      <c r="GQ334" s="697"/>
      <c r="GR334" s="697"/>
      <c r="GS334" s="697"/>
      <c r="GT334" s="697"/>
      <c r="GU334" s="697"/>
      <c r="GV334" s="697"/>
      <c r="GW334" s="697"/>
      <c r="GX334" s="697"/>
      <c r="GY334" s="697"/>
      <c r="GZ334" s="697"/>
      <c r="HA334" s="697"/>
      <c r="HB334" s="697"/>
      <c r="HC334" s="697"/>
      <c r="HD334" s="697"/>
      <c r="HE334" s="697"/>
      <c r="HF334" s="697"/>
      <c r="HG334" s="697"/>
      <c r="HH334" s="697"/>
      <c r="HI334" s="697"/>
      <c r="HJ334" s="697"/>
      <c r="HK334" s="697"/>
      <c r="HL334" s="697"/>
      <c r="HM334" s="697"/>
      <c r="HN334" s="697"/>
      <c r="HO334" s="697"/>
      <c r="HP334" s="697"/>
      <c r="HQ334" s="697"/>
      <c r="HR334" s="697"/>
      <c r="HS334" s="697"/>
      <c r="HT334" s="697"/>
      <c r="HU334" s="697"/>
      <c r="HV334" s="697"/>
      <c r="HW334" s="697"/>
      <c r="HX334" s="697"/>
      <c r="HY334" s="697"/>
      <c r="HZ334" s="697"/>
      <c r="IA334" s="697"/>
      <c r="IB334" s="697"/>
      <c r="IC334" s="697"/>
      <c r="ID334" s="697"/>
      <c r="IE334" s="697"/>
      <c r="IF334" s="697"/>
      <c r="IG334" s="697"/>
      <c r="IH334" s="697"/>
      <c r="II334" s="697"/>
      <c r="IJ334" s="697"/>
      <c r="IK334" s="697"/>
      <c r="IL334" s="697"/>
      <c r="IM334" s="697"/>
    </row>
    <row r="335" spans="1:247">
      <c r="A335" s="704"/>
      <c r="B335" s="704"/>
      <c r="C335" s="704"/>
      <c r="D335" s="720"/>
      <c r="E335" s="711"/>
      <c r="F335" s="717"/>
      <c r="G335" s="708"/>
      <c r="H335" s="717"/>
      <c r="I335" s="711"/>
      <c r="J335" s="711"/>
      <c r="K335" s="718"/>
      <c r="L335" s="712"/>
      <c r="M335" s="704"/>
      <c r="N335" s="704"/>
      <c r="O335" s="712"/>
      <c r="P335" s="704"/>
      <c r="Q335" s="704"/>
      <c r="R335" s="704"/>
      <c r="S335" s="713"/>
      <c r="T335" s="704"/>
      <c r="V335" s="697"/>
      <c r="W335" s="697"/>
      <c r="X335" s="697"/>
      <c r="Y335" s="697"/>
      <c r="Z335" s="697"/>
      <c r="AA335" s="697"/>
      <c r="AB335" s="697"/>
      <c r="AC335" s="697"/>
      <c r="AD335" s="697"/>
      <c r="AE335" s="697"/>
      <c r="AF335" s="697"/>
      <c r="AG335" s="697"/>
      <c r="AH335" s="697"/>
      <c r="AI335" s="697"/>
      <c r="AJ335" s="697"/>
      <c r="AK335" s="697"/>
      <c r="AL335" s="697"/>
      <c r="AM335" s="697"/>
      <c r="AN335" s="697"/>
      <c r="AO335" s="697"/>
      <c r="AP335" s="697"/>
      <c r="AQ335" s="697"/>
      <c r="AR335" s="697"/>
      <c r="AS335" s="697"/>
      <c r="AT335" s="697"/>
      <c r="AU335" s="697"/>
      <c r="AV335" s="697"/>
      <c r="AW335" s="697"/>
      <c r="AX335" s="697"/>
      <c r="AY335" s="697"/>
      <c r="AZ335" s="697"/>
      <c r="BA335" s="697"/>
      <c r="BB335" s="697"/>
      <c r="BC335" s="697"/>
      <c r="BD335" s="697"/>
      <c r="BE335" s="697"/>
      <c r="BF335" s="697"/>
      <c r="BG335" s="697"/>
      <c r="BH335" s="697"/>
      <c r="BI335" s="697"/>
      <c r="BJ335" s="697"/>
      <c r="BK335" s="697"/>
      <c r="BL335" s="697"/>
      <c r="BM335" s="697"/>
      <c r="BN335" s="697"/>
      <c r="BO335" s="697"/>
      <c r="BP335" s="697"/>
      <c r="BQ335" s="697"/>
      <c r="BR335" s="697"/>
      <c r="BS335" s="697"/>
      <c r="BT335" s="697"/>
      <c r="BU335" s="697"/>
      <c r="BV335" s="697"/>
      <c r="BW335" s="697"/>
      <c r="BX335" s="697"/>
      <c r="BY335" s="697"/>
      <c r="BZ335" s="697"/>
      <c r="CA335" s="697"/>
      <c r="CB335" s="697"/>
      <c r="CC335" s="697"/>
      <c r="CD335" s="697"/>
      <c r="CE335" s="697"/>
      <c r="CF335" s="697"/>
      <c r="CG335" s="697"/>
      <c r="CH335" s="697"/>
      <c r="CI335" s="697"/>
      <c r="CJ335" s="697"/>
      <c r="CK335" s="697"/>
      <c r="CL335" s="697"/>
      <c r="CM335" s="697"/>
      <c r="CN335" s="697"/>
      <c r="CO335" s="697"/>
      <c r="CP335" s="697"/>
      <c r="CQ335" s="697"/>
      <c r="CR335" s="697"/>
      <c r="CS335" s="697"/>
      <c r="CT335" s="697"/>
      <c r="CU335" s="697"/>
      <c r="CV335" s="697"/>
      <c r="CW335" s="697"/>
      <c r="CX335" s="697"/>
      <c r="CY335" s="697"/>
      <c r="CZ335" s="697"/>
      <c r="DA335" s="697"/>
      <c r="DB335" s="697"/>
      <c r="DC335" s="697"/>
      <c r="DD335" s="697"/>
      <c r="DE335" s="697"/>
      <c r="DF335" s="697"/>
      <c r="DG335" s="697"/>
      <c r="DH335" s="697"/>
      <c r="DI335" s="697"/>
      <c r="DJ335" s="697"/>
      <c r="DK335" s="697"/>
      <c r="DL335" s="697"/>
      <c r="DM335" s="697"/>
      <c r="DN335" s="697"/>
      <c r="DO335" s="697"/>
      <c r="DP335" s="697"/>
      <c r="DQ335" s="697"/>
      <c r="DR335" s="697"/>
      <c r="DS335" s="697"/>
      <c r="DT335" s="697"/>
      <c r="DU335" s="697"/>
      <c r="DV335" s="697"/>
      <c r="DW335" s="697"/>
      <c r="DX335" s="697"/>
      <c r="DY335" s="697"/>
      <c r="DZ335" s="697"/>
      <c r="EA335" s="697"/>
      <c r="EB335" s="697"/>
      <c r="EC335" s="697"/>
      <c r="ED335" s="697"/>
      <c r="EE335" s="697"/>
      <c r="EF335" s="697"/>
      <c r="EG335" s="697"/>
      <c r="EH335" s="697"/>
      <c r="EI335" s="697"/>
      <c r="EJ335" s="697"/>
      <c r="EK335" s="697"/>
      <c r="EL335" s="697"/>
      <c r="EM335" s="697"/>
      <c r="EN335" s="697"/>
      <c r="EO335" s="697"/>
      <c r="EP335" s="697"/>
      <c r="EQ335" s="697"/>
      <c r="ER335" s="697"/>
      <c r="ES335" s="697"/>
      <c r="ET335" s="697"/>
      <c r="EU335" s="697"/>
      <c r="EV335" s="697"/>
      <c r="EW335" s="697"/>
      <c r="EX335" s="697"/>
      <c r="EY335" s="697"/>
      <c r="EZ335" s="697"/>
      <c r="FA335" s="697"/>
      <c r="FB335" s="697"/>
      <c r="FC335" s="697"/>
      <c r="FD335" s="697"/>
      <c r="FE335" s="697"/>
      <c r="FF335" s="697"/>
      <c r="FG335" s="697"/>
      <c r="FH335" s="697"/>
      <c r="FI335" s="697"/>
      <c r="FJ335" s="697"/>
      <c r="FK335" s="697"/>
      <c r="FL335" s="697"/>
      <c r="FM335" s="697"/>
      <c r="FN335" s="697"/>
      <c r="FO335" s="697"/>
      <c r="FP335" s="697"/>
      <c r="FQ335" s="697"/>
      <c r="FR335" s="697"/>
      <c r="FS335" s="697"/>
      <c r="FT335" s="697"/>
      <c r="FU335" s="697"/>
      <c r="FV335" s="697"/>
      <c r="FW335" s="697"/>
      <c r="FX335" s="697"/>
      <c r="FY335" s="697"/>
      <c r="FZ335" s="697"/>
      <c r="GA335" s="697"/>
      <c r="GB335" s="697"/>
      <c r="GC335" s="697"/>
      <c r="GD335" s="697"/>
      <c r="GE335" s="697"/>
      <c r="GF335" s="697"/>
      <c r="GG335" s="697"/>
      <c r="GH335" s="697"/>
      <c r="GI335" s="697"/>
      <c r="GJ335" s="697"/>
      <c r="GK335" s="697"/>
      <c r="GL335" s="697"/>
      <c r="GM335" s="697"/>
      <c r="GN335" s="697"/>
      <c r="GO335" s="697"/>
      <c r="GP335" s="697"/>
      <c r="GQ335" s="697"/>
      <c r="GR335" s="697"/>
      <c r="GS335" s="697"/>
      <c r="GT335" s="697"/>
      <c r="GU335" s="697"/>
      <c r="GV335" s="697"/>
      <c r="GW335" s="697"/>
      <c r="GX335" s="697"/>
      <c r="GY335" s="697"/>
      <c r="GZ335" s="697"/>
      <c r="HA335" s="697"/>
      <c r="HB335" s="697"/>
      <c r="HC335" s="697"/>
      <c r="HD335" s="697"/>
      <c r="HE335" s="697"/>
      <c r="HF335" s="697"/>
      <c r="HG335" s="697"/>
      <c r="HH335" s="697"/>
      <c r="HI335" s="697"/>
      <c r="HJ335" s="697"/>
      <c r="HK335" s="697"/>
      <c r="HL335" s="697"/>
      <c r="HM335" s="697"/>
      <c r="HN335" s="697"/>
      <c r="HO335" s="697"/>
      <c r="HP335" s="697"/>
      <c r="HQ335" s="697"/>
      <c r="HR335" s="697"/>
      <c r="HS335" s="697"/>
      <c r="HT335" s="697"/>
      <c r="HU335" s="697"/>
      <c r="HV335" s="697"/>
      <c r="HW335" s="697"/>
      <c r="HX335" s="697"/>
      <c r="HY335" s="697"/>
      <c r="HZ335" s="697"/>
      <c r="IA335" s="697"/>
      <c r="IB335" s="697"/>
      <c r="IC335" s="697"/>
      <c r="ID335" s="697"/>
      <c r="IE335" s="697"/>
      <c r="IF335" s="697"/>
      <c r="IG335" s="697"/>
      <c r="IH335" s="697"/>
      <c r="II335" s="697"/>
      <c r="IJ335" s="697"/>
      <c r="IK335" s="697"/>
      <c r="IL335" s="697"/>
      <c r="IM335" s="697"/>
    </row>
    <row r="336" spans="1:247">
      <c r="A336" s="704"/>
      <c r="B336" s="704"/>
      <c r="C336" s="704"/>
      <c r="D336" s="720"/>
      <c r="E336" s="711"/>
      <c r="F336" s="717"/>
      <c r="G336" s="708"/>
      <c r="H336" s="717"/>
      <c r="I336" s="711"/>
      <c r="J336" s="711"/>
      <c r="K336" s="718"/>
      <c r="L336" s="712"/>
      <c r="M336" s="704"/>
      <c r="N336" s="704"/>
      <c r="O336" s="712"/>
      <c r="P336" s="704"/>
      <c r="Q336" s="704"/>
      <c r="R336" s="704"/>
      <c r="S336" s="713"/>
      <c r="T336" s="704"/>
      <c r="V336" s="697"/>
      <c r="W336" s="697"/>
      <c r="X336" s="697"/>
      <c r="Y336" s="697"/>
      <c r="Z336" s="697"/>
      <c r="AA336" s="697"/>
      <c r="AB336" s="697"/>
      <c r="AC336" s="697"/>
      <c r="AD336" s="697"/>
      <c r="AE336" s="697"/>
      <c r="AF336" s="697"/>
      <c r="AG336" s="697"/>
      <c r="AH336" s="697"/>
      <c r="AI336" s="697"/>
      <c r="AJ336" s="697"/>
      <c r="AK336" s="697"/>
      <c r="AL336" s="697"/>
      <c r="AM336" s="697"/>
      <c r="AN336" s="697"/>
      <c r="AO336" s="697"/>
      <c r="AP336" s="697"/>
      <c r="AQ336" s="697"/>
      <c r="AR336" s="697"/>
      <c r="AS336" s="697"/>
      <c r="AT336" s="697"/>
      <c r="AU336" s="697"/>
      <c r="AV336" s="697"/>
      <c r="AW336" s="697"/>
      <c r="AX336" s="697"/>
      <c r="AY336" s="697"/>
      <c r="AZ336" s="697"/>
      <c r="BA336" s="697"/>
      <c r="BB336" s="697"/>
      <c r="BC336" s="697"/>
      <c r="BD336" s="697"/>
      <c r="BE336" s="697"/>
      <c r="BF336" s="697"/>
      <c r="BG336" s="697"/>
      <c r="BH336" s="697"/>
      <c r="BI336" s="697"/>
      <c r="BJ336" s="697"/>
      <c r="BK336" s="697"/>
      <c r="BL336" s="697"/>
      <c r="BM336" s="697"/>
      <c r="BN336" s="697"/>
      <c r="BO336" s="697"/>
      <c r="BP336" s="697"/>
      <c r="BQ336" s="697"/>
      <c r="BR336" s="697"/>
      <c r="BS336" s="697"/>
      <c r="BT336" s="697"/>
      <c r="BU336" s="697"/>
      <c r="BV336" s="697"/>
      <c r="BW336" s="697"/>
      <c r="BX336" s="697"/>
      <c r="BY336" s="697"/>
      <c r="BZ336" s="697"/>
      <c r="CA336" s="697"/>
      <c r="CB336" s="697"/>
      <c r="CC336" s="697"/>
      <c r="CD336" s="697"/>
      <c r="CE336" s="697"/>
      <c r="CF336" s="697"/>
      <c r="CG336" s="697"/>
      <c r="CH336" s="697"/>
      <c r="CI336" s="697"/>
      <c r="CJ336" s="697"/>
      <c r="CK336" s="697"/>
      <c r="CL336" s="697"/>
      <c r="CM336" s="697"/>
      <c r="CN336" s="697"/>
      <c r="CO336" s="697"/>
      <c r="CP336" s="697"/>
      <c r="CQ336" s="697"/>
      <c r="CR336" s="697"/>
      <c r="CS336" s="697"/>
      <c r="CT336" s="697"/>
      <c r="CU336" s="697"/>
      <c r="CV336" s="697"/>
      <c r="CW336" s="697"/>
      <c r="CX336" s="697"/>
      <c r="CY336" s="697"/>
      <c r="CZ336" s="697"/>
      <c r="DA336" s="697"/>
      <c r="DB336" s="697"/>
      <c r="DC336" s="697"/>
      <c r="DD336" s="697"/>
      <c r="DE336" s="697"/>
      <c r="DF336" s="697"/>
      <c r="DG336" s="697"/>
      <c r="DH336" s="697"/>
      <c r="DI336" s="697"/>
      <c r="DJ336" s="697"/>
      <c r="DK336" s="697"/>
      <c r="DL336" s="697"/>
      <c r="DM336" s="697"/>
      <c r="DN336" s="697"/>
      <c r="DO336" s="697"/>
      <c r="DP336" s="697"/>
      <c r="DQ336" s="697"/>
      <c r="DR336" s="697"/>
      <c r="DS336" s="697"/>
      <c r="DT336" s="697"/>
      <c r="DU336" s="697"/>
      <c r="DV336" s="697"/>
      <c r="DW336" s="697"/>
      <c r="DX336" s="697"/>
      <c r="DY336" s="697"/>
      <c r="DZ336" s="697"/>
      <c r="EA336" s="697"/>
      <c r="EB336" s="697"/>
      <c r="EC336" s="697"/>
      <c r="ED336" s="697"/>
      <c r="EE336" s="697"/>
      <c r="EF336" s="697"/>
      <c r="EG336" s="697"/>
      <c r="EH336" s="697"/>
      <c r="EI336" s="697"/>
      <c r="EJ336" s="697"/>
      <c r="EK336" s="697"/>
      <c r="EL336" s="697"/>
      <c r="EM336" s="697"/>
      <c r="EN336" s="697"/>
      <c r="EO336" s="697"/>
      <c r="EP336" s="697"/>
      <c r="EQ336" s="697"/>
      <c r="ER336" s="697"/>
      <c r="ES336" s="697"/>
      <c r="ET336" s="697"/>
      <c r="EU336" s="697"/>
      <c r="EV336" s="697"/>
      <c r="EW336" s="697"/>
      <c r="EX336" s="697"/>
      <c r="EY336" s="697"/>
      <c r="EZ336" s="697"/>
      <c r="FA336" s="697"/>
      <c r="FB336" s="697"/>
      <c r="FC336" s="697"/>
      <c r="FD336" s="697"/>
      <c r="FE336" s="697"/>
      <c r="FF336" s="697"/>
      <c r="FG336" s="697"/>
      <c r="FH336" s="697"/>
      <c r="FI336" s="697"/>
      <c r="FJ336" s="697"/>
      <c r="FK336" s="697"/>
      <c r="FL336" s="697"/>
      <c r="FM336" s="697"/>
      <c r="FN336" s="697"/>
      <c r="FO336" s="697"/>
      <c r="FP336" s="697"/>
      <c r="FQ336" s="697"/>
      <c r="FR336" s="697"/>
      <c r="FS336" s="697"/>
      <c r="FT336" s="697"/>
      <c r="FU336" s="697"/>
      <c r="FV336" s="697"/>
      <c r="FW336" s="697"/>
      <c r="FX336" s="697"/>
      <c r="FY336" s="697"/>
      <c r="FZ336" s="697"/>
      <c r="GA336" s="697"/>
      <c r="GB336" s="697"/>
      <c r="GC336" s="697"/>
      <c r="GD336" s="697"/>
      <c r="GE336" s="697"/>
      <c r="GF336" s="697"/>
      <c r="GG336" s="697"/>
      <c r="GH336" s="697"/>
      <c r="GI336" s="697"/>
      <c r="GJ336" s="697"/>
      <c r="GK336" s="697"/>
      <c r="GL336" s="697"/>
      <c r="GM336" s="697"/>
      <c r="GN336" s="697"/>
      <c r="GO336" s="697"/>
      <c r="GP336" s="697"/>
      <c r="GQ336" s="697"/>
      <c r="GR336" s="697"/>
      <c r="GS336" s="697"/>
      <c r="GT336" s="697"/>
      <c r="GU336" s="697"/>
      <c r="GV336" s="697"/>
      <c r="GW336" s="697"/>
      <c r="GX336" s="697"/>
      <c r="GY336" s="697"/>
      <c r="GZ336" s="697"/>
      <c r="HA336" s="697"/>
      <c r="HB336" s="697"/>
      <c r="HC336" s="697"/>
      <c r="HD336" s="697"/>
      <c r="HE336" s="697"/>
      <c r="HF336" s="697"/>
      <c r="HG336" s="697"/>
      <c r="HH336" s="697"/>
      <c r="HI336" s="697"/>
      <c r="HJ336" s="697"/>
      <c r="HK336" s="697"/>
      <c r="HL336" s="697"/>
      <c r="HM336" s="697"/>
      <c r="HN336" s="697"/>
      <c r="HO336" s="697"/>
      <c r="HP336" s="697"/>
      <c r="HQ336" s="697"/>
      <c r="HR336" s="697"/>
      <c r="HS336" s="697"/>
      <c r="HT336" s="697"/>
      <c r="HU336" s="697"/>
      <c r="HV336" s="697"/>
      <c r="HW336" s="697"/>
      <c r="HX336" s="697"/>
      <c r="HY336" s="697"/>
      <c r="HZ336" s="697"/>
      <c r="IA336" s="697"/>
      <c r="IB336" s="697"/>
      <c r="IC336" s="697"/>
      <c r="ID336" s="697"/>
      <c r="IE336" s="697"/>
      <c r="IF336" s="697"/>
      <c r="IG336" s="697"/>
      <c r="IH336" s="697"/>
      <c r="II336" s="697"/>
      <c r="IJ336" s="697"/>
      <c r="IK336" s="697"/>
      <c r="IL336" s="697"/>
      <c r="IM336" s="697"/>
    </row>
    <row r="337" spans="1:247">
      <c r="A337" s="704"/>
      <c r="B337" s="704"/>
      <c r="C337" s="704"/>
      <c r="D337" s="720"/>
      <c r="E337" s="711"/>
      <c r="F337" s="717"/>
      <c r="G337" s="708"/>
      <c r="H337" s="717"/>
      <c r="I337" s="711"/>
      <c r="J337" s="711"/>
      <c r="K337" s="718"/>
      <c r="L337" s="712"/>
      <c r="M337" s="704"/>
      <c r="N337" s="704"/>
      <c r="O337" s="712"/>
      <c r="P337" s="704"/>
      <c r="Q337" s="704"/>
      <c r="R337" s="704"/>
      <c r="S337" s="713"/>
      <c r="T337" s="704"/>
      <c r="V337" s="697"/>
      <c r="W337" s="697"/>
      <c r="X337" s="697"/>
      <c r="Y337" s="697"/>
      <c r="Z337" s="697"/>
      <c r="AA337" s="697"/>
      <c r="AB337" s="697"/>
      <c r="AC337" s="697"/>
      <c r="AD337" s="697"/>
      <c r="AE337" s="697"/>
      <c r="AF337" s="697"/>
      <c r="AG337" s="697"/>
      <c r="AH337" s="697"/>
      <c r="AI337" s="697"/>
      <c r="AJ337" s="697"/>
      <c r="AK337" s="697"/>
      <c r="AL337" s="697"/>
      <c r="AM337" s="697"/>
      <c r="AN337" s="697"/>
      <c r="AO337" s="697"/>
      <c r="AP337" s="697"/>
      <c r="AQ337" s="697"/>
      <c r="AR337" s="697"/>
      <c r="AS337" s="697"/>
      <c r="AT337" s="697"/>
      <c r="AU337" s="697"/>
      <c r="AV337" s="697"/>
      <c r="AW337" s="697"/>
      <c r="AX337" s="697"/>
      <c r="AY337" s="697"/>
      <c r="AZ337" s="697"/>
      <c r="BA337" s="697"/>
      <c r="BB337" s="697"/>
      <c r="BC337" s="697"/>
      <c r="BD337" s="697"/>
      <c r="BE337" s="697"/>
      <c r="BF337" s="697"/>
      <c r="BG337" s="697"/>
      <c r="BH337" s="697"/>
      <c r="BI337" s="697"/>
      <c r="BJ337" s="697"/>
      <c r="BK337" s="697"/>
      <c r="BL337" s="697"/>
      <c r="BM337" s="697"/>
      <c r="BN337" s="697"/>
      <c r="BO337" s="697"/>
      <c r="BP337" s="697"/>
      <c r="BQ337" s="697"/>
      <c r="BR337" s="697"/>
      <c r="BS337" s="697"/>
      <c r="BT337" s="697"/>
      <c r="BU337" s="697"/>
      <c r="BV337" s="697"/>
      <c r="BW337" s="697"/>
      <c r="BX337" s="697"/>
      <c r="BY337" s="697"/>
      <c r="BZ337" s="697"/>
      <c r="CA337" s="697"/>
      <c r="CB337" s="697"/>
      <c r="CC337" s="697"/>
      <c r="CD337" s="697"/>
      <c r="CE337" s="697"/>
      <c r="CF337" s="697"/>
      <c r="CG337" s="697"/>
      <c r="CH337" s="697"/>
      <c r="CI337" s="697"/>
      <c r="CJ337" s="697"/>
      <c r="CK337" s="697"/>
      <c r="CL337" s="697"/>
      <c r="CM337" s="697"/>
      <c r="CN337" s="697"/>
      <c r="CO337" s="697"/>
      <c r="CP337" s="697"/>
      <c r="CQ337" s="697"/>
      <c r="CR337" s="697"/>
      <c r="CS337" s="697"/>
      <c r="CT337" s="697"/>
      <c r="CU337" s="697"/>
      <c r="CV337" s="697"/>
      <c r="CW337" s="697"/>
      <c r="CX337" s="697"/>
      <c r="CY337" s="697"/>
      <c r="CZ337" s="697"/>
      <c r="DA337" s="697"/>
      <c r="DB337" s="697"/>
      <c r="DC337" s="697"/>
      <c r="DD337" s="697"/>
      <c r="DE337" s="697"/>
      <c r="DF337" s="697"/>
      <c r="DG337" s="697"/>
      <c r="DH337" s="697"/>
      <c r="DI337" s="697"/>
      <c r="DJ337" s="697"/>
      <c r="DK337" s="697"/>
      <c r="DL337" s="697"/>
      <c r="DM337" s="697"/>
      <c r="DN337" s="697"/>
      <c r="DO337" s="697"/>
      <c r="DP337" s="697"/>
      <c r="DQ337" s="697"/>
      <c r="DR337" s="697"/>
      <c r="DS337" s="697"/>
      <c r="DT337" s="697"/>
      <c r="DU337" s="697"/>
      <c r="DV337" s="697"/>
      <c r="DW337" s="697"/>
      <c r="DX337" s="697"/>
      <c r="DY337" s="697"/>
      <c r="DZ337" s="697"/>
      <c r="EA337" s="697"/>
      <c r="EB337" s="697"/>
      <c r="EC337" s="697"/>
      <c r="ED337" s="697"/>
      <c r="EE337" s="697"/>
      <c r="EF337" s="697"/>
      <c r="EG337" s="697"/>
      <c r="EH337" s="697"/>
      <c r="EI337" s="697"/>
      <c r="EJ337" s="697"/>
      <c r="EK337" s="697"/>
      <c r="EL337" s="697"/>
      <c r="EM337" s="697"/>
      <c r="EN337" s="697"/>
      <c r="EO337" s="697"/>
      <c r="EP337" s="697"/>
      <c r="EQ337" s="697"/>
      <c r="ER337" s="697"/>
      <c r="ES337" s="697"/>
      <c r="ET337" s="697"/>
      <c r="EU337" s="697"/>
      <c r="EV337" s="697"/>
      <c r="EW337" s="697"/>
      <c r="EX337" s="697"/>
      <c r="EY337" s="697"/>
      <c r="EZ337" s="697"/>
      <c r="FA337" s="697"/>
      <c r="FB337" s="697"/>
      <c r="FC337" s="697"/>
      <c r="FD337" s="697"/>
      <c r="FE337" s="697"/>
      <c r="FF337" s="697"/>
      <c r="FG337" s="697"/>
      <c r="FH337" s="697"/>
      <c r="FI337" s="697"/>
      <c r="FJ337" s="697"/>
      <c r="FK337" s="697"/>
      <c r="FL337" s="697"/>
      <c r="FM337" s="697"/>
      <c r="FN337" s="697"/>
      <c r="FO337" s="697"/>
      <c r="FP337" s="697"/>
      <c r="FQ337" s="697"/>
      <c r="FR337" s="697"/>
      <c r="FS337" s="697"/>
      <c r="FT337" s="697"/>
      <c r="FU337" s="697"/>
      <c r="FV337" s="697"/>
      <c r="FW337" s="697"/>
      <c r="FX337" s="697"/>
      <c r="FY337" s="697"/>
      <c r="FZ337" s="697"/>
      <c r="GA337" s="697"/>
      <c r="GB337" s="697"/>
      <c r="GC337" s="697"/>
      <c r="GD337" s="697"/>
      <c r="GE337" s="697"/>
      <c r="GF337" s="697"/>
      <c r="GG337" s="697"/>
      <c r="GH337" s="697"/>
      <c r="GI337" s="697"/>
      <c r="GJ337" s="697"/>
      <c r="GK337" s="697"/>
      <c r="GL337" s="697"/>
      <c r="GM337" s="697"/>
      <c r="GN337" s="697"/>
      <c r="GO337" s="697"/>
      <c r="GP337" s="697"/>
      <c r="GQ337" s="697"/>
      <c r="GR337" s="697"/>
      <c r="GS337" s="697"/>
      <c r="GT337" s="697"/>
      <c r="GU337" s="697"/>
      <c r="GV337" s="697"/>
      <c r="GW337" s="697"/>
      <c r="GX337" s="697"/>
      <c r="GY337" s="697"/>
      <c r="GZ337" s="697"/>
      <c r="HA337" s="697"/>
      <c r="HB337" s="697"/>
      <c r="HC337" s="697"/>
      <c r="HD337" s="697"/>
      <c r="HE337" s="697"/>
      <c r="HF337" s="697"/>
      <c r="HG337" s="697"/>
      <c r="HH337" s="697"/>
      <c r="HI337" s="697"/>
      <c r="HJ337" s="697"/>
      <c r="HK337" s="697"/>
      <c r="HL337" s="697"/>
      <c r="HM337" s="697"/>
      <c r="HN337" s="697"/>
      <c r="HO337" s="697"/>
      <c r="HP337" s="697"/>
      <c r="HQ337" s="697"/>
      <c r="HR337" s="697"/>
      <c r="HS337" s="697"/>
      <c r="HT337" s="697"/>
      <c r="HU337" s="697"/>
      <c r="HV337" s="697"/>
      <c r="HW337" s="697"/>
      <c r="HX337" s="697"/>
      <c r="HY337" s="697"/>
      <c r="HZ337" s="697"/>
      <c r="IA337" s="697"/>
      <c r="IB337" s="697"/>
      <c r="IC337" s="697"/>
      <c r="ID337" s="697"/>
      <c r="IE337" s="697"/>
      <c r="IF337" s="697"/>
      <c r="IG337" s="697"/>
      <c r="IH337" s="697"/>
      <c r="II337" s="697"/>
      <c r="IJ337" s="697"/>
      <c r="IK337" s="697"/>
      <c r="IL337" s="697"/>
      <c r="IM337" s="697"/>
    </row>
    <row r="338" spans="1:247">
      <c r="A338" s="704"/>
      <c r="B338" s="704"/>
      <c r="C338" s="704"/>
      <c r="D338" s="720"/>
      <c r="E338" s="711"/>
      <c r="F338" s="717"/>
      <c r="G338" s="708"/>
      <c r="H338" s="717"/>
      <c r="I338" s="711"/>
      <c r="J338" s="711"/>
      <c r="K338" s="718"/>
      <c r="L338" s="712"/>
      <c r="M338" s="704"/>
      <c r="N338" s="704"/>
      <c r="O338" s="712"/>
      <c r="P338" s="704"/>
      <c r="Q338" s="704"/>
      <c r="R338" s="704"/>
      <c r="S338" s="713"/>
      <c r="T338" s="704"/>
      <c r="V338" s="697"/>
      <c r="W338" s="697"/>
      <c r="X338" s="697"/>
      <c r="Y338" s="697"/>
      <c r="Z338" s="697"/>
      <c r="AA338" s="697"/>
      <c r="AB338" s="697"/>
      <c r="AC338" s="697"/>
      <c r="AD338" s="697"/>
      <c r="AE338" s="697"/>
      <c r="AF338" s="697"/>
      <c r="AG338" s="697"/>
      <c r="AH338" s="697"/>
      <c r="AI338" s="697"/>
      <c r="AJ338" s="697"/>
      <c r="AK338" s="697"/>
      <c r="AL338" s="697"/>
      <c r="AM338" s="697"/>
      <c r="AN338" s="697"/>
      <c r="AO338" s="697"/>
      <c r="AP338" s="697"/>
      <c r="AQ338" s="697"/>
      <c r="AR338" s="697"/>
      <c r="AS338" s="697"/>
      <c r="AT338" s="697"/>
      <c r="AU338" s="697"/>
      <c r="AV338" s="697"/>
      <c r="AW338" s="697"/>
      <c r="AX338" s="697"/>
      <c r="AY338" s="697"/>
      <c r="AZ338" s="697"/>
      <c r="BA338" s="697"/>
      <c r="BB338" s="697"/>
      <c r="BC338" s="697"/>
      <c r="BD338" s="697"/>
      <c r="BE338" s="697"/>
      <c r="BF338" s="697"/>
      <c r="BG338" s="697"/>
      <c r="BH338" s="697"/>
      <c r="BI338" s="697"/>
      <c r="BJ338" s="697"/>
      <c r="BK338" s="697"/>
      <c r="BL338" s="697"/>
      <c r="BM338" s="697"/>
      <c r="BN338" s="697"/>
      <c r="BO338" s="697"/>
      <c r="BP338" s="697"/>
      <c r="BQ338" s="697"/>
      <c r="BR338" s="697"/>
      <c r="BS338" s="697"/>
      <c r="BT338" s="697"/>
      <c r="BU338" s="697"/>
      <c r="BV338" s="697"/>
      <c r="BW338" s="697"/>
      <c r="BX338" s="697"/>
      <c r="BY338" s="697"/>
      <c r="BZ338" s="697"/>
      <c r="CA338" s="697"/>
      <c r="CB338" s="697"/>
      <c r="CC338" s="697"/>
      <c r="CD338" s="697"/>
      <c r="CE338" s="697"/>
      <c r="CF338" s="697"/>
      <c r="CG338" s="697"/>
      <c r="CH338" s="697"/>
      <c r="CI338" s="697"/>
      <c r="CJ338" s="697"/>
      <c r="CK338" s="697"/>
      <c r="CL338" s="697"/>
      <c r="CM338" s="697"/>
      <c r="CN338" s="697"/>
      <c r="CO338" s="697"/>
      <c r="CP338" s="697"/>
      <c r="CQ338" s="697"/>
      <c r="CR338" s="697"/>
      <c r="CS338" s="697"/>
      <c r="CT338" s="697"/>
      <c r="CU338" s="697"/>
      <c r="CV338" s="697"/>
      <c r="CW338" s="697"/>
      <c r="CX338" s="697"/>
      <c r="CY338" s="697"/>
      <c r="CZ338" s="697"/>
      <c r="DA338" s="697"/>
      <c r="DB338" s="697"/>
      <c r="DC338" s="697"/>
      <c r="DD338" s="697"/>
      <c r="DE338" s="697"/>
      <c r="DF338" s="697"/>
      <c r="DG338" s="697"/>
      <c r="DH338" s="697"/>
      <c r="DI338" s="697"/>
      <c r="DJ338" s="697"/>
      <c r="DK338" s="697"/>
      <c r="DL338" s="697"/>
      <c r="DM338" s="697"/>
      <c r="DN338" s="697"/>
      <c r="DO338" s="697"/>
      <c r="DP338" s="697"/>
      <c r="DQ338" s="697"/>
      <c r="DR338" s="697"/>
      <c r="DS338" s="697"/>
      <c r="DT338" s="697"/>
      <c r="DU338" s="697"/>
      <c r="DV338" s="697"/>
      <c r="DW338" s="697"/>
      <c r="DX338" s="697"/>
      <c r="DY338" s="697"/>
      <c r="DZ338" s="697"/>
      <c r="EA338" s="697"/>
      <c r="EB338" s="697"/>
      <c r="EC338" s="697"/>
      <c r="ED338" s="697"/>
      <c r="EE338" s="697"/>
      <c r="EF338" s="697"/>
      <c r="EG338" s="697"/>
      <c r="EH338" s="697"/>
      <c r="EI338" s="697"/>
      <c r="EJ338" s="697"/>
      <c r="EK338" s="697"/>
      <c r="EL338" s="697"/>
      <c r="EM338" s="697"/>
      <c r="EN338" s="697"/>
      <c r="EO338" s="697"/>
      <c r="EP338" s="697"/>
      <c r="EQ338" s="697"/>
      <c r="ER338" s="697"/>
      <c r="ES338" s="697"/>
      <c r="ET338" s="697"/>
      <c r="EU338" s="697"/>
      <c r="EV338" s="697"/>
      <c r="EW338" s="697"/>
      <c r="EX338" s="697"/>
      <c r="EY338" s="697"/>
      <c r="EZ338" s="697"/>
      <c r="FA338" s="697"/>
      <c r="FB338" s="697"/>
      <c r="FC338" s="697"/>
      <c r="FD338" s="697"/>
      <c r="FE338" s="697"/>
      <c r="FF338" s="697"/>
      <c r="FG338" s="697"/>
      <c r="FH338" s="697"/>
      <c r="FI338" s="697"/>
      <c r="FJ338" s="697"/>
      <c r="FK338" s="697"/>
      <c r="FL338" s="697"/>
      <c r="FM338" s="697"/>
      <c r="FN338" s="697"/>
      <c r="FO338" s="697"/>
      <c r="FP338" s="697"/>
      <c r="FQ338" s="697"/>
      <c r="FR338" s="697"/>
      <c r="FS338" s="697"/>
      <c r="FT338" s="697"/>
      <c r="FU338" s="697"/>
      <c r="FV338" s="697"/>
      <c r="FW338" s="697"/>
      <c r="FX338" s="697"/>
      <c r="FY338" s="697"/>
      <c r="FZ338" s="697"/>
      <c r="GA338" s="697"/>
      <c r="GB338" s="697"/>
      <c r="GC338" s="697"/>
      <c r="GD338" s="697"/>
      <c r="GE338" s="697"/>
      <c r="GF338" s="697"/>
      <c r="GG338" s="697"/>
      <c r="GH338" s="697"/>
      <c r="GI338" s="697"/>
      <c r="GJ338" s="697"/>
      <c r="GK338" s="697"/>
      <c r="GL338" s="697"/>
      <c r="GM338" s="697"/>
      <c r="GN338" s="697"/>
      <c r="GO338" s="697"/>
      <c r="GP338" s="697"/>
      <c r="GQ338" s="697"/>
      <c r="GR338" s="697"/>
      <c r="GS338" s="697"/>
      <c r="GT338" s="697"/>
      <c r="GU338" s="697"/>
      <c r="GV338" s="697"/>
      <c r="GW338" s="697"/>
      <c r="GX338" s="697"/>
      <c r="GY338" s="697"/>
      <c r="GZ338" s="697"/>
      <c r="HA338" s="697"/>
      <c r="HB338" s="697"/>
      <c r="HC338" s="697"/>
      <c r="HD338" s="697"/>
      <c r="HE338" s="697"/>
      <c r="HF338" s="697"/>
      <c r="HG338" s="697"/>
      <c r="HH338" s="697"/>
      <c r="HI338" s="697"/>
      <c r="HJ338" s="697"/>
      <c r="HK338" s="697"/>
      <c r="HL338" s="697"/>
      <c r="HM338" s="697"/>
      <c r="HN338" s="697"/>
      <c r="HO338" s="697"/>
      <c r="HP338" s="697"/>
      <c r="HQ338" s="697"/>
      <c r="HR338" s="697"/>
      <c r="HS338" s="697"/>
      <c r="HT338" s="697"/>
      <c r="HU338" s="697"/>
      <c r="HV338" s="697"/>
      <c r="HW338" s="697"/>
      <c r="HX338" s="697"/>
      <c r="HY338" s="697"/>
      <c r="HZ338" s="697"/>
      <c r="IA338" s="697"/>
      <c r="IB338" s="697"/>
      <c r="IC338" s="697"/>
      <c r="ID338" s="697"/>
      <c r="IE338" s="697"/>
      <c r="IF338" s="697"/>
      <c r="IG338" s="697"/>
      <c r="IH338" s="697"/>
      <c r="II338" s="697"/>
      <c r="IJ338" s="697"/>
      <c r="IK338" s="697"/>
      <c r="IL338" s="697"/>
      <c r="IM338" s="697"/>
    </row>
    <row r="339" spans="1:247">
      <c r="A339" s="697"/>
      <c r="B339" s="697"/>
      <c r="C339" s="697"/>
      <c r="D339" s="697"/>
      <c r="E339" s="722"/>
      <c r="F339" s="722"/>
      <c r="G339" s="697"/>
      <c r="H339" s="697"/>
      <c r="I339" s="697"/>
      <c r="J339" s="722"/>
      <c r="K339" s="723"/>
      <c r="L339" s="697"/>
      <c r="M339" s="697"/>
      <c r="N339" s="697"/>
      <c r="O339" s="759"/>
      <c r="P339" s="697"/>
      <c r="Q339" s="697"/>
      <c r="R339" s="697"/>
      <c r="S339" s="724"/>
      <c r="T339" s="697"/>
      <c r="V339" s="697"/>
      <c r="W339" s="697"/>
      <c r="X339" s="697"/>
      <c r="Y339" s="697"/>
      <c r="Z339" s="697"/>
      <c r="AA339" s="697"/>
      <c r="AB339" s="697"/>
      <c r="AC339" s="697"/>
      <c r="AD339" s="697"/>
      <c r="AE339" s="697"/>
      <c r="AF339" s="697"/>
      <c r="AG339" s="697"/>
      <c r="AH339" s="697"/>
      <c r="AI339" s="697"/>
      <c r="AJ339" s="697"/>
      <c r="AK339" s="697"/>
      <c r="AL339" s="697"/>
      <c r="AM339" s="697"/>
      <c r="AN339" s="697"/>
      <c r="AO339" s="697"/>
      <c r="AP339" s="697"/>
      <c r="AQ339" s="697"/>
      <c r="AR339" s="697"/>
      <c r="AS339" s="697"/>
      <c r="AT339" s="697"/>
      <c r="AU339" s="697"/>
      <c r="AV339" s="697"/>
      <c r="AW339" s="697"/>
      <c r="AX339" s="697"/>
      <c r="AY339" s="697"/>
      <c r="AZ339" s="697"/>
      <c r="BA339" s="697"/>
      <c r="BB339" s="697"/>
      <c r="BC339" s="697"/>
      <c r="BD339" s="697"/>
      <c r="BE339" s="697"/>
      <c r="BF339" s="697"/>
      <c r="BG339" s="697"/>
      <c r="BH339" s="697"/>
      <c r="BI339" s="697"/>
      <c r="BJ339" s="697"/>
      <c r="BK339" s="697"/>
      <c r="BL339" s="697"/>
      <c r="BM339" s="697"/>
      <c r="BN339" s="697"/>
      <c r="BO339" s="697"/>
      <c r="BP339" s="697"/>
      <c r="BQ339" s="697"/>
      <c r="BR339" s="697"/>
      <c r="BS339" s="697"/>
      <c r="BT339" s="697"/>
      <c r="BU339" s="697"/>
      <c r="BV339" s="697"/>
      <c r="BW339" s="697"/>
      <c r="BX339" s="697"/>
      <c r="BY339" s="697"/>
      <c r="BZ339" s="697"/>
      <c r="CA339" s="697"/>
      <c r="CB339" s="697"/>
      <c r="CC339" s="697"/>
      <c r="CD339" s="697"/>
      <c r="CE339" s="697"/>
      <c r="CF339" s="697"/>
      <c r="CG339" s="697"/>
      <c r="CH339" s="697"/>
      <c r="CI339" s="697"/>
      <c r="CJ339" s="697"/>
      <c r="CK339" s="697"/>
      <c r="CL339" s="697"/>
      <c r="CM339" s="697"/>
      <c r="CN339" s="697"/>
      <c r="CO339" s="697"/>
      <c r="CP339" s="697"/>
      <c r="CQ339" s="697"/>
      <c r="CR339" s="697"/>
      <c r="CS339" s="697"/>
      <c r="CT339" s="697"/>
      <c r="CU339" s="697"/>
      <c r="CV339" s="697"/>
      <c r="CW339" s="697"/>
      <c r="CX339" s="697"/>
      <c r="CY339" s="697"/>
      <c r="CZ339" s="697"/>
      <c r="DA339" s="697"/>
      <c r="DB339" s="697"/>
      <c r="DC339" s="697"/>
      <c r="DD339" s="697"/>
      <c r="DE339" s="697"/>
      <c r="DF339" s="697"/>
      <c r="DG339" s="697"/>
      <c r="DH339" s="697"/>
      <c r="DI339" s="697"/>
      <c r="DJ339" s="697"/>
      <c r="DK339" s="697"/>
      <c r="DL339" s="697"/>
      <c r="DM339" s="697"/>
      <c r="DN339" s="697"/>
      <c r="DO339" s="697"/>
      <c r="DP339" s="697"/>
      <c r="DQ339" s="697"/>
      <c r="DR339" s="697"/>
      <c r="DS339" s="697"/>
      <c r="DT339" s="697"/>
      <c r="DU339" s="697"/>
      <c r="DV339" s="697"/>
      <c r="DW339" s="697"/>
      <c r="DX339" s="697"/>
      <c r="DY339" s="697"/>
      <c r="DZ339" s="697"/>
      <c r="EA339" s="697"/>
      <c r="EB339" s="697"/>
      <c r="EC339" s="697"/>
      <c r="ED339" s="697"/>
      <c r="EE339" s="697"/>
      <c r="EF339" s="697"/>
      <c r="EG339" s="697"/>
      <c r="EH339" s="697"/>
      <c r="EI339" s="697"/>
      <c r="EJ339" s="697"/>
      <c r="EK339" s="697"/>
      <c r="EL339" s="697"/>
      <c r="EM339" s="697"/>
      <c r="EN339" s="697"/>
      <c r="EO339" s="697"/>
      <c r="EP339" s="697"/>
      <c r="EQ339" s="697"/>
      <c r="ER339" s="697"/>
      <c r="ES339" s="697"/>
      <c r="ET339" s="697"/>
      <c r="EU339" s="697"/>
      <c r="EV339" s="697"/>
      <c r="EW339" s="697"/>
      <c r="EX339" s="697"/>
      <c r="EY339" s="697"/>
      <c r="EZ339" s="697"/>
      <c r="FA339" s="697"/>
      <c r="FB339" s="697"/>
      <c r="FC339" s="697"/>
      <c r="FD339" s="697"/>
      <c r="FE339" s="697"/>
      <c r="FF339" s="697"/>
      <c r="FG339" s="697"/>
      <c r="FH339" s="697"/>
      <c r="FI339" s="697"/>
      <c r="FJ339" s="697"/>
      <c r="FK339" s="697"/>
      <c r="FL339" s="697"/>
      <c r="FM339" s="697"/>
      <c r="FN339" s="697"/>
      <c r="FO339" s="697"/>
      <c r="FP339" s="697"/>
      <c r="FQ339" s="697"/>
      <c r="FR339" s="697"/>
      <c r="FS339" s="697"/>
      <c r="FT339" s="697"/>
      <c r="FU339" s="697"/>
      <c r="FV339" s="697"/>
      <c r="FW339" s="697"/>
      <c r="FX339" s="697"/>
      <c r="FY339" s="697"/>
      <c r="FZ339" s="697"/>
      <c r="GA339" s="697"/>
      <c r="GB339" s="697"/>
      <c r="GC339" s="697"/>
      <c r="GD339" s="697"/>
      <c r="GE339" s="697"/>
      <c r="GF339" s="697"/>
      <c r="GG339" s="697"/>
      <c r="GH339" s="697"/>
      <c r="GI339" s="697"/>
      <c r="GJ339" s="697"/>
      <c r="GK339" s="697"/>
      <c r="GL339" s="697"/>
      <c r="GM339" s="697"/>
      <c r="GN339" s="697"/>
      <c r="GO339" s="697"/>
      <c r="GP339" s="697"/>
      <c r="GQ339" s="697"/>
      <c r="GR339" s="697"/>
      <c r="GS339" s="697"/>
      <c r="GT339" s="697"/>
      <c r="GU339" s="697"/>
      <c r="GV339" s="697"/>
      <c r="GW339" s="697"/>
      <c r="GX339" s="697"/>
      <c r="GY339" s="697"/>
      <c r="GZ339" s="697"/>
      <c r="HA339" s="697"/>
      <c r="HB339" s="697"/>
      <c r="HC339" s="697"/>
      <c r="HD339" s="697"/>
      <c r="HE339" s="697"/>
      <c r="HF339" s="697"/>
      <c r="HG339" s="697"/>
      <c r="HH339" s="697"/>
      <c r="HI339" s="697"/>
      <c r="HJ339" s="697"/>
      <c r="HK339" s="697"/>
      <c r="HL339" s="697"/>
      <c r="HM339" s="697"/>
      <c r="HN339" s="697"/>
      <c r="HO339" s="697"/>
      <c r="HP339" s="697"/>
      <c r="HQ339" s="697"/>
      <c r="HR339" s="697"/>
      <c r="HS339" s="697"/>
      <c r="HT339" s="697"/>
      <c r="HU339" s="697"/>
      <c r="HV339" s="697"/>
      <c r="HW339" s="697"/>
      <c r="HX339" s="697"/>
      <c r="HY339" s="697"/>
      <c r="HZ339" s="697"/>
      <c r="IA339" s="697"/>
      <c r="IB339" s="697"/>
      <c r="IC339" s="697"/>
      <c r="ID339" s="697"/>
      <c r="IE339" s="697"/>
      <c r="IF339" s="697"/>
      <c r="IG339" s="697"/>
      <c r="IH339" s="697"/>
      <c r="II339" s="697"/>
      <c r="IJ339" s="697"/>
      <c r="IK339" s="697"/>
      <c r="IL339" s="697"/>
      <c r="IM339" s="697"/>
    </row>
  </sheetData>
  <autoFilter ref="A3:T187">
    <filterColumn colId="9">
      <filters>
        <filter val="Length @age"/>
        <filter val="Weight @age"/>
      </filters>
    </filterColumn>
  </autoFilter>
  <mergeCells count="60">
    <mergeCell ref="K203:K204"/>
    <mergeCell ref="M211:M212"/>
    <mergeCell ref="K211:K212"/>
    <mergeCell ref="K232:K233"/>
    <mergeCell ref="K260:K261"/>
    <mergeCell ref="O203:O204"/>
    <mergeCell ref="O211:O212"/>
    <mergeCell ref="O232:O233"/>
    <mergeCell ref="O260:O261"/>
    <mergeCell ref="M232:M233"/>
    <mergeCell ref="M260:M261"/>
    <mergeCell ref="N203:N204"/>
    <mergeCell ref="N211:N212"/>
    <mergeCell ref="N232:N233"/>
    <mergeCell ref="N260:N261"/>
    <mergeCell ref="M203:M204"/>
    <mergeCell ref="Q211:Q212"/>
    <mergeCell ref="Q232:Q233"/>
    <mergeCell ref="Q260:Q261"/>
    <mergeCell ref="P203:P204"/>
    <mergeCell ref="P211:P212"/>
    <mergeCell ref="P232:P233"/>
    <mergeCell ref="P260:P261"/>
    <mergeCell ref="Q67:Q68"/>
    <mergeCell ref="T203:T204"/>
    <mergeCell ref="T211:T212"/>
    <mergeCell ref="T232:T233"/>
    <mergeCell ref="T260:T261"/>
    <mergeCell ref="R67:R68"/>
    <mergeCell ref="T67:T68"/>
    <mergeCell ref="S203:S204"/>
    <mergeCell ref="S211:S212"/>
    <mergeCell ref="S232:S233"/>
    <mergeCell ref="S260:S261"/>
    <mergeCell ref="R203:R204"/>
    <mergeCell ref="R211:R212"/>
    <mergeCell ref="R232:R233"/>
    <mergeCell ref="R260:R261"/>
    <mergeCell ref="Q203:Q204"/>
    <mergeCell ref="O67:O68"/>
    <mergeCell ref="O97:O98"/>
    <mergeCell ref="Q162:Q163"/>
    <mergeCell ref="Q34:Q35"/>
    <mergeCell ref="K127:K128"/>
    <mergeCell ref="M127:M128"/>
    <mergeCell ref="Q127:Q128"/>
    <mergeCell ref="Q44:Q45"/>
    <mergeCell ref="Q97:Q98"/>
    <mergeCell ref="K44:K45"/>
    <mergeCell ref="M44:M45"/>
    <mergeCell ref="L44:L45"/>
    <mergeCell ref="K97:K98"/>
    <mergeCell ref="M97:M98"/>
    <mergeCell ref="K67:K68"/>
    <mergeCell ref="M67:M68"/>
    <mergeCell ref="L34:L35"/>
    <mergeCell ref="M34:M35"/>
    <mergeCell ref="K34:K35"/>
    <mergeCell ref="M162:M163"/>
    <mergeCell ref="K162:K163"/>
  </mergeCells>
  <phoneticPr fontId="41" type="noConversion"/>
  <pageMargins left="0.78749999999999998" right="0.78749999999999998" top="1.0631944444444446" bottom="1.0631944444444446" header="0.51180555555555551" footer="0.51180555555555551"/>
  <pageSetup paperSize="9" scale="2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topLeftCell="A28" zoomScaleNormal="100" zoomScaleSheetLayoutView="100" workbookViewId="0">
      <selection activeCell="E29" sqref="E29"/>
    </sheetView>
  </sheetViews>
  <sheetFormatPr defaultColWidth="11.5703125" defaultRowHeight="12.75"/>
  <cols>
    <col min="1" max="1" width="11.5703125" style="1" customWidth="1"/>
    <col min="2" max="2" width="25.7109375" style="1" customWidth="1"/>
    <col min="3" max="3" width="11.5703125" style="1" customWidth="1"/>
    <col min="4" max="4" width="23" style="1" customWidth="1"/>
    <col min="5" max="5" width="19" style="1" customWidth="1"/>
    <col min="6" max="6" width="14.140625" style="1" customWidth="1"/>
    <col min="7" max="8" width="11.85546875" style="1" customWidth="1"/>
    <col min="9" max="9" width="13.5703125" style="1" customWidth="1"/>
    <col min="10" max="10" width="13.7109375" customWidth="1"/>
    <col min="11" max="11" width="22.5703125" customWidth="1"/>
  </cols>
  <sheetData>
    <row r="1" spans="1:11" ht="20.100000000000001" customHeight="1" thickBot="1">
      <c r="A1" s="53" t="s">
        <v>392</v>
      </c>
      <c r="B1" s="53"/>
      <c r="C1" s="53"/>
      <c r="D1" s="53"/>
      <c r="E1" s="53"/>
      <c r="F1" s="53"/>
      <c r="G1" s="53"/>
      <c r="H1" s="113"/>
      <c r="I1" s="20"/>
      <c r="J1" s="114" t="s">
        <v>256</v>
      </c>
      <c r="K1" s="83">
        <v>2010</v>
      </c>
    </row>
    <row r="2" spans="1:11" ht="20.100000000000001" customHeight="1" thickBot="1">
      <c r="A2" s="54"/>
      <c r="B2" s="54"/>
      <c r="C2" s="54"/>
      <c r="D2" s="54"/>
      <c r="E2" s="54"/>
      <c r="F2" s="54"/>
      <c r="G2" s="54"/>
      <c r="H2" s="113"/>
      <c r="I2" s="115"/>
      <c r="J2" s="114" t="s">
        <v>203</v>
      </c>
      <c r="K2" s="439">
        <v>2010</v>
      </c>
    </row>
    <row r="3" spans="1:11" ht="43.5" customHeight="1" thickBot="1">
      <c r="A3" s="55" t="s">
        <v>191</v>
      </c>
      <c r="B3" s="47" t="s">
        <v>204</v>
      </c>
      <c r="C3" s="55" t="s">
        <v>257</v>
      </c>
      <c r="D3" s="55" t="s">
        <v>258</v>
      </c>
      <c r="E3" s="55" t="s">
        <v>259</v>
      </c>
      <c r="F3" s="55" t="s">
        <v>238</v>
      </c>
      <c r="G3" s="55" t="s">
        <v>260</v>
      </c>
      <c r="H3" s="56" t="s">
        <v>261</v>
      </c>
      <c r="I3" s="55" t="s">
        <v>393</v>
      </c>
      <c r="J3" s="56" t="s">
        <v>262</v>
      </c>
      <c r="K3" s="56" t="s">
        <v>263</v>
      </c>
    </row>
    <row r="4" spans="1:11" s="116" customFormat="1" ht="25.5" customHeight="1">
      <c r="A4" s="483" t="s">
        <v>549</v>
      </c>
      <c r="B4" s="484" t="s">
        <v>242</v>
      </c>
      <c r="C4" s="485" t="s">
        <v>394</v>
      </c>
      <c r="D4" s="486" t="s">
        <v>395</v>
      </c>
      <c r="E4" s="486" t="s">
        <v>1178</v>
      </c>
      <c r="F4" s="486" t="s">
        <v>243</v>
      </c>
      <c r="G4" s="486" t="s">
        <v>754</v>
      </c>
      <c r="H4" s="487"/>
      <c r="I4" s="488" t="s">
        <v>1179</v>
      </c>
      <c r="J4" s="489" t="s">
        <v>754</v>
      </c>
      <c r="K4" s="487"/>
    </row>
    <row r="5" spans="1:11" s="116" customFormat="1" ht="25.5" customHeight="1">
      <c r="A5" s="483" t="s">
        <v>549</v>
      </c>
      <c r="B5" s="484" t="s">
        <v>242</v>
      </c>
      <c r="C5" s="485" t="s">
        <v>394</v>
      </c>
      <c r="D5" s="486" t="s">
        <v>396</v>
      </c>
      <c r="E5" s="486" t="s">
        <v>1178</v>
      </c>
      <c r="F5" s="486" t="s">
        <v>243</v>
      </c>
      <c r="G5" s="486" t="s">
        <v>754</v>
      </c>
      <c r="H5" s="487"/>
      <c r="I5" s="488" t="s">
        <v>1179</v>
      </c>
      <c r="J5" s="487" t="s">
        <v>754</v>
      </c>
      <c r="K5" s="487"/>
    </row>
    <row r="6" spans="1:11" s="116" customFormat="1" ht="25.5" customHeight="1">
      <c r="A6" s="483" t="s">
        <v>549</v>
      </c>
      <c r="B6" s="484" t="s">
        <v>242</v>
      </c>
      <c r="C6" s="485" t="s">
        <v>397</v>
      </c>
      <c r="D6" s="486" t="s">
        <v>395</v>
      </c>
      <c r="E6" s="486" t="s">
        <v>1180</v>
      </c>
      <c r="F6" s="486" t="s">
        <v>243</v>
      </c>
      <c r="G6" s="481" t="s">
        <v>754</v>
      </c>
      <c r="H6" s="480"/>
      <c r="I6" s="481" t="s">
        <v>1241</v>
      </c>
      <c r="J6" s="487" t="s">
        <v>754</v>
      </c>
      <c r="K6" s="487"/>
    </row>
    <row r="7" spans="1:11" s="116" customFormat="1" ht="25.5" customHeight="1">
      <c r="A7" s="483" t="s">
        <v>549</v>
      </c>
      <c r="B7" s="484" t="s">
        <v>242</v>
      </c>
      <c r="C7" s="485" t="s">
        <v>397</v>
      </c>
      <c r="D7" s="486" t="s">
        <v>398</v>
      </c>
      <c r="E7" s="486" t="s">
        <v>1180</v>
      </c>
      <c r="F7" s="486" t="s">
        <v>243</v>
      </c>
      <c r="G7" s="481" t="s">
        <v>754</v>
      </c>
      <c r="H7" s="480"/>
      <c r="I7" s="481" t="s">
        <v>1241</v>
      </c>
      <c r="J7" s="487" t="s">
        <v>754</v>
      </c>
      <c r="K7" s="487"/>
    </row>
    <row r="8" spans="1:11" s="116" customFormat="1" ht="25.5" customHeight="1">
      <c r="A8" s="483" t="s">
        <v>549</v>
      </c>
      <c r="B8" s="487" t="s">
        <v>242</v>
      </c>
      <c r="C8" s="487" t="s">
        <v>397</v>
      </c>
      <c r="D8" s="487" t="s">
        <v>399</v>
      </c>
      <c r="E8" s="487" t="s">
        <v>1180</v>
      </c>
      <c r="F8" s="481" t="s">
        <v>332</v>
      </c>
      <c r="G8" s="481"/>
      <c r="H8" s="480"/>
      <c r="I8" s="482"/>
      <c r="J8" s="487"/>
      <c r="K8" s="487"/>
    </row>
    <row r="9" spans="1:11" s="116" customFormat="1" ht="25.5" customHeight="1">
      <c r="A9" s="483" t="s">
        <v>549</v>
      </c>
      <c r="B9" s="484" t="s">
        <v>242</v>
      </c>
      <c r="C9" s="485" t="s">
        <v>397</v>
      </c>
      <c r="D9" s="486" t="s">
        <v>400</v>
      </c>
      <c r="E9" s="486" t="s">
        <v>1180</v>
      </c>
      <c r="F9" s="486" t="s">
        <v>243</v>
      </c>
      <c r="G9" s="481" t="s">
        <v>754</v>
      </c>
      <c r="H9" s="480"/>
      <c r="I9" s="481" t="s">
        <v>1241</v>
      </c>
      <c r="J9" s="487" t="s">
        <v>754</v>
      </c>
      <c r="K9" s="487"/>
    </row>
    <row r="10" spans="1:11" s="116" customFormat="1" ht="25.5" customHeight="1">
      <c r="A10" s="483" t="s">
        <v>549</v>
      </c>
      <c r="B10" s="484" t="s">
        <v>242</v>
      </c>
      <c r="C10" s="485" t="s">
        <v>397</v>
      </c>
      <c r="D10" s="486" t="s">
        <v>401</v>
      </c>
      <c r="E10" s="486" t="s">
        <v>1180</v>
      </c>
      <c r="F10" s="486" t="s">
        <v>243</v>
      </c>
      <c r="G10" s="481" t="s">
        <v>754</v>
      </c>
      <c r="H10" s="480"/>
      <c r="I10" s="481" t="s">
        <v>1241</v>
      </c>
      <c r="J10" s="487" t="s">
        <v>754</v>
      </c>
      <c r="K10" s="487"/>
    </row>
    <row r="11" spans="1:11" s="116" customFormat="1" ht="25.5" customHeight="1">
      <c r="A11" s="483" t="s">
        <v>549</v>
      </c>
      <c r="B11" s="484" t="s">
        <v>242</v>
      </c>
      <c r="C11" s="485" t="s">
        <v>397</v>
      </c>
      <c r="D11" s="486" t="s">
        <v>1181</v>
      </c>
      <c r="E11" s="486" t="s">
        <v>1180</v>
      </c>
      <c r="F11" s="486" t="s">
        <v>243</v>
      </c>
      <c r="G11" s="481" t="s">
        <v>754</v>
      </c>
      <c r="H11" s="480"/>
      <c r="I11" s="481" t="s">
        <v>1241</v>
      </c>
      <c r="J11" s="487" t="s">
        <v>754</v>
      </c>
      <c r="K11" s="487"/>
    </row>
    <row r="12" spans="1:11" s="116" customFormat="1" ht="25.5" customHeight="1">
      <c r="A12" s="483" t="s">
        <v>549</v>
      </c>
      <c r="B12" s="484" t="s">
        <v>242</v>
      </c>
      <c r="C12" s="485" t="s">
        <v>397</v>
      </c>
      <c r="D12" s="486" t="s">
        <v>1182</v>
      </c>
      <c r="E12" s="486" t="s">
        <v>1180</v>
      </c>
      <c r="F12" s="486" t="s">
        <v>243</v>
      </c>
      <c r="G12" s="481" t="s">
        <v>754</v>
      </c>
      <c r="H12" s="480"/>
      <c r="I12" s="481" t="s">
        <v>1241</v>
      </c>
      <c r="J12" s="487" t="s">
        <v>754</v>
      </c>
      <c r="K12" s="487"/>
    </row>
    <row r="13" spans="1:11" s="116" customFormat="1" ht="25.5" customHeight="1">
      <c r="A13" s="483" t="s">
        <v>549</v>
      </c>
      <c r="B13" s="487" t="s">
        <v>242</v>
      </c>
      <c r="C13" s="487" t="s">
        <v>397</v>
      </c>
      <c r="D13" s="487" t="s">
        <v>1183</v>
      </c>
      <c r="E13" s="487" t="s">
        <v>1180</v>
      </c>
      <c r="F13" s="481" t="s">
        <v>332</v>
      </c>
      <c r="G13" s="481"/>
      <c r="H13" s="480"/>
      <c r="I13" s="482"/>
      <c r="J13" s="487"/>
      <c r="K13" s="487"/>
    </row>
    <row r="14" spans="1:11" s="116" customFormat="1" ht="25.5" customHeight="1">
      <c r="A14" s="483" t="s">
        <v>549</v>
      </c>
      <c r="B14" s="487" t="s">
        <v>242</v>
      </c>
      <c r="C14" s="487" t="s">
        <v>397</v>
      </c>
      <c r="D14" s="487" t="s">
        <v>1184</v>
      </c>
      <c r="E14" s="487" t="s">
        <v>1180</v>
      </c>
      <c r="F14" s="481" t="s">
        <v>332</v>
      </c>
      <c r="G14" s="481"/>
      <c r="H14" s="480"/>
      <c r="I14" s="482"/>
      <c r="J14" s="487"/>
      <c r="K14" s="487"/>
    </row>
    <row r="15" spans="1:11" s="116" customFormat="1" ht="25.5" customHeight="1">
      <c r="A15" s="483" t="s">
        <v>549</v>
      </c>
      <c r="B15" s="487" t="s">
        <v>242</v>
      </c>
      <c r="C15" s="487" t="s">
        <v>397</v>
      </c>
      <c r="D15" s="487" t="s">
        <v>1185</v>
      </c>
      <c r="E15" s="487" t="s">
        <v>1180</v>
      </c>
      <c r="F15" s="481" t="s">
        <v>332</v>
      </c>
      <c r="G15" s="481"/>
      <c r="H15" s="480"/>
      <c r="I15" s="482"/>
      <c r="J15" s="487"/>
      <c r="K15" s="487"/>
    </row>
    <row r="16" spans="1:11" s="116" customFormat="1" ht="25.5" customHeight="1">
      <c r="A16" s="483" t="s">
        <v>549</v>
      </c>
      <c r="B16" s="487" t="s">
        <v>242</v>
      </c>
      <c r="C16" s="487" t="s">
        <v>397</v>
      </c>
      <c r="D16" s="487" t="s">
        <v>1186</v>
      </c>
      <c r="E16" s="487" t="s">
        <v>1180</v>
      </c>
      <c r="F16" s="481" t="s">
        <v>332</v>
      </c>
      <c r="G16" s="481"/>
      <c r="H16" s="480"/>
      <c r="I16" s="482"/>
      <c r="J16" s="487"/>
      <c r="K16" s="487"/>
    </row>
    <row r="17" spans="1:11" s="116" customFormat="1" ht="25.5" customHeight="1">
      <c r="A17" s="483" t="s">
        <v>549</v>
      </c>
      <c r="B17" s="487" t="s">
        <v>242</v>
      </c>
      <c r="C17" s="487" t="s">
        <v>397</v>
      </c>
      <c r="D17" s="487" t="s">
        <v>1187</v>
      </c>
      <c r="E17" s="487" t="s">
        <v>1180</v>
      </c>
      <c r="F17" s="481" t="s">
        <v>332</v>
      </c>
      <c r="G17" s="481"/>
      <c r="H17" s="480"/>
      <c r="I17" s="482"/>
      <c r="J17" s="487"/>
      <c r="K17" s="487"/>
    </row>
    <row r="18" spans="1:11" s="116" customFormat="1" ht="25.5" customHeight="1">
      <c r="A18" s="483" t="s">
        <v>549</v>
      </c>
      <c r="B18" s="487" t="s">
        <v>242</v>
      </c>
      <c r="C18" s="487" t="s">
        <v>397</v>
      </c>
      <c r="D18" s="487" t="s">
        <v>1188</v>
      </c>
      <c r="E18" s="487" t="s">
        <v>1180</v>
      </c>
      <c r="F18" s="481" t="s">
        <v>332</v>
      </c>
      <c r="G18" s="481"/>
      <c r="H18" s="480"/>
      <c r="I18" s="482"/>
      <c r="J18" s="487"/>
      <c r="K18" s="487"/>
    </row>
    <row r="19" spans="1:11" s="116" customFormat="1" ht="25.5" customHeight="1">
      <c r="A19" s="483" t="s">
        <v>549</v>
      </c>
      <c r="B19" s="484" t="s">
        <v>242</v>
      </c>
      <c r="C19" s="490" t="s">
        <v>402</v>
      </c>
      <c r="D19" s="488" t="s">
        <v>403</v>
      </c>
      <c r="E19" s="486" t="s">
        <v>1189</v>
      </c>
      <c r="F19" s="486" t="s">
        <v>243</v>
      </c>
      <c r="G19" s="486" t="s">
        <v>754</v>
      </c>
      <c r="H19" s="487"/>
      <c r="I19" s="488" t="s">
        <v>1179</v>
      </c>
      <c r="J19" s="487" t="s">
        <v>754</v>
      </c>
      <c r="K19" s="487"/>
    </row>
    <row r="20" spans="1:11" ht="25.5" customHeight="1">
      <c r="A20" s="483" t="s">
        <v>549</v>
      </c>
      <c r="B20" s="484" t="s">
        <v>242</v>
      </c>
      <c r="C20" s="490" t="s">
        <v>402</v>
      </c>
      <c r="D20" s="488" t="s">
        <v>404</v>
      </c>
      <c r="E20" s="486" t="s">
        <v>1189</v>
      </c>
      <c r="F20" s="486" t="s">
        <v>243</v>
      </c>
      <c r="G20" s="486" t="s">
        <v>754</v>
      </c>
      <c r="H20" s="487"/>
      <c r="I20" s="488" t="s">
        <v>1179</v>
      </c>
      <c r="J20" s="487" t="s">
        <v>754</v>
      </c>
      <c r="K20" s="487"/>
    </row>
    <row r="21" spans="1:11" ht="25.5" customHeight="1">
      <c r="A21" s="483" t="s">
        <v>549</v>
      </c>
      <c r="B21" s="484" t="s">
        <v>242</v>
      </c>
      <c r="C21" s="490" t="s">
        <v>402</v>
      </c>
      <c r="D21" s="488" t="s">
        <v>1190</v>
      </c>
      <c r="E21" s="486" t="s">
        <v>1189</v>
      </c>
      <c r="F21" s="486" t="s">
        <v>243</v>
      </c>
      <c r="G21" s="486" t="s">
        <v>754</v>
      </c>
      <c r="H21" s="487"/>
      <c r="I21" s="488" t="s">
        <v>1179</v>
      </c>
      <c r="J21" s="487" t="s">
        <v>754</v>
      </c>
      <c r="K21" s="487"/>
    </row>
    <row r="22" spans="1:11" ht="25.5" customHeight="1">
      <c r="A22" s="483" t="s">
        <v>549</v>
      </c>
      <c r="B22" s="484" t="s">
        <v>242</v>
      </c>
      <c r="C22" s="490" t="s">
        <v>402</v>
      </c>
      <c r="D22" s="488" t="s">
        <v>1190</v>
      </c>
      <c r="E22" s="486" t="s">
        <v>1191</v>
      </c>
      <c r="F22" s="486" t="s">
        <v>243</v>
      </c>
      <c r="G22" s="486" t="s">
        <v>754</v>
      </c>
      <c r="H22" s="487"/>
      <c r="I22" s="488"/>
      <c r="J22" s="487" t="s">
        <v>754</v>
      </c>
      <c r="K22" s="487"/>
    </row>
    <row r="23" spans="1:11">
      <c r="A23" s="491"/>
      <c r="B23" s="491"/>
      <c r="C23" s="491"/>
      <c r="D23" s="492"/>
      <c r="E23" s="493"/>
      <c r="F23" s="493"/>
      <c r="G23" s="493"/>
      <c r="H23" s="494"/>
      <c r="I23" s="486"/>
      <c r="J23" s="494"/>
      <c r="K23" s="494"/>
    </row>
    <row r="24" spans="1:11" ht="13.15" customHeight="1">
      <c r="A24" s="63" t="s">
        <v>268</v>
      </c>
      <c r="D24"/>
      <c r="E24" s="64"/>
      <c r="F24" s="64"/>
      <c r="G24" s="64"/>
      <c r="H24" s="118"/>
    </row>
    <row r="25" spans="1:11" ht="13.15" customHeight="1">
      <c r="A25" s="63" t="s">
        <v>405</v>
      </c>
      <c r="D25"/>
      <c r="E25" s="64"/>
      <c r="F25" s="64"/>
      <c r="G25" s="64"/>
      <c r="H25" s="64"/>
    </row>
  </sheetData>
  <phoneticPr fontId="41" type="noConversion"/>
  <pageMargins left="0.7" right="0.7" top="0.75" bottom="0.75" header="0.51180555555555551" footer="0.51180555555555551"/>
  <pageSetup paperSize="9" scale="41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6"/>
  <sheetViews>
    <sheetView zoomScaleNormal="100" zoomScaleSheetLayoutView="100" workbookViewId="0">
      <selection activeCell="D2" sqref="D2"/>
    </sheetView>
  </sheetViews>
  <sheetFormatPr defaultColWidth="11.42578125" defaultRowHeight="12.75"/>
  <cols>
    <col min="1" max="1" width="9.5703125" style="1" customWidth="1"/>
    <col min="2" max="2" width="40" style="1" customWidth="1"/>
    <col min="3" max="3" width="18.28515625" style="1" customWidth="1"/>
    <col min="4" max="4" width="16.7109375" style="1" customWidth="1"/>
  </cols>
  <sheetData>
    <row r="1" spans="1:4" ht="19.899999999999999" customHeight="1" thickBot="1">
      <c r="A1" s="119" t="s">
        <v>406</v>
      </c>
      <c r="B1" s="120"/>
      <c r="C1" s="121" t="s">
        <v>256</v>
      </c>
      <c r="D1" s="122" t="s">
        <v>1257</v>
      </c>
    </row>
    <row r="2" spans="1:4" ht="18.600000000000001" customHeight="1" thickBot="1">
      <c r="A2" s="20"/>
      <c r="B2" s="222"/>
      <c r="C2" s="223"/>
      <c r="D2" s="121"/>
    </row>
    <row r="3" spans="1:4" ht="25.5">
      <c r="A3" s="507" t="s">
        <v>191</v>
      </c>
      <c r="B3" s="519" t="s">
        <v>334</v>
      </c>
      <c r="C3" s="520" t="s">
        <v>407</v>
      </c>
      <c r="D3" s="224" t="s">
        <v>408</v>
      </c>
    </row>
    <row r="4" spans="1:4">
      <c r="A4" s="215" t="s">
        <v>549</v>
      </c>
      <c r="B4" s="516" t="s">
        <v>362</v>
      </c>
      <c r="C4" s="216" t="s">
        <v>409</v>
      </c>
      <c r="D4" s="217">
        <v>1.17</v>
      </c>
    </row>
    <row r="5" spans="1:4">
      <c r="A5" s="215" t="s">
        <v>549</v>
      </c>
      <c r="B5" s="516" t="s">
        <v>365</v>
      </c>
      <c r="C5" s="216" t="s">
        <v>410</v>
      </c>
      <c r="D5" s="217">
        <v>1</v>
      </c>
    </row>
    <row r="6" spans="1:4">
      <c r="A6" s="215" t="s">
        <v>549</v>
      </c>
      <c r="B6" s="516" t="s">
        <v>365</v>
      </c>
      <c r="C6" s="216" t="s">
        <v>411</v>
      </c>
      <c r="D6" s="217">
        <v>3</v>
      </c>
    </row>
    <row r="7" spans="1:4">
      <c r="A7" s="215" t="s">
        <v>549</v>
      </c>
      <c r="B7" s="517" t="s">
        <v>551</v>
      </c>
      <c r="C7" s="216" t="s">
        <v>409</v>
      </c>
      <c r="D7" s="218">
        <v>1.17</v>
      </c>
    </row>
    <row r="8" spans="1:4">
      <c r="A8" s="215" t="s">
        <v>549</v>
      </c>
      <c r="B8" s="517" t="s">
        <v>552</v>
      </c>
      <c r="C8" s="216" t="s">
        <v>409</v>
      </c>
      <c r="D8" s="218">
        <v>1.1180000000000001</v>
      </c>
    </row>
    <row r="9" spans="1:4">
      <c r="A9" s="215" t="s">
        <v>549</v>
      </c>
      <c r="B9" s="517" t="s">
        <v>366</v>
      </c>
      <c r="C9" s="216" t="s">
        <v>409</v>
      </c>
      <c r="D9" s="218">
        <v>1.1100000000000001</v>
      </c>
    </row>
    <row r="10" spans="1:4">
      <c r="A10" s="215" t="s">
        <v>549</v>
      </c>
      <c r="B10" s="517" t="s">
        <v>553</v>
      </c>
      <c r="C10" s="216" t="s">
        <v>409</v>
      </c>
      <c r="D10" s="218">
        <v>1.17</v>
      </c>
    </row>
    <row r="11" spans="1:4">
      <c r="A11" s="215" t="s">
        <v>549</v>
      </c>
      <c r="B11" s="517" t="s">
        <v>554</v>
      </c>
      <c r="C11" s="216" t="s">
        <v>409</v>
      </c>
      <c r="D11" s="218">
        <v>1.19</v>
      </c>
    </row>
    <row r="12" spans="1:4">
      <c r="A12" s="215" t="s">
        <v>549</v>
      </c>
      <c r="B12" s="517" t="s">
        <v>555</v>
      </c>
      <c r="C12" s="216" t="s">
        <v>409</v>
      </c>
      <c r="D12" s="218">
        <v>1.17</v>
      </c>
    </row>
    <row r="13" spans="1:4">
      <c r="A13" s="215" t="s">
        <v>549</v>
      </c>
      <c r="B13" s="517" t="s">
        <v>349</v>
      </c>
      <c r="C13" s="216" t="s">
        <v>409</v>
      </c>
      <c r="D13" s="218">
        <v>1.05</v>
      </c>
    </row>
    <row r="14" spans="1:4">
      <c r="A14" s="215" t="s">
        <v>549</v>
      </c>
      <c r="B14" s="517" t="s">
        <v>556</v>
      </c>
      <c r="C14" s="216" t="s">
        <v>409</v>
      </c>
      <c r="D14" s="218">
        <v>1.08</v>
      </c>
    </row>
    <row r="15" spans="1:4">
      <c r="A15" s="215" t="s">
        <v>549</v>
      </c>
      <c r="B15" s="517" t="s">
        <v>557</v>
      </c>
      <c r="C15" s="216" t="s">
        <v>409</v>
      </c>
      <c r="D15" s="218">
        <v>1.1100000000000001</v>
      </c>
    </row>
    <row r="16" spans="1:4">
      <c r="A16" s="215" t="s">
        <v>549</v>
      </c>
      <c r="B16" s="517" t="s">
        <v>982</v>
      </c>
      <c r="C16" s="216" t="s">
        <v>409</v>
      </c>
      <c r="D16" s="218">
        <v>1.22</v>
      </c>
    </row>
    <row r="17" spans="1:4">
      <c r="A17" s="215" t="s">
        <v>549</v>
      </c>
      <c r="B17" s="517" t="s">
        <v>558</v>
      </c>
      <c r="C17" s="216" t="s">
        <v>409</v>
      </c>
      <c r="D17" s="218">
        <v>1.0900000000000001</v>
      </c>
    </row>
    <row r="18" spans="1:4">
      <c r="A18" s="215" t="s">
        <v>549</v>
      </c>
      <c r="B18" s="517" t="s">
        <v>559</v>
      </c>
      <c r="C18" s="216" t="s">
        <v>409</v>
      </c>
      <c r="D18" s="218">
        <v>1.0900000000000001</v>
      </c>
    </row>
    <row r="19" spans="1:4">
      <c r="A19" s="215" t="s">
        <v>549</v>
      </c>
      <c r="B19" s="517" t="s">
        <v>560</v>
      </c>
      <c r="C19" s="216" t="s">
        <v>409</v>
      </c>
      <c r="D19" s="218">
        <v>1.06</v>
      </c>
    </row>
    <row r="20" spans="1:4">
      <c r="A20" s="215" t="s">
        <v>549</v>
      </c>
      <c r="B20" s="517" t="s">
        <v>561</v>
      </c>
      <c r="C20" s="216" t="s">
        <v>409</v>
      </c>
      <c r="D20" s="218">
        <v>1.05</v>
      </c>
    </row>
    <row r="21" spans="1:4">
      <c r="A21" s="215" t="s">
        <v>549</v>
      </c>
      <c r="B21" s="517" t="s">
        <v>562</v>
      </c>
      <c r="C21" s="216" t="s">
        <v>409</v>
      </c>
      <c r="D21" s="218">
        <v>1.05</v>
      </c>
    </row>
    <row r="22" spans="1:4">
      <c r="A22" s="215" t="s">
        <v>549</v>
      </c>
      <c r="B22" s="517" t="s">
        <v>348</v>
      </c>
      <c r="C22" s="216" t="s">
        <v>409</v>
      </c>
      <c r="D22" s="218">
        <v>1.04</v>
      </c>
    </row>
    <row r="23" spans="1:4">
      <c r="A23" s="215" t="s">
        <v>549</v>
      </c>
      <c r="B23" s="517" t="s">
        <v>563</v>
      </c>
      <c r="C23" s="216" t="s">
        <v>409</v>
      </c>
      <c r="D23" s="218">
        <v>1.33</v>
      </c>
    </row>
    <row r="24" spans="1:4">
      <c r="A24" s="215" t="s">
        <v>549</v>
      </c>
      <c r="B24" s="517" t="s">
        <v>564</v>
      </c>
      <c r="C24" s="216" t="s">
        <v>409</v>
      </c>
      <c r="D24" s="218">
        <v>1.1000000000000001</v>
      </c>
    </row>
    <row r="25" spans="1:4">
      <c r="A25" s="215" t="s">
        <v>549</v>
      </c>
      <c r="B25" s="517" t="s">
        <v>362</v>
      </c>
      <c r="C25" s="216" t="s">
        <v>565</v>
      </c>
      <c r="D25" s="218">
        <v>1.7</v>
      </c>
    </row>
    <row r="26" spans="1:4" ht="13.5" thickBot="1">
      <c r="A26" s="219" t="s">
        <v>549</v>
      </c>
      <c r="B26" s="518" t="s">
        <v>982</v>
      </c>
      <c r="C26" s="220" t="s">
        <v>565</v>
      </c>
      <c r="D26" s="221">
        <v>3</v>
      </c>
    </row>
  </sheetData>
  <phoneticPr fontId="41" type="noConversion"/>
  <pageMargins left="0.70833333333333337" right="0.70833333333333337" top="0.78749999999999998" bottom="0.78749999999999998" header="0.51180555555555551" footer="0.51180555555555551"/>
  <pageSetup paperSize="9" firstPageNumber="0" fitToHeight="3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IU21"/>
  <sheetViews>
    <sheetView zoomScale="90" zoomScaleNormal="90" zoomScaleSheetLayoutView="75" workbookViewId="0">
      <selection activeCell="Q10" sqref="Q10"/>
    </sheetView>
  </sheetViews>
  <sheetFormatPr defaultColWidth="5.7109375" defaultRowHeight="19.899999999999999" customHeight="1"/>
  <cols>
    <col min="1" max="1" width="7.5703125" style="1" customWidth="1"/>
    <col min="2" max="2" width="30" style="97" customWidth="1"/>
    <col min="3" max="3" width="29.140625" style="97" customWidth="1"/>
    <col min="4" max="4" width="13.85546875" style="98" customWidth="1"/>
    <col min="5" max="5" width="10.140625" style="98" customWidth="1"/>
    <col min="6" max="8" width="6.140625" style="98" customWidth="1"/>
    <col min="9" max="10" width="12" style="98" customWidth="1"/>
    <col min="11" max="11" width="17.28515625" style="98" customWidth="1"/>
    <col min="12" max="12" width="14" style="98" customWidth="1"/>
    <col min="13" max="13" width="18" style="98" customWidth="1"/>
    <col min="14" max="14" width="12.42578125" style="98" customWidth="1"/>
    <col min="15" max="15" width="17.5703125" style="98" customWidth="1"/>
    <col min="16" max="16" width="15.140625" style="97" customWidth="1"/>
    <col min="17" max="18" width="13.28515625" style="97" customWidth="1"/>
    <col min="19" max="20" width="18.5703125" style="97" customWidth="1"/>
    <col min="21" max="255" width="5.7109375" style="123" customWidth="1"/>
  </cols>
  <sheetData>
    <row r="1" spans="1:21" ht="23.45" customHeight="1" thickBot="1">
      <c r="A1" s="99" t="s">
        <v>412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/>
      <c r="P1"/>
      <c r="S1" s="124" t="s">
        <v>189</v>
      </c>
      <c r="T1" s="124" t="s">
        <v>1257</v>
      </c>
    </row>
    <row r="2" spans="1:21" ht="20.100000000000001" customHeight="1" thickBot="1">
      <c r="A2" s="20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/>
      <c r="P2"/>
      <c r="S2" s="464" t="s">
        <v>230</v>
      </c>
      <c r="T2" s="465" t="s">
        <v>1257</v>
      </c>
    </row>
    <row r="3" spans="1:21" ht="25.15" customHeight="1">
      <c r="A3" s="470"/>
      <c r="B3" s="886"/>
      <c r="C3" s="886"/>
      <c r="D3" s="886"/>
      <c r="E3" s="886"/>
      <c r="F3" s="884" t="s">
        <v>413</v>
      </c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471"/>
      <c r="R3" s="471"/>
      <c r="S3" s="471"/>
      <c r="T3" s="472"/>
    </row>
    <row r="4" spans="1:21" s="93" customFormat="1" ht="43.15" customHeight="1">
      <c r="A4" s="473" t="s">
        <v>191</v>
      </c>
      <c r="B4" s="466" t="s">
        <v>414</v>
      </c>
      <c r="C4" s="466" t="s">
        <v>415</v>
      </c>
      <c r="D4" s="467" t="s">
        <v>416</v>
      </c>
      <c r="E4" s="467" t="s">
        <v>417</v>
      </c>
      <c r="F4" s="468">
        <v>2008</v>
      </c>
      <c r="G4" s="468">
        <v>2009</v>
      </c>
      <c r="H4" s="468">
        <v>2010</v>
      </c>
      <c r="I4" s="467" t="s">
        <v>418</v>
      </c>
      <c r="J4" s="467" t="s">
        <v>419</v>
      </c>
      <c r="K4" s="467" t="s">
        <v>420</v>
      </c>
      <c r="L4" s="467" t="s">
        <v>421</v>
      </c>
      <c r="M4" s="467" t="s">
        <v>422</v>
      </c>
      <c r="N4" s="467" t="s">
        <v>423</v>
      </c>
      <c r="O4" s="467" t="s">
        <v>424</v>
      </c>
      <c r="P4" s="467" t="s">
        <v>425</v>
      </c>
      <c r="Q4" s="469" t="s">
        <v>426</v>
      </c>
      <c r="R4" s="469" t="s">
        <v>427</v>
      </c>
      <c r="S4" s="469" t="s">
        <v>428</v>
      </c>
      <c r="T4" s="474" t="s">
        <v>429</v>
      </c>
      <c r="U4" s="125"/>
    </row>
    <row r="5" spans="1:21" s="126" customFormat="1" ht="22.5">
      <c r="A5" s="524" t="s">
        <v>549</v>
      </c>
      <c r="B5" s="413" t="s">
        <v>566</v>
      </c>
      <c r="C5" s="413" t="s">
        <v>567</v>
      </c>
      <c r="D5" s="413" t="s">
        <v>758</v>
      </c>
      <c r="E5" s="413" t="s">
        <v>569</v>
      </c>
      <c r="F5" s="412" t="s">
        <v>200</v>
      </c>
      <c r="G5" s="412" t="s">
        <v>200</v>
      </c>
      <c r="H5" s="412" t="s">
        <v>200</v>
      </c>
      <c r="I5" s="414">
        <v>18</v>
      </c>
      <c r="J5" s="414">
        <v>160</v>
      </c>
      <c r="K5" s="414" t="s">
        <v>430</v>
      </c>
      <c r="L5" s="478">
        <v>50</v>
      </c>
      <c r="M5" s="476" t="s">
        <v>570</v>
      </c>
      <c r="N5" s="413" t="s">
        <v>1231</v>
      </c>
      <c r="O5" s="413" t="s">
        <v>571</v>
      </c>
      <c r="P5" s="413" t="s">
        <v>285</v>
      </c>
      <c r="Q5" s="458" t="s">
        <v>1078</v>
      </c>
      <c r="R5" s="458" t="s">
        <v>1134</v>
      </c>
      <c r="S5" s="459">
        <f>(Q5/I5)</f>
        <v>1</v>
      </c>
      <c r="T5" s="460">
        <f>R5/L5</f>
        <v>0.9</v>
      </c>
    </row>
    <row r="6" spans="1:21" s="126" customFormat="1" ht="22.5">
      <c r="A6" s="524" t="s">
        <v>549</v>
      </c>
      <c r="B6" s="413" t="s">
        <v>566</v>
      </c>
      <c r="C6" s="413" t="s">
        <v>572</v>
      </c>
      <c r="D6" s="413" t="s">
        <v>568</v>
      </c>
      <c r="E6" s="413" t="s">
        <v>569</v>
      </c>
      <c r="F6" s="412" t="s">
        <v>200</v>
      </c>
      <c r="G6" s="412" t="s">
        <v>200</v>
      </c>
      <c r="H6" s="412" t="s">
        <v>200</v>
      </c>
      <c r="I6" s="414">
        <v>19</v>
      </c>
      <c r="J6" s="414">
        <v>160</v>
      </c>
      <c r="K6" s="414" t="s">
        <v>430</v>
      </c>
      <c r="L6" s="478">
        <v>48</v>
      </c>
      <c r="M6" s="476" t="s">
        <v>570</v>
      </c>
      <c r="N6" s="413" t="s">
        <v>1232</v>
      </c>
      <c r="O6" s="413" t="s">
        <v>571</v>
      </c>
      <c r="P6" s="413" t="s">
        <v>285</v>
      </c>
      <c r="Q6" s="796" t="s">
        <v>1077</v>
      </c>
      <c r="R6" s="458" t="s">
        <v>1076</v>
      </c>
      <c r="S6" s="459">
        <f t="shared" ref="S6:S17" si="0">(Q6/I6)</f>
        <v>1</v>
      </c>
      <c r="T6" s="460">
        <f t="shared" ref="T6:T17" si="1">R6/L6</f>
        <v>0.91666666666666663</v>
      </c>
    </row>
    <row r="7" spans="1:21" s="126" customFormat="1" ht="22.5">
      <c r="A7" s="524" t="s">
        <v>549</v>
      </c>
      <c r="B7" s="413" t="s">
        <v>566</v>
      </c>
      <c r="C7" s="413" t="s">
        <v>567</v>
      </c>
      <c r="D7" s="413" t="s">
        <v>758</v>
      </c>
      <c r="E7" s="413" t="s">
        <v>573</v>
      </c>
      <c r="F7" s="412" t="s">
        <v>200</v>
      </c>
      <c r="G7" s="412" t="s">
        <v>200</v>
      </c>
      <c r="H7" s="412" t="s">
        <v>200</v>
      </c>
      <c r="I7" s="414">
        <v>18</v>
      </c>
      <c r="J7" s="414">
        <v>160</v>
      </c>
      <c r="K7" s="414" t="s">
        <v>430</v>
      </c>
      <c r="L7" s="478">
        <v>50</v>
      </c>
      <c r="M7" s="476" t="s">
        <v>570</v>
      </c>
      <c r="N7" s="413" t="s">
        <v>1233</v>
      </c>
      <c r="O7" s="413" t="s">
        <v>571</v>
      </c>
      <c r="P7" s="413" t="s">
        <v>285</v>
      </c>
      <c r="Q7" s="752" t="s">
        <v>1078</v>
      </c>
      <c r="R7" s="458" t="s">
        <v>1230</v>
      </c>
      <c r="S7" s="459">
        <f t="shared" si="0"/>
        <v>1</v>
      </c>
      <c r="T7" s="460">
        <f t="shared" si="1"/>
        <v>0.86</v>
      </c>
    </row>
    <row r="8" spans="1:21" s="126" customFormat="1" ht="22.5">
      <c r="A8" s="524" t="s">
        <v>549</v>
      </c>
      <c r="B8" s="413" t="s">
        <v>566</v>
      </c>
      <c r="C8" s="413" t="s">
        <v>572</v>
      </c>
      <c r="D8" s="413" t="s">
        <v>568</v>
      </c>
      <c r="E8" s="413" t="s">
        <v>573</v>
      </c>
      <c r="F8" s="412" t="s">
        <v>200</v>
      </c>
      <c r="G8" s="412" t="s">
        <v>200</v>
      </c>
      <c r="H8" s="412" t="s">
        <v>200</v>
      </c>
      <c r="I8" s="414">
        <v>19</v>
      </c>
      <c r="J8" s="414">
        <v>160</v>
      </c>
      <c r="K8" s="414" t="s">
        <v>430</v>
      </c>
      <c r="L8" s="478">
        <v>48</v>
      </c>
      <c r="M8" s="476" t="s">
        <v>570</v>
      </c>
      <c r="N8" s="413" t="s">
        <v>1234</v>
      </c>
      <c r="O8" s="413" t="s">
        <v>571</v>
      </c>
      <c r="P8" s="413" t="s">
        <v>285</v>
      </c>
      <c r="Q8" s="458" t="s">
        <v>1077</v>
      </c>
      <c r="R8" s="458" t="s">
        <v>1226</v>
      </c>
      <c r="S8" s="459">
        <f t="shared" si="0"/>
        <v>1</v>
      </c>
      <c r="T8" s="460">
        <f t="shared" si="1"/>
        <v>0.97916666666666663</v>
      </c>
    </row>
    <row r="9" spans="1:21" s="126" customFormat="1" ht="33.75">
      <c r="A9" s="524" t="s">
        <v>549</v>
      </c>
      <c r="B9" s="413" t="s">
        <v>574</v>
      </c>
      <c r="C9" s="413" t="s">
        <v>575</v>
      </c>
      <c r="D9" s="413" t="s">
        <v>373</v>
      </c>
      <c r="E9" s="413" t="s">
        <v>576</v>
      </c>
      <c r="F9" s="412" t="s">
        <v>200</v>
      </c>
      <c r="G9" s="412" t="s">
        <v>200</v>
      </c>
      <c r="H9" s="412" t="s">
        <v>200</v>
      </c>
      <c r="I9" s="414">
        <v>18</v>
      </c>
      <c r="J9" s="414">
        <v>315</v>
      </c>
      <c r="K9" s="414" t="s">
        <v>430</v>
      </c>
      <c r="L9" s="478">
        <v>40</v>
      </c>
      <c r="M9" s="476" t="s">
        <v>570</v>
      </c>
      <c r="N9" s="413" t="s">
        <v>1235</v>
      </c>
      <c r="O9" s="413" t="s">
        <v>577</v>
      </c>
      <c r="P9" s="413" t="s">
        <v>285</v>
      </c>
      <c r="Q9" s="458" t="s">
        <v>1078</v>
      </c>
      <c r="R9" s="458" t="s">
        <v>1133</v>
      </c>
      <c r="S9" s="459">
        <f t="shared" si="0"/>
        <v>1</v>
      </c>
      <c r="T9" s="460">
        <f t="shared" si="1"/>
        <v>1</v>
      </c>
    </row>
    <row r="10" spans="1:21" s="126" customFormat="1" ht="33.75">
      <c r="A10" s="524" t="s">
        <v>549</v>
      </c>
      <c r="B10" s="413" t="s">
        <v>574</v>
      </c>
      <c r="C10" s="413" t="s">
        <v>575</v>
      </c>
      <c r="D10" s="413" t="s">
        <v>373</v>
      </c>
      <c r="E10" s="413" t="s">
        <v>578</v>
      </c>
      <c r="F10" s="412" t="s">
        <v>200</v>
      </c>
      <c r="G10" s="412" t="s">
        <v>200</v>
      </c>
      <c r="H10" s="412" t="s">
        <v>200</v>
      </c>
      <c r="I10" s="414">
        <v>18</v>
      </c>
      <c r="J10" s="414">
        <v>315</v>
      </c>
      <c r="K10" s="414" t="s">
        <v>430</v>
      </c>
      <c r="L10" s="478">
        <v>46</v>
      </c>
      <c r="M10" s="476" t="s">
        <v>570</v>
      </c>
      <c r="N10" s="413" t="s">
        <v>1236</v>
      </c>
      <c r="O10" s="413" t="s">
        <v>577</v>
      </c>
      <c r="P10" s="413" t="s">
        <v>285</v>
      </c>
      <c r="Q10" s="458" t="s">
        <v>1135</v>
      </c>
      <c r="R10" s="458" t="s">
        <v>1133</v>
      </c>
      <c r="S10" s="459">
        <f t="shared" si="0"/>
        <v>0.94444444444444442</v>
      </c>
      <c r="T10" s="460">
        <f t="shared" si="1"/>
        <v>0.86956521739130432</v>
      </c>
    </row>
    <row r="11" spans="1:21" s="453" customFormat="1" ht="22.5">
      <c r="A11" s="525" t="s">
        <v>549</v>
      </c>
      <c r="B11" s="413" t="s">
        <v>579</v>
      </c>
      <c r="C11" s="413" t="s">
        <v>580</v>
      </c>
      <c r="D11" s="413" t="s">
        <v>581</v>
      </c>
      <c r="E11" s="413" t="s">
        <v>573</v>
      </c>
      <c r="F11" s="412" t="s">
        <v>200</v>
      </c>
      <c r="G11" s="412" t="s">
        <v>200</v>
      </c>
      <c r="H11" s="412" t="s">
        <v>200</v>
      </c>
      <c r="I11" s="414">
        <v>12</v>
      </c>
      <c r="J11" s="414">
        <v>15</v>
      </c>
      <c r="K11" s="414" t="s">
        <v>430</v>
      </c>
      <c r="L11" s="478">
        <v>80</v>
      </c>
      <c r="M11" s="476" t="s">
        <v>570</v>
      </c>
      <c r="N11" s="413" t="s">
        <v>62</v>
      </c>
      <c r="O11" s="413" t="s">
        <v>522</v>
      </c>
      <c r="P11" s="413" t="s">
        <v>286</v>
      </c>
      <c r="Q11" s="797" t="s">
        <v>1078</v>
      </c>
      <c r="R11" s="458" t="s">
        <v>61</v>
      </c>
      <c r="S11" s="459">
        <f t="shared" si="0"/>
        <v>1.5</v>
      </c>
      <c r="T11" s="460">
        <f t="shared" si="1"/>
        <v>0.9</v>
      </c>
    </row>
    <row r="12" spans="1:21" s="453" customFormat="1" ht="12.75">
      <c r="A12" s="887" t="s">
        <v>549</v>
      </c>
      <c r="B12" s="885" t="s">
        <v>582</v>
      </c>
      <c r="C12" s="885" t="s">
        <v>583</v>
      </c>
      <c r="D12" s="885" t="s">
        <v>584</v>
      </c>
      <c r="E12" s="885" t="s">
        <v>585</v>
      </c>
      <c r="F12" s="876" t="s">
        <v>200</v>
      </c>
      <c r="G12" s="876" t="s">
        <v>200</v>
      </c>
      <c r="H12" s="876" t="s">
        <v>200</v>
      </c>
      <c r="I12" s="889">
        <v>29</v>
      </c>
      <c r="J12" s="889">
        <v>35</v>
      </c>
      <c r="K12" s="414" t="s">
        <v>430</v>
      </c>
      <c r="L12" s="478" t="s">
        <v>586</v>
      </c>
      <c r="M12" s="476" t="s">
        <v>570</v>
      </c>
      <c r="N12" s="885" t="s">
        <v>1237</v>
      </c>
      <c r="O12" s="413" t="s">
        <v>587</v>
      </c>
      <c r="P12" s="413" t="s">
        <v>285</v>
      </c>
      <c r="Q12" s="458" t="s">
        <v>55</v>
      </c>
      <c r="R12" s="458" t="s">
        <v>56</v>
      </c>
      <c r="S12" s="459">
        <f t="shared" si="0"/>
        <v>1</v>
      </c>
      <c r="T12" s="460"/>
    </row>
    <row r="13" spans="1:21" s="453" customFormat="1" ht="12.75">
      <c r="A13" s="888"/>
      <c r="B13" s="885"/>
      <c r="C13" s="885"/>
      <c r="D13" s="885"/>
      <c r="E13" s="885"/>
      <c r="F13" s="876"/>
      <c r="G13" s="876"/>
      <c r="H13" s="876"/>
      <c r="I13" s="889"/>
      <c r="J13" s="889"/>
      <c r="K13" s="414" t="s">
        <v>433</v>
      </c>
      <c r="L13" s="478" t="s">
        <v>588</v>
      </c>
      <c r="M13" s="476" t="s">
        <v>570</v>
      </c>
      <c r="N13" s="885"/>
      <c r="O13" s="413" t="s">
        <v>587</v>
      </c>
      <c r="P13" s="413" t="s">
        <v>285</v>
      </c>
      <c r="Q13" s="458" t="s">
        <v>55</v>
      </c>
      <c r="R13" s="752" t="s">
        <v>57</v>
      </c>
      <c r="S13" s="459">
        <f>(Q13/I12)</f>
        <v>1</v>
      </c>
      <c r="T13" s="475"/>
    </row>
    <row r="14" spans="1:21" s="453" customFormat="1" ht="12.75">
      <c r="A14" s="525" t="s">
        <v>549</v>
      </c>
      <c r="B14" s="413" t="s">
        <v>589</v>
      </c>
      <c r="C14" s="413" t="s">
        <v>590</v>
      </c>
      <c r="D14" s="413" t="s">
        <v>373</v>
      </c>
      <c r="E14" s="413" t="s">
        <v>591</v>
      </c>
      <c r="F14" s="412" t="s">
        <v>200</v>
      </c>
      <c r="G14" s="412" t="s">
        <v>200</v>
      </c>
      <c r="H14" s="412" t="s">
        <v>200</v>
      </c>
      <c r="I14" s="414">
        <v>18</v>
      </c>
      <c r="J14" s="414">
        <v>45</v>
      </c>
      <c r="K14" s="414" t="s">
        <v>592</v>
      </c>
      <c r="L14" s="478">
        <v>80</v>
      </c>
      <c r="M14" s="476"/>
      <c r="N14" s="413" t="s">
        <v>1238</v>
      </c>
      <c r="O14" s="413" t="s">
        <v>577</v>
      </c>
      <c r="P14" s="413" t="s">
        <v>285</v>
      </c>
      <c r="Q14" s="797" t="s">
        <v>1078</v>
      </c>
      <c r="R14" s="458" t="s">
        <v>1227</v>
      </c>
      <c r="S14" s="459">
        <f t="shared" si="0"/>
        <v>1</v>
      </c>
      <c r="T14" s="460">
        <f t="shared" si="1"/>
        <v>1</v>
      </c>
    </row>
    <row r="15" spans="1:21" s="453" customFormat="1" ht="12.75">
      <c r="A15" s="887" t="s">
        <v>549</v>
      </c>
      <c r="B15" s="885" t="s">
        <v>431</v>
      </c>
      <c r="C15" s="885" t="s">
        <v>583</v>
      </c>
      <c r="D15" s="885" t="s">
        <v>432</v>
      </c>
      <c r="E15" s="885" t="s">
        <v>593</v>
      </c>
      <c r="F15" s="876" t="s">
        <v>200</v>
      </c>
      <c r="G15" s="876" t="s">
        <v>200</v>
      </c>
      <c r="H15" s="876" t="s">
        <v>200</v>
      </c>
      <c r="I15" s="889">
        <v>14</v>
      </c>
      <c r="J15" s="889">
        <v>105</v>
      </c>
      <c r="K15" s="414" t="s">
        <v>430</v>
      </c>
      <c r="L15" s="478" t="s">
        <v>586</v>
      </c>
      <c r="M15" s="476" t="s">
        <v>570</v>
      </c>
      <c r="N15" s="885" t="s">
        <v>1239</v>
      </c>
      <c r="O15" s="413" t="s">
        <v>594</v>
      </c>
      <c r="P15" s="413" t="s">
        <v>285</v>
      </c>
      <c r="Q15" s="458" t="s">
        <v>1229</v>
      </c>
      <c r="R15" s="458" t="s">
        <v>1228</v>
      </c>
      <c r="S15" s="459">
        <f t="shared" si="0"/>
        <v>1</v>
      </c>
      <c r="T15" s="460"/>
    </row>
    <row r="16" spans="1:21" s="453" customFormat="1" ht="12.75">
      <c r="A16" s="888"/>
      <c r="B16" s="885"/>
      <c r="C16" s="885"/>
      <c r="D16" s="885"/>
      <c r="E16" s="885"/>
      <c r="F16" s="876"/>
      <c r="G16" s="876"/>
      <c r="H16" s="876"/>
      <c r="I16" s="889"/>
      <c r="J16" s="889"/>
      <c r="K16" s="414" t="s">
        <v>433</v>
      </c>
      <c r="L16" s="478" t="s">
        <v>588</v>
      </c>
      <c r="M16" s="476"/>
      <c r="N16" s="885"/>
      <c r="O16" s="413" t="s">
        <v>594</v>
      </c>
      <c r="P16" s="413" t="s">
        <v>285</v>
      </c>
      <c r="Q16" s="458" t="s">
        <v>1229</v>
      </c>
      <c r="R16" s="458" t="s">
        <v>58</v>
      </c>
      <c r="S16" s="459">
        <f>(Q16/I15)</f>
        <v>1</v>
      </c>
      <c r="T16" s="460"/>
    </row>
    <row r="17" spans="1:20" s="457" customFormat="1" ht="23.25" thickBot="1">
      <c r="A17" s="526" t="s">
        <v>549</v>
      </c>
      <c r="B17" s="454" t="s">
        <v>595</v>
      </c>
      <c r="C17" s="454" t="s">
        <v>596</v>
      </c>
      <c r="D17" s="454" t="s">
        <v>597</v>
      </c>
      <c r="E17" s="454" t="s">
        <v>593</v>
      </c>
      <c r="F17" s="455" t="s">
        <v>200</v>
      </c>
      <c r="G17" s="455" t="s">
        <v>200</v>
      </c>
      <c r="H17" s="455" t="s">
        <v>200</v>
      </c>
      <c r="I17" s="456">
        <v>15</v>
      </c>
      <c r="J17" s="456">
        <v>15</v>
      </c>
      <c r="K17" s="456" t="s">
        <v>598</v>
      </c>
      <c r="L17" s="479">
        <v>101</v>
      </c>
      <c r="M17" s="477"/>
      <c r="N17" s="454" t="s">
        <v>1240</v>
      </c>
      <c r="O17" s="454" t="s">
        <v>522</v>
      </c>
      <c r="P17" s="454" t="s">
        <v>286</v>
      </c>
      <c r="Q17" s="798" t="s">
        <v>59</v>
      </c>
      <c r="R17" s="461" t="s">
        <v>60</v>
      </c>
      <c r="S17" s="462">
        <f t="shared" si="0"/>
        <v>0.66666666666666663</v>
      </c>
      <c r="T17" s="463">
        <f t="shared" si="1"/>
        <v>0.7722772277227723</v>
      </c>
    </row>
    <row r="21" spans="1:20" ht="19.899999999999999" customHeight="1">
      <c r="Q21" s="128"/>
    </row>
  </sheetData>
  <mergeCells count="25">
    <mergeCell ref="N15:N16"/>
    <mergeCell ref="F12:F13"/>
    <mergeCell ref="G12:G13"/>
    <mergeCell ref="I12:I13"/>
    <mergeCell ref="J12:J13"/>
    <mergeCell ref="N12:N13"/>
    <mergeCell ref="H15:H16"/>
    <mergeCell ref="I15:I16"/>
    <mergeCell ref="J15:J16"/>
    <mergeCell ref="F15:F16"/>
    <mergeCell ref="G15:G16"/>
    <mergeCell ref="B3:E3"/>
    <mergeCell ref="F3:H3"/>
    <mergeCell ref="A12:A13"/>
    <mergeCell ref="A15:A16"/>
    <mergeCell ref="E12:E13"/>
    <mergeCell ref="B15:B16"/>
    <mergeCell ref="C15:C16"/>
    <mergeCell ref="D15:D16"/>
    <mergeCell ref="E15:E16"/>
    <mergeCell ref="I3:P3"/>
    <mergeCell ref="B12:B13"/>
    <mergeCell ref="C12:C13"/>
    <mergeCell ref="D12:D13"/>
    <mergeCell ref="H12:H13"/>
  </mergeCells>
  <phoneticPr fontId="41" type="noConversion"/>
  <pageMargins left="0.78749999999999998" right="0.78749999999999998" top="1.0631944444444446" bottom="1.0631944444444446" header="0.51180555555555551" footer="0.51180555555555551"/>
  <pageSetup paperSize="8" scale="65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5"/>
  <sheetViews>
    <sheetView zoomScaleNormal="100" zoomScaleSheetLayoutView="100" workbookViewId="0">
      <selection activeCell="F27" sqref="F27"/>
    </sheetView>
  </sheetViews>
  <sheetFormatPr defaultColWidth="11.42578125" defaultRowHeight="12.75"/>
  <cols>
    <col min="1" max="1" width="8.7109375" style="1" customWidth="1"/>
    <col min="2" max="2" width="27.42578125" style="1" customWidth="1"/>
    <col min="3" max="9" width="11.42578125" style="1" customWidth="1"/>
    <col min="10" max="10" width="12.140625" style="1" customWidth="1"/>
  </cols>
  <sheetData>
    <row r="1" spans="1:10" ht="15" customHeight="1">
      <c r="A1" s="67" t="s">
        <v>435</v>
      </c>
      <c r="B1" s="67"/>
      <c r="C1" s="67"/>
      <c r="D1" s="67"/>
      <c r="E1" s="67"/>
      <c r="F1" s="67"/>
      <c r="G1" s="67"/>
      <c r="H1" s="129"/>
      <c r="I1" s="130" t="s">
        <v>256</v>
      </c>
      <c r="J1" s="83">
        <v>2010</v>
      </c>
    </row>
    <row r="2" spans="1:10" ht="15.75">
      <c r="A2" s="72"/>
      <c r="B2" s="72"/>
      <c r="C2" s="72"/>
      <c r="D2" s="72"/>
      <c r="E2" s="72"/>
      <c r="F2" s="72"/>
      <c r="G2" s="72"/>
      <c r="H2" s="131"/>
      <c r="I2" s="43" t="s">
        <v>230</v>
      </c>
      <c r="J2" s="83">
        <v>2010</v>
      </c>
    </row>
    <row r="3" spans="1:10" ht="13.35" customHeight="1">
      <c r="A3" s="132"/>
      <c r="B3" s="849" t="s">
        <v>334</v>
      </c>
      <c r="C3" s="890" t="s">
        <v>436</v>
      </c>
      <c r="D3" s="890"/>
      <c r="E3" s="890"/>
      <c r="F3" s="890"/>
      <c r="G3" s="890" t="s">
        <v>437</v>
      </c>
      <c r="H3" s="890"/>
      <c r="I3" s="890"/>
      <c r="J3" s="890"/>
    </row>
    <row r="4" spans="1:10" ht="13.35" customHeight="1">
      <c r="A4" s="133"/>
      <c r="B4" s="849"/>
      <c r="C4" s="891" t="s">
        <v>438</v>
      </c>
      <c r="D4" s="891"/>
      <c r="E4" s="891"/>
      <c r="F4" s="609" t="s">
        <v>439</v>
      </c>
      <c r="G4" s="890"/>
      <c r="H4" s="890"/>
      <c r="I4" s="890"/>
      <c r="J4" s="890"/>
    </row>
    <row r="5" spans="1:10" ht="38.25">
      <c r="A5" s="134" t="s">
        <v>191</v>
      </c>
      <c r="B5" s="849"/>
      <c r="C5" s="135" t="s">
        <v>440</v>
      </c>
      <c r="D5" s="135" t="s">
        <v>441</v>
      </c>
      <c r="E5" s="135" t="s">
        <v>442</v>
      </c>
      <c r="F5" s="135" t="s">
        <v>439</v>
      </c>
      <c r="G5" s="135" t="s">
        <v>443</v>
      </c>
      <c r="H5" s="135" t="s">
        <v>444</v>
      </c>
      <c r="I5" s="135" t="s">
        <v>445</v>
      </c>
      <c r="J5" s="135" t="s">
        <v>446</v>
      </c>
    </row>
    <row r="6" spans="1:10">
      <c r="A6" s="440" t="s">
        <v>549</v>
      </c>
      <c r="B6" s="441" t="s">
        <v>447</v>
      </c>
      <c r="C6" s="137" t="s">
        <v>298</v>
      </c>
      <c r="D6" s="137" t="s">
        <v>298</v>
      </c>
      <c r="E6" s="137" t="s">
        <v>298</v>
      </c>
      <c r="F6" s="137" t="s">
        <v>298</v>
      </c>
      <c r="G6" s="137"/>
      <c r="H6" s="137"/>
      <c r="I6" s="137"/>
      <c r="J6" s="137"/>
    </row>
    <row r="7" spans="1:10">
      <c r="A7" s="440" t="s">
        <v>549</v>
      </c>
      <c r="B7" s="136" t="s">
        <v>448</v>
      </c>
      <c r="C7" s="137" t="s">
        <v>298</v>
      </c>
      <c r="D7" s="137" t="s">
        <v>298</v>
      </c>
      <c r="E7" s="137" t="s">
        <v>301</v>
      </c>
      <c r="F7" s="137" t="s">
        <v>298</v>
      </c>
      <c r="G7" s="137"/>
      <c r="H7" s="137"/>
      <c r="I7" s="137"/>
      <c r="J7" s="137"/>
    </row>
    <row r="8" spans="1:10">
      <c r="A8" s="440" t="s">
        <v>549</v>
      </c>
      <c r="B8" s="136" t="s">
        <v>449</v>
      </c>
      <c r="C8" s="137" t="s">
        <v>298</v>
      </c>
      <c r="D8" s="137" t="s">
        <v>298</v>
      </c>
      <c r="E8" s="137" t="s">
        <v>298</v>
      </c>
      <c r="F8" s="137" t="s">
        <v>298</v>
      </c>
      <c r="G8" s="137"/>
      <c r="H8" s="137"/>
      <c r="I8" s="137"/>
      <c r="J8" s="137"/>
    </row>
    <row r="9" spans="1:10">
      <c r="A9" s="440" t="s">
        <v>549</v>
      </c>
      <c r="B9" s="136" t="s">
        <v>450</v>
      </c>
      <c r="C9" s="137" t="s">
        <v>298</v>
      </c>
      <c r="D9" s="137" t="s">
        <v>298</v>
      </c>
      <c r="E9" s="137" t="s">
        <v>298</v>
      </c>
      <c r="F9" s="137" t="s">
        <v>298</v>
      </c>
      <c r="G9" s="137"/>
      <c r="H9" s="137"/>
      <c r="I9" s="137"/>
      <c r="J9" s="137"/>
    </row>
    <row r="10" spans="1:10">
      <c r="A10" s="440" t="s">
        <v>549</v>
      </c>
      <c r="B10" s="84" t="s">
        <v>451</v>
      </c>
      <c r="C10" s="137" t="s">
        <v>298</v>
      </c>
      <c r="D10" s="137" t="s">
        <v>298</v>
      </c>
      <c r="E10" s="137" t="s">
        <v>298</v>
      </c>
      <c r="F10" s="137" t="s">
        <v>298</v>
      </c>
      <c r="G10" s="138"/>
      <c r="H10" s="138"/>
      <c r="I10" s="138"/>
      <c r="J10" s="138"/>
    </row>
    <row r="11" spans="1:10">
      <c r="A11" s="440" t="s">
        <v>549</v>
      </c>
      <c r="B11" s="84" t="s">
        <v>452</v>
      </c>
      <c r="C11" s="137" t="s">
        <v>298</v>
      </c>
      <c r="D11" s="137" t="s">
        <v>298</v>
      </c>
      <c r="E11" s="137" t="s">
        <v>298</v>
      </c>
      <c r="F11" s="137" t="s">
        <v>298</v>
      </c>
      <c r="G11" s="138"/>
      <c r="H11" s="138"/>
      <c r="I11" s="138"/>
      <c r="J11" s="138"/>
    </row>
    <row r="12" spans="1:10">
      <c r="A12" s="440" t="s">
        <v>549</v>
      </c>
      <c r="B12" s="84" t="s">
        <v>453</v>
      </c>
      <c r="C12" s="137" t="s">
        <v>298</v>
      </c>
      <c r="D12" s="137" t="s">
        <v>298</v>
      </c>
      <c r="E12" s="137" t="s">
        <v>298</v>
      </c>
      <c r="F12" s="137" t="s">
        <v>298</v>
      </c>
      <c r="G12" s="138"/>
      <c r="H12" s="138"/>
      <c r="I12" s="138"/>
      <c r="J12" s="138"/>
    </row>
    <row r="13" spans="1:10">
      <c r="A13" s="440" t="s">
        <v>549</v>
      </c>
      <c r="B13" s="84" t="s">
        <v>454</v>
      </c>
      <c r="C13" s="137" t="s">
        <v>298</v>
      </c>
      <c r="D13" s="137" t="s">
        <v>298</v>
      </c>
      <c r="E13" s="137" t="s">
        <v>298</v>
      </c>
      <c r="F13" s="137" t="s">
        <v>298</v>
      </c>
      <c r="G13" s="138"/>
      <c r="H13" s="138"/>
      <c r="I13" s="138"/>
      <c r="J13" s="138"/>
    </row>
    <row r="14" spans="1:10">
      <c r="A14" s="440" t="s">
        <v>549</v>
      </c>
      <c r="B14" s="136" t="s">
        <v>455</v>
      </c>
      <c r="C14" s="137" t="s">
        <v>298</v>
      </c>
      <c r="D14" s="137" t="s">
        <v>298</v>
      </c>
      <c r="E14" s="137" t="s">
        <v>298</v>
      </c>
      <c r="F14" s="137" t="s">
        <v>298</v>
      </c>
      <c r="G14" s="137" t="s">
        <v>298</v>
      </c>
      <c r="H14" s="137" t="s">
        <v>301</v>
      </c>
      <c r="I14" s="137" t="s">
        <v>298</v>
      </c>
      <c r="J14" s="137" t="s">
        <v>298</v>
      </c>
    </row>
    <row r="15" spans="1:10">
      <c r="A15" s="440" t="s">
        <v>549</v>
      </c>
      <c r="B15" s="136" t="s">
        <v>456</v>
      </c>
      <c r="C15" s="137" t="s">
        <v>298</v>
      </c>
      <c r="D15" s="137" t="s">
        <v>298</v>
      </c>
      <c r="E15" s="137" t="s">
        <v>298</v>
      </c>
      <c r="F15" s="137" t="s">
        <v>298</v>
      </c>
      <c r="G15" s="137" t="s">
        <v>298</v>
      </c>
      <c r="H15" s="137" t="s">
        <v>298</v>
      </c>
      <c r="I15" s="137" t="s">
        <v>298</v>
      </c>
      <c r="J15" s="137" t="s">
        <v>298</v>
      </c>
    </row>
    <row r="16" spans="1:10">
      <c r="A16" s="440" t="s">
        <v>549</v>
      </c>
      <c r="B16" s="136" t="s">
        <v>457</v>
      </c>
      <c r="C16" s="137" t="s">
        <v>298</v>
      </c>
      <c r="D16" s="137" t="s">
        <v>298</v>
      </c>
      <c r="E16" s="137" t="s">
        <v>298</v>
      </c>
      <c r="F16" s="137" t="s">
        <v>298</v>
      </c>
      <c r="G16" s="137" t="s">
        <v>298</v>
      </c>
      <c r="H16" s="137" t="s">
        <v>298</v>
      </c>
      <c r="I16" s="137" t="s">
        <v>298</v>
      </c>
      <c r="J16" s="137" t="s">
        <v>298</v>
      </c>
    </row>
    <row r="17" spans="1:10">
      <c r="A17" s="440" t="s">
        <v>549</v>
      </c>
      <c r="B17" s="136" t="s">
        <v>458</v>
      </c>
      <c r="C17" s="137" t="s">
        <v>298</v>
      </c>
      <c r="D17" s="137" t="s">
        <v>298</v>
      </c>
      <c r="E17" s="137" t="s">
        <v>298</v>
      </c>
      <c r="F17" s="137" t="s">
        <v>298</v>
      </c>
      <c r="G17" s="137" t="s">
        <v>298</v>
      </c>
      <c r="H17" s="137" t="s">
        <v>298</v>
      </c>
      <c r="I17" s="137" t="s">
        <v>298</v>
      </c>
      <c r="J17" s="137" t="s">
        <v>298</v>
      </c>
    </row>
    <row r="18" spans="1:10">
      <c r="A18" s="440" t="s">
        <v>549</v>
      </c>
      <c r="B18" s="136" t="s">
        <v>459</v>
      </c>
      <c r="C18" s="137" t="s">
        <v>298</v>
      </c>
      <c r="D18" s="137" t="s">
        <v>298</v>
      </c>
      <c r="E18" s="137" t="s">
        <v>298</v>
      </c>
      <c r="F18" s="137" t="s">
        <v>298</v>
      </c>
      <c r="G18" s="137"/>
      <c r="H18" s="137"/>
      <c r="I18" s="137"/>
      <c r="J18" s="137"/>
    </row>
    <row r="19" spans="1:10">
      <c r="A19" s="440" t="s">
        <v>549</v>
      </c>
      <c r="B19" s="139" t="s">
        <v>460</v>
      </c>
      <c r="C19" s="137" t="s">
        <v>298</v>
      </c>
      <c r="D19" s="137" t="s">
        <v>298</v>
      </c>
      <c r="E19" s="137" t="s">
        <v>301</v>
      </c>
      <c r="F19" s="137" t="s">
        <v>301</v>
      </c>
      <c r="G19" s="137"/>
      <c r="H19" s="137"/>
      <c r="I19" s="137"/>
      <c r="J19" s="137"/>
    </row>
    <row r="20" spans="1:10">
      <c r="A20" s="440" t="s">
        <v>549</v>
      </c>
      <c r="B20" s="139" t="s">
        <v>461</v>
      </c>
      <c r="C20" s="137" t="s">
        <v>298</v>
      </c>
      <c r="D20" s="137" t="s">
        <v>298</v>
      </c>
      <c r="E20" s="137" t="s">
        <v>298</v>
      </c>
      <c r="F20" s="137" t="s">
        <v>298</v>
      </c>
      <c r="G20" s="137"/>
      <c r="H20" s="137"/>
      <c r="I20" s="137"/>
      <c r="J20" s="137"/>
    </row>
    <row r="21" spans="1:10">
      <c r="A21" s="116" t="s">
        <v>524</v>
      </c>
    </row>
    <row r="22" spans="1:10">
      <c r="A22" s="86" t="s">
        <v>462</v>
      </c>
    </row>
    <row r="23" spans="1:10">
      <c r="A23" s="86" t="s">
        <v>463</v>
      </c>
      <c r="B23"/>
      <c r="C23"/>
      <c r="D23"/>
      <c r="E23"/>
      <c r="F23"/>
      <c r="G23"/>
      <c r="H23"/>
      <c r="I23"/>
      <c r="J23"/>
    </row>
    <row r="24" spans="1:10">
      <c r="A24" s="86" t="s">
        <v>464</v>
      </c>
    </row>
    <row r="25" spans="1:10">
      <c r="A25" s="116" t="s">
        <v>529</v>
      </c>
    </row>
    <row r="26" spans="1:10">
      <c r="A26" s="86" t="s">
        <v>465</v>
      </c>
    </row>
    <row r="27" spans="1:10">
      <c r="A27" s="86" t="s">
        <v>466</v>
      </c>
    </row>
    <row r="28" spans="1:10">
      <c r="A28" s="86" t="s">
        <v>467</v>
      </c>
    </row>
    <row r="29" spans="1:10">
      <c r="A29" s="116" t="s">
        <v>530</v>
      </c>
    </row>
    <row r="30" spans="1:10">
      <c r="A30" s="116" t="s">
        <v>531</v>
      </c>
    </row>
    <row r="31" spans="1:10">
      <c r="A31" s="116" t="s">
        <v>525</v>
      </c>
    </row>
    <row r="32" spans="1:10">
      <c r="A32" s="116" t="s">
        <v>526</v>
      </c>
    </row>
    <row r="33" spans="1:1">
      <c r="A33" s="86" t="s">
        <v>468</v>
      </c>
    </row>
    <row r="34" spans="1:1">
      <c r="A34" s="116" t="s">
        <v>527</v>
      </c>
    </row>
    <row r="35" spans="1:1">
      <c r="A35" s="116" t="s">
        <v>528</v>
      </c>
    </row>
  </sheetData>
  <mergeCells count="4">
    <mergeCell ref="B3:B5"/>
    <mergeCell ref="C3:F3"/>
    <mergeCell ref="G3:J4"/>
    <mergeCell ref="C4:E4"/>
  </mergeCells>
  <phoneticPr fontId="41" type="noConversion"/>
  <pageMargins left="0.70833333333333337" right="0.70833333333333337" top="0.78749999999999998" bottom="0.78749999999999998" header="0.51180555555555551" footer="0.51180555555555551"/>
  <pageSetup paperSize="9" scale="6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3"/>
  <sheetViews>
    <sheetView zoomScaleNormal="100" zoomScaleSheetLayoutView="100" workbookViewId="0">
      <selection activeCell="E3" sqref="E3"/>
    </sheetView>
  </sheetViews>
  <sheetFormatPr defaultRowHeight="12.75"/>
  <cols>
    <col min="1" max="1" width="8.28515625" style="1" customWidth="1"/>
    <col min="2" max="2" width="53.85546875" style="1" customWidth="1"/>
    <col min="3" max="3" width="11.7109375" style="1" customWidth="1"/>
    <col min="4" max="4" width="18.42578125" style="1" customWidth="1"/>
    <col min="5" max="6" width="11.5703125" style="1" customWidth="1"/>
    <col min="7" max="7" width="13.7109375" style="1" customWidth="1"/>
    <col min="8" max="8" width="15" style="1" customWidth="1"/>
    <col min="9" max="9" width="11.42578125" style="1" customWidth="1"/>
    <col min="10" max="10" width="12.85546875" style="1" customWidth="1"/>
    <col min="11" max="11" width="16.7109375" style="1" customWidth="1"/>
  </cols>
  <sheetData>
    <row r="1" spans="1:11" ht="20.45" customHeight="1" thickBot="1">
      <c r="A1" s="19" t="s">
        <v>469</v>
      </c>
      <c r="B1" s="19"/>
      <c r="C1" s="19"/>
      <c r="D1" s="19"/>
      <c r="E1" s="19"/>
      <c r="F1" s="19"/>
      <c r="G1"/>
      <c r="H1"/>
      <c r="I1" s="20"/>
      <c r="J1" s="21" t="s">
        <v>189</v>
      </c>
      <c r="K1" s="44" t="s">
        <v>1257</v>
      </c>
    </row>
    <row r="2" spans="1:11" ht="20.45" customHeight="1" thickBot="1">
      <c r="A2" s="22"/>
      <c r="B2" s="22"/>
      <c r="C2" s="22"/>
      <c r="D2" s="22"/>
      <c r="E2" s="22"/>
      <c r="F2" s="22"/>
      <c r="G2"/>
      <c r="H2"/>
      <c r="I2" s="20"/>
      <c r="J2" s="43" t="s">
        <v>230</v>
      </c>
      <c r="K2" s="46" t="s">
        <v>1257</v>
      </c>
    </row>
    <row r="3" spans="1:11" ht="64.5" thickBot="1">
      <c r="A3" s="27" t="s">
        <v>191</v>
      </c>
      <c r="B3" s="140" t="s">
        <v>470</v>
      </c>
      <c r="C3" s="87" t="s">
        <v>233</v>
      </c>
      <c r="D3" s="87" t="s">
        <v>471</v>
      </c>
      <c r="E3" s="27" t="s">
        <v>472</v>
      </c>
      <c r="F3" s="87" t="s">
        <v>236</v>
      </c>
      <c r="G3" s="87" t="s">
        <v>473</v>
      </c>
      <c r="H3" s="87" t="s">
        <v>474</v>
      </c>
      <c r="I3" s="141" t="s">
        <v>475</v>
      </c>
      <c r="J3" s="141" t="s">
        <v>476</v>
      </c>
      <c r="K3" s="5" t="s">
        <v>477</v>
      </c>
    </row>
    <row r="4" spans="1:11" ht="13.15" customHeight="1">
      <c r="A4" s="684" t="s">
        <v>549</v>
      </c>
      <c r="B4" s="142" t="s">
        <v>1192</v>
      </c>
      <c r="C4" s="143" t="s">
        <v>550</v>
      </c>
      <c r="D4" s="29">
        <v>126</v>
      </c>
      <c r="E4" s="29">
        <v>126</v>
      </c>
      <c r="F4" s="29">
        <v>126</v>
      </c>
      <c r="G4" s="442">
        <f>F4/E4</f>
        <v>1</v>
      </c>
      <c r="H4" s="144" t="s">
        <v>243</v>
      </c>
      <c r="I4" s="422">
        <v>126</v>
      </c>
      <c r="J4" s="423">
        <f>I4/E4</f>
        <v>1</v>
      </c>
      <c r="K4" s="423">
        <f>J4/G4</f>
        <v>1</v>
      </c>
    </row>
    <row r="5" spans="1:11" ht="13.15" customHeight="1">
      <c r="A5" s="684" t="s">
        <v>549</v>
      </c>
      <c r="B5" s="142" t="s">
        <v>1193</v>
      </c>
      <c r="C5" s="143" t="s">
        <v>550</v>
      </c>
      <c r="D5" s="29">
        <v>9</v>
      </c>
      <c r="E5" s="29">
        <v>9</v>
      </c>
      <c r="F5" s="29">
        <v>9</v>
      </c>
      <c r="G5" s="442">
        <f>F5/E5</f>
        <v>1</v>
      </c>
      <c r="H5" s="144" t="s">
        <v>243</v>
      </c>
      <c r="I5" s="422">
        <v>9</v>
      </c>
      <c r="J5" s="423">
        <f>I5/E5</f>
        <v>1</v>
      </c>
      <c r="K5" s="423">
        <f>J5/G5</f>
        <v>1</v>
      </c>
    </row>
    <row r="6" spans="1:11" ht="13.15" customHeight="1">
      <c r="A6" s="684" t="s">
        <v>549</v>
      </c>
      <c r="B6" s="142" t="s">
        <v>1194</v>
      </c>
      <c r="C6" s="143" t="s">
        <v>550</v>
      </c>
      <c r="D6" s="29">
        <v>6</v>
      </c>
      <c r="E6" s="29">
        <v>6</v>
      </c>
      <c r="F6" s="29">
        <v>6</v>
      </c>
      <c r="G6" s="442">
        <f>F6/E6</f>
        <v>1</v>
      </c>
      <c r="H6" s="144" t="s">
        <v>243</v>
      </c>
      <c r="I6" s="422">
        <v>6</v>
      </c>
      <c r="J6" s="423">
        <f>I6/E6</f>
        <v>1</v>
      </c>
      <c r="K6" s="423">
        <f>J6/G6</f>
        <v>1</v>
      </c>
    </row>
    <row r="7" spans="1:11" ht="13.15" customHeight="1">
      <c r="A7" s="684" t="s">
        <v>549</v>
      </c>
      <c r="B7" s="142" t="s">
        <v>1195</v>
      </c>
      <c r="C7" s="143" t="s">
        <v>550</v>
      </c>
      <c r="D7" s="29">
        <v>15</v>
      </c>
      <c r="E7" s="29">
        <v>15</v>
      </c>
      <c r="F7" s="29">
        <v>15</v>
      </c>
      <c r="G7" s="442">
        <f>F7/E7</f>
        <v>1</v>
      </c>
      <c r="H7" s="144" t="s">
        <v>243</v>
      </c>
      <c r="I7" s="422">
        <v>15</v>
      </c>
      <c r="J7" s="423">
        <f>I7/E7</f>
        <v>1</v>
      </c>
      <c r="K7" s="423">
        <f>J7/G7</f>
        <v>1</v>
      </c>
    </row>
    <row r="8" spans="1:11" ht="13.15" customHeight="1">
      <c r="A8" s="684"/>
      <c r="B8" s="28"/>
      <c r="C8" s="443"/>
      <c r="D8" s="30"/>
      <c r="E8" s="30"/>
      <c r="F8" s="30"/>
      <c r="G8" s="444"/>
      <c r="H8" s="144"/>
      <c r="I8" s="422"/>
      <c r="J8" s="423"/>
      <c r="K8" s="423"/>
    </row>
    <row r="9" spans="1:11">
      <c r="A9" s="16"/>
      <c r="B9" s="145"/>
      <c r="C9" s="145"/>
      <c r="D9" s="146"/>
      <c r="E9" s="146"/>
      <c r="F9" s="146"/>
      <c r="G9" s="147"/>
      <c r="H9" s="148"/>
      <c r="I9" s="31"/>
      <c r="J9" s="31"/>
      <c r="K9" s="88"/>
    </row>
    <row r="10" spans="1:11">
      <c r="A10" s="16"/>
      <c r="B10" s="145"/>
      <c r="C10" s="145"/>
      <c r="D10" s="146"/>
      <c r="E10" s="146"/>
      <c r="F10" s="146"/>
      <c r="G10" s="147"/>
      <c r="H10" s="148"/>
      <c r="I10" s="31"/>
      <c r="J10" s="31"/>
      <c r="K10" s="88"/>
    </row>
    <row r="11" spans="1:11">
      <c r="A11" s="149"/>
      <c r="B11" s="38"/>
      <c r="C11" s="38"/>
      <c r="D11" s="150"/>
      <c r="E11" s="150"/>
      <c r="F11" s="150"/>
      <c r="G11" s="151"/>
      <c r="H11" s="152"/>
      <c r="I11" s="153"/>
      <c r="J11" s="153"/>
      <c r="K11" s="154"/>
    </row>
    <row r="12" spans="1:11">
      <c r="A12" s="155" t="s">
        <v>246</v>
      </c>
      <c r="B12" s="156"/>
      <c r="C12" s="155"/>
      <c r="D12" s="155"/>
      <c r="E12" s="155"/>
      <c r="F12" s="155"/>
      <c r="G12" s="155"/>
      <c r="H12" s="155"/>
      <c r="I12" s="156"/>
      <c r="J12" s="156"/>
      <c r="K12" s="156"/>
    </row>
    <row r="13" spans="1:11">
      <c r="A13" s="40" t="s">
        <v>478</v>
      </c>
      <c r="B13" s="20"/>
      <c r="C13" s="40"/>
      <c r="D13" s="40"/>
      <c r="E13" s="40"/>
      <c r="F13" s="40"/>
      <c r="G13" s="40"/>
      <c r="H13" s="40"/>
      <c r="I13" s="20"/>
      <c r="J13" s="20"/>
      <c r="K13" s="20"/>
    </row>
  </sheetData>
  <phoneticPr fontId="41" type="noConversion"/>
  <pageMargins left="0.70833333333333337" right="0.70833333333333337" top="0.78749999999999998" bottom="0.78749999999999998" header="0.51180555555555551" footer="0.51180555555555551"/>
  <pageSetup paperSize="9" scale="4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C16"/>
  <sheetViews>
    <sheetView zoomScaleNormal="100" zoomScaleSheetLayoutView="100" workbookViewId="0">
      <selection activeCell="B17" sqref="B17"/>
    </sheetView>
  </sheetViews>
  <sheetFormatPr defaultColWidth="5.7109375" defaultRowHeight="19.899999999999999" customHeight="1"/>
  <cols>
    <col min="1" max="1" width="9" style="1" customWidth="1"/>
    <col min="2" max="2" width="38.28515625" style="6" customWidth="1"/>
    <col min="3" max="3" width="43.7109375" style="7" customWidth="1"/>
    <col min="4" max="4" width="11.140625" style="7" customWidth="1"/>
    <col min="5" max="9" width="14" style="7" customWidth="1"/>
    <col min="10" max="237" width="5.7109375" style="8" customWidth="1"/>
    <col min="238" max="16384" width="5.7109375" style="1"/>
  </cols>
  <sheetData>
    <row r="1" spans="1:237" ht="20.100000000000001" customHeight="1" thickBot="1">
      <c r="A1" s="9" t="s">
        <v>202</v>
      </c>
      <c r="B1" s="10"/>
      <c r="C1" s="11"/>
      <c r="D1" s="11"/>
      <c r="E1" s="11"/>
      <c r="F1" s="11"/>
      <c r="G1" s="12"/>
      <c r="H1" s="13" t="s">
        <v>189</v>
      </c>
      <c r="I1" s="14">
        <v>2010</v>
      </c>
      <c r="IB1" s="1"/>
      <c r="IC1" s="1"/>
    </row>
    <row r="2" spans="1:237" ht="20.100000000000001" customHeight="1" thickBot="1">
      <c r="A2" s="192"/>
      <c r="B2" s="99"/>
      <c r="C2" s="99"/>
      <c r="D2" s="99"/>
      <c r="E2" s="99"/>
      <c r="F2" s="99"/>
      <c r="G2" s="193"/>
      <c r="H2" s="194" t="s">
        <v>203</v>
      </c>
      <c r="I2" s="213">
        <v>2010</v>
      </c>
      <c r="IB2" s="1"/>
      <c r="IC2" s="1"/>
    </row>
    <row r="3" spans="1:237" ht="25.15" customHeight="1" thickBot="1">
      <c r="A3" s="804" t="s">
        <v>191</v>
      </c>
      <c r="B3" s="806" t="s">
        <v>204</v>
      </c>
      <c r="C3" s="808" t="s">
        <v>205</v>
      </c>
      <c r="D3" s="800" t="s">
        <v>206</v>
      </c>
      <c r="E3" s="800"/>
      <c r="F3" s="800"/>
      <c r="G3" s="800"/>
      <c r="H3" s="800"/>
      <c r="I3" s="801"/>
      <c r="HX3" s="1"/>
      <c r="HY3" s="1"/>
      <c r="HZ3" s="1"/>
      <c r="IA3" s="1"/>
      <c r="IB3" s="1"/>
      <c r="IC3" s="1"/>
    </row>
    <row r="4" spans="1:237" ht="40.15" customHeight="1" thickBot="1">
      <c r="A4" s="805"/>
      <c r="B4" s="807"/>
      <c r="C4" s="809"/>
      <c r="D4" s="195" t="s">
        <v>207</v>
      </c>
      <c r="E4" s="195" t="s">
        <v>208</v>
      </c>
      <c r="F4" s="195" t="s">
        <v>209</v>
      </c>
      <c r="G4" s="195" t="s">
        <v>210</v>
      </c>
      <c r="H4" s="195" t="s">
        <v>211</v>
      </c>
      <c r="I4" s="196" t="s">
        <v>212</v>
      </c>
      <c r="HX4" s="1"/>
      <c r="HY4" s="1"/>
      <c r="HZ4" s="1"/>
      <c r="IA4" s="1"/>
      <c r="IB4" s="1"/>
      <c r="IC4" s="1"/>
    </row>
    <row r="5" spans="1:237" ht="19.899999999999999" customHeight="1">
      <c r="A5" s="197" t="s">
        <v>549</v>
      </c>
      <c r="B5" s="198" t="s">
        <v>213</v>
      </c>
      <c r="C5" s="199" t="s">
        <v>214</v>
      </c>
      <c r="D5" s="200" t="s">
        <v>301</v>
      </c>
      <c r="E5" s="200" t="s">
        <v>301</v>
      </c>
      <c r="F5" s="200" t="s">
        <v>301</v>
      </c>
      <c r="G5" s="200" t="s">
        <v>301</v>
      </c>
      <c r="H5" s="201"/>
      <c r="I5" s="202"/>
      <c r="HX5" s="1"/>
      <c r="HY5" s="1"/>
      <c r="HZ5" s="1"/>
      <c r="IA5" s="1"/>
      <c r="IB5" s="1"/>
      <c r="IC5" s="1"/>
    </row>
    <row r="6" spans="1:237" s="17" customFormat="1" ht="19.899999999999999" customHeight="1">
      <c r="A6" s="203" t="s">
        <v>549</v>
      </c>
      <c r="B6" s="204" t="s">
        <v>215</v>
      </c>
      <c r="C6" s="205" t="s">
        <v>216</v>
      </c>
      <c r="D6" s="206" t="s">
        <v>301</v>
      </c>
      <c r="E6" s="206" t="s">
        <v>301</v>
      </c>
      <c r="F6" s="206" t="s">
        <v>301</v>
      </c>
      <c r="G6" s="206" t="s">
        <v>301</v>
      </c>
      <c r="H6" s="207"/>
      <c r="I6" s="208"/>
    </row>
    <row r="7" spans="1:237" s="17" customFormat="1" ht="19.899999999999999" customHeight="1">
      <c r="A7" s="203" t="s">
        <v>549</v>
      </c>
      <c r="B7" s="204" t="s">
        <v>217</v>
      </c>
      <c r="C7" s="205" t="s">
        <v>218</v>
      </c>
      <c r="D7" s="206" t="s">
        <v>298</v>
      </c>
      <c r="E7" s="206" t="s">
        <v>301</v>
      </c>
      <c r="F7" s="206" t="s">
        <v>301</v>
      </c>
      <c r="G7" s="206" t="s">
        <v>298</v>
      </c>
      <c r="H7" s="207"/>
      <c r="I7" s="208"/>
    </row>
    <row r="8" spans="1:237" ht="19.899999999999999" customHeight="1">
      <c r="A8" s="203" t="s">
        <v>549</v>
      </c>
      <c r="B8" s="204" t="s">
        <v>219</v>
      </c>
      <c r="C8" s="205" t="s">
        <v>220</v>
      </c>
      <c r="D8" s="205" t="s">
        <v>298</v>
      </c>
      <c r="E8" s="205" t="s">
        <v>298</v>
      </c>
      <c r="F8" s="205" t="s">
        <v>298</v>
      </c>
      <c r="G8" s="205" t="s">
        <v>298</v>
      </c>
      <c r="H8" s="205" t="s">
        <v>298</v>
      </c>
      <c r="I8" s="209" t="s">
        <v>298</v>
      </c>
      <c r="HX8" s="1"/>
      <c r="HY8" s="1"/>
      <c r="HZ8" s="1"/>
      <c r="IA8" s="1"/>
      <c r="IB8" s="1"/>
      <c r="IC8" s="1"/>
    </row>
    <row r="9" spans="1:237" ht="19.899999999999999" customHeight="1">
      <c r="A9" s="203" t="s">
        <v>549</v>
      </c>
      <c r="B9" s="802" t="s">
        <v>221</v>
      </c>
      <c r="C9" s="205" t="s">
        <v>222</v>
      </c>
      <c r="D9" s="205" t="s">
        <v>298</v>
      </c>
      <c r="E9" s="205" t="s">
        <v>298</v>
      </c>
      <c r="F9" s="205" t="s">
        <v>298</v>
      </c>
      <c r="G9" s="205" t="s">
        <v>298</v>
      </c>
      <c r="H9" s="207"/>
      <c r="I9" s="208"/>
      <c r="HX9" s="1"/>
      <c r="HY9" s="1"/>
      <c r="HZ9" s="1"/>
      <c r="IA9" s="1"/>
      <c r="IB9" s="1"/>
      <c r="IC9" s="1"/>
    </row>
    <row r="10" spans="1:237" ht="19.899999999999999" customHeight="1">
      <c r="A10" s="203" t="s">
        <v>549</v>
      </c>
      <c r="B10" s="802"/>
      <c r="C10" s="205" t="s">
        <v>223</v>
      </c>
      <c r="D10" s="205" t="s">
        <v>298</v>
      </c>
      <c r="E10" s="205" t="s">
        <v>298</v>
      </c>
      <c r="F10" s="205" t="s">
        <v>298</v>
      </c>
      <c r="G10" s="205" t="s">
        <v>298</v>
      </c>
      <c r="H10" s="207"/>
      <c r="I10" s="208"/>
      <c r="HX10" s="1"/>
      <c r="HY10" s="1"/>
      <c r="HZ10" s="1"/>
      <c r="IA10" s="1"/>
      <c r="IB10" s="1"/>
      <c r="IC10" s="1"/>
    </row>
    <row r="11" spans="1:237" ht="19.899999999999999" customHeight="1">
      <c r="A11" s="203" t="s">
        <v>549</v>
      </c>
      <c r="B11" s="802"/>
      <c r="C11" s="205" t="s">
        <v>224</v>
      </c>
      <c r="D11" s="205" t="s">
        <v>298</v>
      </c>
      <c r="E11" s="205" t="s">
        <v>298</v>
      </c>
      <c r="F11" s="205" t="s">
        <v>298</v>
      </c>
      <c r="G11" s="205" t="s">
        <v>298</v>
      </c>
      <c r="H11" s="207"/>
      <c r="I11" s="208"/>
      <c r="HX11" s="1"/>
      <c r="HY11" s="1"/>
      <c r="HZ11" s="1"/>
      <c r="IA11" s="1"/>
      <c r="IB11" s="1"/>
      <c r="IC11" s="1"/>
    </row>
    <row r="12" spans="1:237" ht="19.899999999999999" customHeight="1">
      <c r="A12" s="203" t="s">
        <v>549</v>
      </c>
      <c r="B12" s="802"/>
      <c r="C12" s="205" t="s">
        <v>225</v>
      </c>
      <c r="D12" s="205" t="s">
        <v>298</v>
      </c>
      <c r="E12" s="205" t="s">
        <v>298</v>
      </c>
      <c r="F12" s="205" t="s">
        <v>298</v>
      </c>
      <c r="G12" s="205" t="s">
        <v>298</v>
      </c>
      <c r="H12" s="205" t="s">
        <v>298</v>
      </c>
      <c r="I12" s="209" t="s">
        <v>298</v>
      </c>
      <c r="HX12" s="1"/>
      <c r="HY12" s="1"/>
      <c r="HZ12" s="1"/>
      <c r="IA12" s="1"/>
      <c r="IB12" s="1"/>
      <c r="IC12" s="1"/>
    </row>
    <row r="13" spans="1:237" ht="19.899999999999999" customHeight="1" thickBot="1">
      <c r="A13" s="210" t="s">
        <v>549</v>
      </c>
      <c r="B13" s="803"/>
      <c r="C13" s="211" t="s">
        <v>226</v>
      </c>
      <c r="D13" s="211" t="s">
        <v>298</v>
      </c>
      <c r="E13" s="211" t="s">
        <v>298</v>
      </c>
      <c r="F13" s="211" t="s">
        <v>298</v>
      </c>
      <c r="G13" s="211" t="s">
        <v>298</v>
      </c>
      <c r="H13" s="211" t="s">
        <v>298</v>
      </c>
      <c r="I13" s="212" t="s">
        <v>298</v>
      </c>
      <c r="HX13" s="1"/>
      <c r="HY13" s="1"/>
      <c r="HZ13" s="1"/>
      <c r="IA13" s="1"/>
      <c r="IB13" s="1"/>
      <c r="IC13" s="1"/>
    </row>
    <row r="14" spans="1:237" ht="19.899999999999999" customHeight="1">
      <c r="A14" s="18" t="s">
        <v>227</v>
      </c>
      <c r="B14"/>
      <c r="C14"/>
      <c r="D14"/>
      <c r="E14"/>
      <c r="F14"/>
      <c r="G14"/>
      <c r="H14"/>
      <c r="I14"/>
      <c r="HX14" s="1"/>
      <c r="HY14" s="1"/>
      <c r="HZ14" s="1"/>
      <c r="IA14" s="1"/>
      <c r="IB14" s="1"/>
      <c r="IC14" s="1"/>
    </row>
    <row r="15" spans="1:237" ht="19.899999999999999" customHeight="1">
      <c r="A15" s="18" t="s">
        <v>228</v>
      </c>
      <c r="B15"/>
      <c r="C15" s="18"/>
      <c r="D15" s="18"/>
      <c r="E15" s="18"/>
      <c r="F15" s="18"/>
      <c r="G15" s="18"/>
      <c r="H15" s="18"/>
      <c r="I15" s="18"/>
      <c r="HX15" s="1"/>
      <c r="HY15" s="1"/>
      <c r="HZ15" s="1"/>
      <c r="IA15" s="1"/>
      <c r="IB15" s="1"/>
      <c r="IC15" s="1"/>
    </row>
    <row r="16" spans="1:237" ht="19.899999999999999" customHeight="1">
      <c r="B16"/>
      <c r="C16" s="18"/>
      <c r="D16" s="18"/>
      <c r="E16" s="18"/>
      <c r="F16" s="18"/>
      <c r="G16" s="18"/>
      <c r="H16" s="18"/>
      <c r="I16" s="18"/>
    </row>
  </sheetData>
  <mergeCells count="5">
    <mergeCell ref="D3:I3"/>
    <mergeCell ref="B9:B13"/>
    <mergeCell ref="A3:A4"/>
    <mergeCell ref="B3:B4"/>
    <mergeCell ref="C3:C4"/>
  </mergeCells>
  <phoneticPr fontId="41" type="noConversion"/>
  <pageMargins left="0.78749999999999998" right="0.78749999999999998" top="1.0631944444444446" bottom="1.0631944444444446" header="0.51180555555555551" footer="0.51180555555555551"/>
  <pageSetup paperSize="9" scale="49" orientation="portrait" useFirstPageNumber="1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zoomScaleNormal="100" zoomScaleSheetLayoutView="100" workbookViewId="0">
      <selection activeCell="F4" sqref="F4"/>
    </sheetView>
  </sheetViews>
  <sheetFormatPr defaultRowHeight="12.75"/>
  <cols>
    <col min="1" max="1" width="7.85546875" style="1" customWidth="1"/>
    <col min="2" max="2" width="23.5703125" style="1" customWidth="1"/>
    <col min="3" max="3" width="12.5703125" style="1" customWidth="1"/>
    <col min="4" max="4" width="17.85546875" style="1" customWidth="1"/>
    <col min="5" max="6" width="19.85546875" style="1" customWidth="1"/>
    <col min="7" max="7" width="17.85546875" style="1" customWidth="1"/>
    <col min="8" max="8" width="21.28515625" style="1" customWidth="1"/>
    <col min="9" max="9" width="29.28515625" style="1" customWidth="1"/>
  </cols>
  <sheetData>
    <row r="1" spans="1:9" ht="18.600000000000001" customHeight="1" thickBot="1">
      <c r="A1" s="53" t="s">
        <v>479</v>
      </c>
      <c r="B1" s="53"/>
      <c r="C1" s="53"/>
      <c r="D1" s="53"/>
      <c r="E1" s="53"/>
      <c r="F1" s="53"/>
      <c r="G1" s="53"/>
      <c r="H1" s="114" t="s">
        <v>256</v>
      </c>
      <c r="I1" s="83">
        <v>2010</v>
      </c>
    </row>
    <row r="2" spans="1:9" ht="19.899999999999999" customHeight="1" thickBot="1">
      <c r="A2" s="54"/>
      <c r="B2" s="54"/>
      <c r="C2" s="54"/>
      <c r="D2" s="54"/>
      <c r="E2" s="54"/>
      <c r="F2" s="54"/>
      <c r="G2" s="54"/>
      <c r="H2" s="157" t="s">
        <v>203</v>
      </c>
      <c r="I2" s="439">
        <v>2010</v>
      </c>
    </row>
    <row r="3" spans="1:9" ht="42.6" customHeight="1" thickBot="1">
      <c r="A3" s="55" t="s">
        <v>191</v>
      </c>
      <c r="B3" s="55" t="s">
        <v>480</v>
      </c>
      <c r="C3" s="55" t="s">
        <v>233</v>
      </c>
      <c r="D3" s="55" t="s">
        <v>259</v>
      </c>
      <c r="E3" s="55" t="s">
        <v>534</v>
      </c>
      <c r="F3" s="55" t="s">
        <v>539</v>
      </c>
      <c r="G3" s="55" t="s">
        <v>545</v>
      </c>
      <c r="H3" s="56" t="s">
        <v>532</v>
      </c>
      <c r="I3" s="55" t="s">
        <v>546</v>
      </c>
    </row>
    <row r="4" spans="1:9" ht="25.15" customHeight="1">
      <c r="A4" s="445" t="s">
        <v>549</v>
      </c>
      <c r="B4" s="158" t="s">
        <v>481</v>
      </c>
      <c r="C4" s="159" t="s">
        <v>550</v>
      </c>
      <c r="D4" s="159" t="s">
        <v>1196</v>
      </c>
      <c r="E4" s="160" t="s">
        <v>243</v>
      </c>
      <c r="F4" s="160" t="s">
        <v>754</v>
      </c>
      <c r="G4" s="160" t="s">
        <v>547</v>
      </c>
      <c r="H4" s="446">
        <v>1</v>
      </c>
      <c r="I4" s="58" t="s">
        <v>266</v>
      </c>
    </row>
    <row r="5" spans="1:9" ht="25.5" customHeight="1">
      <c r="A5" s="445" t="s">
        <v>549</v>
      </c>
      <c r="B5" s="161" t="s">
        <v>1197</v>
      </c>
      <c r="C5" s="58" t="s">
        <v>550</v>
      </c>
      <c r="D5" s="159" t="s">
        <v>482</v>
      </c>
      <c r="E5" s="160" t="s">
        <v>243</v>
      </c>
      <c r="F5" s="160" t="s">
        <v>754</v>
      </c>
      <c r="G5" s="160" t="s">
        <v>547</v>
      </c>
      <c r="H5" s="446">
        <v>1</v>
      </c>
      <c r="I5" s="58" t="s">
        <v>266</v>
      </c>
    </row>
    <row r="6" spans="1:9" ht="25.5" customHeight="1">
      <c r="A6" s="445" t="s">
        <v>549</v>
      </c>
      <c r="B6" s="161" t="s">
        <v>267</v>
      </c>
      <c r="C6" s="58" t="s">
        <v>550</v>
      </c>
      <c r="D6" s="159" t="s">
        <v>482</v>
      </c>
      <c r="E6" s="160" t="s">
        <v>243</v>
      </c>
      <c r="F6" s="160" t="s">
        <v>754</v>
      </c>
      <c r="G6" s="160" t="s">
        <v>547</v>
      </c>
      <c r="H6" s="446">
        <v>1</v>
      </c>
      <c r="I6" s="58" t="s">
        <v>266</v>
      </c>
    </row>
    <row r="7" spans="1:9" ht="25.5" customHeight="1">
      <c r="A7" s="445" t="s">
        <v>549</v>
      </c>
      <c r="B7" s="161" t="s">
        <v>1198</v>
      </c>
      <c r="C7" s="58" t="s">
        <v>550</v>
      </c>
      <c r="D7" s="159" t="s">
        <v>482</v>
      </c>
      <c r="E7" s="160" t="s">
        <v>243</v>
      </c>
      <c r="F7" s="160" t="s">
        <v>754</v>
      </c>
      <c r="G7" s="160" t="s">
        <v>547</v>
      </c>
      <c r="H7" s="446">
        <v>1</v>
      </c>
      <c r="I7" s="58" t="s">
        <v>266</v>
      </c>
    </row>
    <row r="8" spans="1:9" ht="25.5" customHeight="1">
      <c r="A8" s="445" t="s">
        <v>549</v>
      </c>
      <c r="B8" s="161" t="s">
        <v>1157</v>
      </c>
      <c r="C8" s="58" t="s">
        <v>550</v>
      </c>
      <c r="D8" s="143" t="s">
        <v>1199</v>
      </c>
      <c r="E8" s="160" t="s">
        <v>243</v>
      </c>
      <c r="F8" s="160" t="s">
        <v>754</v>
      </c>
      <c r="G8" s="160" t="s">
        <v>547</v>
      </c>
      <c r="H8" s="446">
        <v>1</v>
      </c>
      <c r="I8" s="58" t="s">
        <v>266</v>
      </c>
    </row>
    <row r="9" spans="1:9" ht="25.5" customHeight="1">
      <c r="A9" s="445" t="s">
        <v>549</v>
      </c>
      <c r="B9" s="161" t="s">
        <v>483</v>
      </c>
      <c r="C9" s="58" t="s">
        <v>550</v>
      </c>
      <c r="D9" s="159" t="s">
        <v>482</v>
      </c>
      <c r="E9" s="160" t="s">
        <v>243</v>
      </c>
      <c r="F9" s="160" t="s">
        <v>754</v>
      </c>
      <c r="G9" s="160" t="s">
        <v>547</v>
      </c>
      <c r="H9" s="446">
        <v>1</v>
      </c>
      <c r="I9" s="58" t="s">
        <v>266</v>
      </c>
    </row>
    <row r="10" spans="1:9" ht="25.5" customHeight="1">
      <c r="A10" s="445" t="s">
        <v>549</v>
      </c>
      <c r="B10" s="161" t="s">
        <v>1200</v>
      </c>
      <c r="C10" s="58" t="s">
        <v>550</v>
      </c>
      <c r="D10" s="159" t="s">
        <v>482</v>
      </c>
      <c r="E10" s="160" t="s">
        <v>243</v>
      </c>
      <c r="F10" s="160" t="s">
        <v>754</v>
      </c>
      <c r="G10" s="160" t="s">
        <v>547</v>
      </c>
      <c r="H10" s="446">
        <v>1</v>
      </c>
      <c r="I10" s="58" t="s">
        <v>266</v>
      </c>
    </row>
    <row r="11" spans="1:9" ht="25.5" customHeight="1">
      <c r="A11" s="445" t="s">
        <v>549</v>
      </c>
      <c r="B11" s="161" t="s">
        <v>1201</v>
      </c>
      <c r="C11" s="58" t="s">
        <v>550</v>
      </c>
      <c r="D11" s="159" t="s">
        <v>482</v>
      </c>
      <c r="E11" s="160" t="s">
        <v>243</v>
      </c>
      <c r="F11" s="160" t="s">
        <v>754</v>
      </c>
      <c r="G11" s="160" t="s">
        <v>547</v>
      </c>
      <c r="H11" s="446">
        <v>1</v>
      </c>
      <c r="I11" s="58" t="s">
        <v>266</v>
      </c>
    </row>
    <row r="12" spans="1:9" ht="25.5" customHeight="1">
      <c r="A12" s="445" t="s">
        <v>549</v>
      </c>
      <c r="B12" s="161" t="s">
        <v>1158</v>
      </c>
      <c r="C12" s="58" t="s">
        <v>550</v>
      </c>
      <c r="D12" s="159" t="s">
        <v>482</v>
      </c>
      <c r="E12" s="160" t="s">
        <v>243</v>
      </c>
      <c r="F12" s="160" t="s">
        <v>754</v>
      </c>
      <c r="G12" s="160" t="s">
        <v>547</v>
      </c>
      <c r="H12" s="446">
        <v>1</v>
      </c>
      <c r="I12" s="58" t="s">
        <v>266</v>
      </c>
    </row>
    <row r="13" spans="1:9" ht="25.5" customHeight="1">
      <c r="A13" s="445" t="s">
        <v>549</v>
      </c>
      <c r="B13" s="161" t="s">
        <v>494</v>
      </c>
      <c r="C13" s="58" t="s">
        <v>550</v>
      </c>
      <c r="D13" s="159" t="s">
        <v>482</v>
      </c>
      <c r="E13" s="160" t="s">
        <v>243</v>
      </c>
      <c r="F13" s="160" t="s">
        <v>754</v>
      </c>
      <c r="G13" s="160" t="s">
        <v>547</v>
      </c>
      <c r="H13" s="446">
        <v>1</v>
      </c>
      <c r="I13" s="58" t="s">
        <v>266</v>
      </c>
    </row>
    <row r="14" spans="1:9" ht="25.5" customHeight="1">
      <c r="A14" s="445" t="s">
        <v>549</v>
      </c>
      <c r="B14" s="161" t="s">
        <v>1202</v>
      </c>
      <c r="C14" s="58" t="s">
        <v>550</v>
      </c>
      <c r="D14" s="159" t="s">
        <v>482</v>
      </c>
      <c r="E14" s="160" t="s">
        <v>243</v>
      </c>
      <c r="F14" s="160" t="s">
        <v>754</v>
      </c>
      <c r="G14" s="160" t="s">
        <v>547</v>
      </c>
      <c r="H14" s="446">
        <v>1</v>
      </c>
      <c r="I14" s="58" t="s">
        <v>266</v>
      </c>
    </row>
    <row r="15" spans="1:9" ht="25.5" customHeight="1">
      <c r="A15" s="445" t="s">
        <v>549</v>
      </c>
      <c r="B15" s="161" t="s">
        <v>1203</v>
      </c>
      <c r="C15" s="58" t="s">
        <v>550</v>
      </c>
      <c r="D15" s="159" t="s">
        <v>482</v>
      </c>
      <c r="E15" s="160" t="s">
        <v>243</v>
      </c>
      <c r="F15" s="160" t="s">
        <v>754</v>
      </c>
      <c r="G15" s="160" t="s">
        <v>547</v>
      </c>
      <c r="H15" s="446">
        <v>1</v>
      </c>
      <c r="I15" s="58" t="s">
        <v>266</v>
      </c>
    </row>
    <row r="16" spans="1:9" ht="25.5" customHeight="1">
      <c r="A16" s="445" t="s">
        <v>549</v>
      </c>
      <c r="B16" s="161" t="s">
        <v>1204</v>
      </c>
      <c r="C16" s="58" t="s">
        <v>550</v>
      </c>
      <c r="D16" s="159" t="s">
        <v>482</v>
      </c>
      <c r="E16" s="160" t="s">
        <v>243</v>
      </c>
      <c r="F16" s="160" t="s">
        <v>754</v>
      </c>
      <c r="G16" s="160" t="s">
        <v>547</v>
      </c>
      <c r="H16" s="446">
        <v>1</v>
      </c>
      <c r="I16" s="58" t="s">
        <v>266</v>
      </c>
    </row>
    <row r="17" spans="1:9" ht="25.5" customHeight="1">
      <c r="A17" s="445" t="s">
        <v>549</v>
      </c>
      <c r="B17" s="161" t="s">
        <v>1165</v>
      </c>
      <c r="C17" s="58" t="s">
        <v>550</v>
      </c>
      <c r="D17" s="159" t="s">
        <v>482</v>
      </c>
      <c r="E17" s="160" t="s">
        <v>243</v>
      </c>
      <c r="F17" s="160" t="s">
        <v>754</v>
      </c>
      <c r="G17" s="160" t="s">
        <v>547</v>
      </c>
      <c r="H17" s="446">
        <v>1</v>
      </c>
      <c r="I17" s="58" t="s">
        <v>266</v>
      </c>
    </row>
    <row r="18" spans="1:9" ht="25.5" customHeight="1">
      <c r="A18" s="445" t="s">
        <v>549</v>
      </c>
      <c r="B18" s="161" t="s">
        <v>1205</v>
      </c>
      <c r="C18" s="58" t="s">
        <v>550</v>
      </c>
      <c r="D18" s="159" t="s">
        <v>482</v>
      </c>
      <c r="E18" s="160" t="s">
        <v>243</v>
      </c>
      <c r="F18" s="160" t="s">
        <v>754</v>
      </c>
      <c r="G18" s="160" t="s">
        <v>547</v>
      </c>
      <c r="H18" s="446">
        <v>1</v>
      </c>
      <c r="I18" s="58" t="s">
        <v>266</v>
      </c>
    </row>
    <row r="19" spans="1:9" ht="25.5" customHeight="1">
      <c r="A19" s="445" t="s">
        <v>549</v>
      </c>
      <c r="B19" s="161" t="s">
        <v>1206</v>
      </c>
      <c r="C19" s="58" t="s">
        <v>550</v>
      </c>
      <c r="D19" s="159" t="s">
        <v>482</v>
      </c>
      <c r="E19" s="160" t="s">
        <v>243</v>
      </c>
      <c r="F19" s="160" t="s">
        <v>754</v>
      </c>
      <c r="G19" s="160" t="s">
        <v>547</v>
      </c>
      <c r="H19" s="446">
        <v>1</v>
      </c>
      <c r="I19" s="58" t="s">
        <v>266</v>
      </c>
    </row>
    <row r="20" spans="1:9" ht="25.5" customHeight="1">
      <c r="A20" s="445" t="s">
        <v>549</v>
      </c>
      <c r="B20" s="161" t="s">
        <v>1207</v>
      </c>
      <c r="C20" s="58" t="s">
        <v>550</v>
      </c>
      <c r="D20" s="159" t="s">
        <v>1196</v>
      </c>
      <c r="E20" s="160" t="s">
        <v>243</v>
      </c>
      <c r="F20" s="160" t="s">
        <v>754</v>
      </c>
      <c r="G20" s="160" t="s">
        <v>547</v>
      </c>
      <c r="H20" s="446">
        <v>1</v>
      </c>
      <c r="I20" s="58" t="s">
        <v>266</v>
      </c>
    </row>
    <row r="21" spans="1:9" ht="25.5" customHeight="1">
      <c r="A21" s="445" t="s">
        <v>549</v>
      </c>
      <c r="B21" s="161" t="s">
        <v>1208</v>
      </c>
      <c r="C21" s="58" t="s">
        <v>550</v>
      </c>
      <c r="D21" s="159" t="s">
        <v>1196</v>
      </c>
      <c r="E21" s="160" t="s">
        <v>243</v>
      </c>
      <c r="F21" s="160" t="s">
        <v>754</v>
      </c>
      <c r="G21" s="160" t="s">
        <v>547</v>
      </c>
      <c r="H21" s="446">
        <v>1</v>
      </c>
      <c r="I21" s="58" t="s">
        <v>266</v>
      </c>
    </row>
    <row r="22" spans="1:9" ht="25.5" customHeight="1">
      <c r="A22" s="445" t="s">
        <v>549</v>
      </c>
      <c r="B22" s="161" t="s">
        <v>1209</v>
      </c>
      <c r="C22" s="58" t="s">
        <v>550</v>
      </c>
      <c r="D22" s="159" t="s">
        <v>1196</v>
      </c>
      <c r="E22" s="160" t="s">
        <v>243</v>
      </c>
      <c r="F22" s="160" t="s">
        <v>754</v>
      </c>
      <c r="G22" s="160" t="s">
        <v>547</v>
      </c>
      <c r="H22" s="446">
        <v>1</v>
      </c>
      <c r="I22" s="58" t="s">
        <v>266</v>
      </c>
    </row>
    <row r="23" spans="1:9" ht="25.5" customHeight="1">
      <c r="A23" s="445" t="s">
        <v>549</v>
      </c>
      <c r="B23" s="161" t="s">
        <v>1210</v>
      </c>
      <c r="C23" s="58" t="s">
        <v>550</v>
      </c>
      <c r="D23" s="159" t="s">
        <v>1196</v>
      </c>
      <c r="E23" s="160" t="s">
        <v>243</v>
      </c>
      <c r="F23" s="160" t="s">
        <v>754</v>
      </c>
      <c r="G23" s="160" t="s">
        <v>547</v>
      </c>
      <c r="H23" s="446">
        <v>1</v>
      </c>
      <c r="I23" s="58" t="s">
        <v>266</v>
      </c>
    </row>
    <row r="24" spans="1:9" ht="25.5" customHeight="1">
      <c r="A24" s="445" t="s">
        <v>549</v>
      </c>
      <c r="B24" s="161" t="s">
        <v>1211</v>
      </c>
      <c r="C24" s="58" t="s">
        <v>550</v>
      </c>
      <c r="D24" s="159" t="s">
        <v>1196</v>
      </c>
      <c r="E24" s="160" t="s">
        <v>243</v>
      </c>
      <c r="F24" s="160" t="s">
        <v>754</v>
      </c>
      <c r="G24" s="160" t="s">
        <v>547</v>
      </c>
      <c r="H24" s="446">
        <v>1</v>
      </c>
      <c r="I24" s="58" t="s">
        <v>266</v>
      </c>
    </row>
    <row r="25" spans="1:9" ht="25.5" customHeight="1">
      <c r="A25" s="445" t="s">
        <v>549</v>
      </c>
      <c r="B25" s="161" t="s">
        <v>1212</v>
      </c>
      <c r="C25" s="58" t="s">
        <v>550</v>
      </c>
      <c r="D25" s="159" t="s">
        <v>1196</v>
      </c>
      <c r="E25" s="160" t="s">
        <v>243</v>
      </c>
      <c r="F25" s="160" t="s">
        <v>754</v>
      </c>
      <c r="G25" s="160" t="s">
        <v>547</v>
      </c>
      <c r="H25" s="446">
        <v>1</v>
      </c>
      <c r="I25" s="58" t="s">
        <v>266</v>
      </c>
    </row>
    <row r="26" spans="1:9">
      <c r="A26" s="16"/>
      <c r="B26" s="162"/>
      <c r="C26" s="62"/>
      <c r="D26" s="60"/>
      <c r="E26" s="60"/>
      <c r="F26" s="60"/>
      <c r="G26" s="60"/>
      <c r="H26" s="61"/>
      <c r="I26" s="62"/>
    </row>
    <row r="27" spans="1:9" ht="14.45" customHeight="1">
      <c r="A27" s="63" t="s">
        <v>535</v>
      </c>
      <c r="B27" s="63"/>
      <c r="C27" s="63"/>
      <c r="D27" s="63"/>
      <c r="E27" s="63"/>
      <c r="F27" s="63"/>
      <c r="G27" s="63"/>
      <c r="H27" s="163"/>
    </row>
    <row r="28" spans="1:9" ht="12" customHeight="1">
      <c r="A28" s="189" t="s">
        <v>542</v>
      </c>
      <c r="B28" s="189"/>
      <c r="C28" s="189"/>
      <c r="D28" s="189"/>
      <c r="E28" s="189"/>
      <c r="F28" s="189"/>
      <c r="G28" s="189"/>
      <c r="H28" s="163"/>
      <c r="I28" s="163"/>
    </row>
    <row r="29" spans="1:9">
      <c r="A29" s="190" t="s">
        <v>543</v>
      </c>
      <c r="B29" s="190"/>
      <c r="C29" s="190"/>
      <c r="D29" s="190"/>
      <c r="E29" s="190"/>
      <c r="F29" s="190"/>
      <c r="G29" s="190"/>
    </row>
    <row r="30" spans="1:9">
      <c r="A30" s="63" t="s">
        <v>544</v>
      </c>
      <c r="B30" s="63"/>
      <c r="C30" s="63"/>
      <c r="D30" s="63"/>
      <c r="E30" s="63"/>
      <c r="F30" s="63"/>
      <c r="G30" s="63"/>
    </row>
  </sheetData>
  <phoneticPr fontId="41" type="noConversion"/>
  <pageMargins left="0.70833333333333337" right="0.70833333333333337" top="0.78749999999999998" bottom="0.78749999999999998" header="0.51180555555555551" footer="0.51180555555555551"/>
  <pageSetup paperSize="9" scale="52" firstPageNumber="0" orientation="portrait" horizontalDpi="300" verticalDpi="300" r:id="rId1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7"/>
  <sheetViews>
    <sheetView topLeftCell="C1" zoomScaleNormal="100" zoomScaleSheetLayoutView="100" workbookViewId="0">
      <selection activeCell="B2" sqref="B2"/>
    </sheetView>
  </sheetViews>
  <sheetFormatPr defaultRowHeight="12.75"/>
  <cols>
    <col min="2" max="2" width="70.85546875" customWidth="1"/>
    <col min="3" max="3" width="10.85546875" customWidth="1"/>
    <col min="4" max="4" width="11.5703125" customWidth="1"/>
    <col min="5" max="5" width="11.140625" customWidth="1"/>
    <col min="6" max="6" width="10.42578125" customWidth="1"/>
    <col min="7" max="7" width="16.28515625" customWidth="1"/>
    <col min="8" max="8" width="12.28515625" customWidth="1"/>
    <col min="10" max="10" width="14.140625" customWidth="1"/>
    <col min="11" max="11" width="17.42578125" customWidth="1"/>
  </cols>
  <sheetData>
    <row r="1" spans="1:11" ht="16.5" thickBot="1">
      <c r="A1" s="99" t="s">
        <v>484</v>
      </c>
      <c r="B1" s="99"/>
      <c r="C1" s="99"/>
      <c r="D1" s="99"/>
      <c r="E1" s="99"/>
      <c r="F1" s="99"/>
      <c r="I1" s="120"/>
      <c r="J1" s="13" t="s">
        <v>189</v>
      </c>
      <c r="K1" s="727">
        <v>2010</v>
      </c>
    </row>
    <row r="2" spans="1:11" ht="16.5" thickBot="1">
      <c r="A2" s="15"/>
      <c r="B2" s="15"/>
      <c r="C2" s="15"/>
      <c r="D2" s="15"/>
      <c r="E2" s="15"/>
      <c r="F2" s="15"/>
      <c r="G2" s="81"/>
      <c r="H2" s="81"/>
      <c r="I2" s="164"/>
      <c r="J2" s="13" t="s">
        <v>190</v>
      </c>
      <c r="K2" s="439">
        <v>2010</v>
      </c>
    </row>
    <row r="3" spans="1:11" ht="64.5" thickBot="1">
      <c r="A3" s="27" t="s">
        <v>191</v>
      </c>
      <c r="B3" s="165" t="s">
        <v>19</v>
      </c>
      <c r="C3" s="166" t="s">
        <v>233</v>
      </c>
      <c r="D3" s="166" t="s">
        <v>485</v>
      </c>
      <c r="E3" s="27" t="s">
        <v>486</v>
      </c>
      <c r="F3" s="166" t="s">
        <v>487</v>
      </c>
      <c r="G3" s="166" t="s">
        <v>473</v>
      </c>
      <c r="H3" s="27" t="s">
        <v>474</v>
      </c>
      <c r="I3" s="141" t="s">
        <v>488</v>
      </c>
      <c r="J3" s="141" t="s">
        <v>476</v>
      </c>
      <c r="K3" s="5" t="s">
        <v>477</v>
      </c>
    </row>
    <row r="4" spans="1:11">
      <c r="A4" s="684" t="s">
        <v>549</v>
      </c>
      <c r="B4" s="447" t="s">
        <v>1213</v>
      </c>
      <c r="C4" s="448" t="s">
        <v>1152</v>
      </c>
      <c r="D4" s="96">
        <v>13</v>
      </c>
      <c r="E4" s="96">
        <v>13</v>
      </c>
      <c r="F4" s="96">
        <v>13</v>
      </c>
      <c r="G4" s="449">
        <f t="shared" ref="G4:G14" si="0">F4/E4</f>
        <v>1</v>
      </c>
      <c r="H4" s="167" t="s">
        <v>243</v>
      </c>
      <c r="I4" s="422">
        <v>13</v>
      </c>
      <c r="J4" s="423">
        <f t="shared" ref="J4:J9" si="1">I4/D4</f>
        <v>1</v>
      </c>
      <c r="K4" s="423">
        <f t="shared" ref="K4:K9" si="2">J4/G4</f>
        <v>1</v>
      </c>
    </row>
    <row r="5" spans="1:11">
      <c r="A5" s="684" t="s">
        <v>549</v>
      </c>
      <c r="B5" s="450" t="s">
        <v>1214</v>
      </c>
      <c r="C5" s="58" t="s">
        <v>1152</v>
      </c>
      <c r="D5" s="96">
        <v>18</v>
      </c>
      <c r="E5" s="96">
        <v>18</v>
      </c>
      <c r="F5" s="96">
        <v>18</v>
      </c>
      <c r="G5" s="449">
        <f t="shared" si="0"/>
        <v>1</v>
      </c>
      <c r="H5" s="167" t="s">
        <v>243</v>
      </c>
      <c r="I5" s="422">
        <v>18</v>
      </c>
      <c r="J5" s="423">
        <f t="shared" si="1"/>
        <v>1</v>
      </c>
      <c r="K5" s="423">
        <f t="shared" si="2"/>
        <v>1</v>
      </c>
    </row>
    <row r="6" spans="1:11" ht="25.5">
      <c r="A6" s="684" t="s">
        <v>549</v>
      </c>
      <c r="B6" s="450" t="s">
        <v>1215</v>
      </c>
      <c r="C6" s="58" t="s">
        <v>1152</v>
      </c>
      <c r="D6" s="96">
        <v>9</v>
      </c>
      <c r="E6" s="96">
        <v>9</v>
      </c>
      <c r="F6" s="96">
        <v>9</v>
      </c>
      <c r="G6" s="449">
        <f t="shared" si="0"/>
        <v>1</v>
      </c>
      <c r="H6" s="167" t="s">
        <v>243</v>
      </c>
      <c r="I6" s="422">
        <v>9</v>
      </c>
      <c r="J6" s="423">
        <f t="shared" si="1"/>
        <v>1</v>
      </c>
      <c r="K6" s="423">
        <f t="shared" si="2"/>
        <v>1</v>
      </c>
    </row>
    <row r="7" spans="1:11">
      <c r="A7" s="684" t="s">
        <v>549</v>
      </c>
      <c r="B7" s="450" t="s">
        <v>1216</v>
      </c>
      <c r="C7" s="58" t="s">
        <v>1152</v>
      </c>
      <c r="D7" s="96">
        <v>25</v>
      </c>
      <c r="E7" s="96">
        <v>25</v>
      </c>
      <c r="F7" s="96">
        <v>25</v>
      </c>
      <c r="G7" s="449">
        <f t="shared" si="0"/>
        <v>1</v>
      </c>
      <c r="H7" s="167" t="s">
        <v>243</v>
      </c>
      <c r="I7" s="422">
        <v>25</v>
      </c>
      <c r="J7" s="423">
        <f t="shared" si="1"/>
        <v>1</v>
      </c>
      <c r="K7" s="423">
        <f t="shared" si="2"/>
        <v>1</v>
      </c>
    </row>
    <row r="8" spans="1:11">
      <c r="A8" s="684" t="s">
        <v>549</v>
      </c>
      <c r="B8" s="450" t="s">
        <v>1217</v>
      </c>
      <c r="C8" s="58" t="s">
        <v>1152</v>
      </c>
      <c r="D8" s="96">
        <v>48</v>
      </c>
      <c r="E8" s="96">
        <v>48</v>
      </c>
      <c r="F8" s="96">
        <v>48</v>
      </c>
      <c r="G8" s="449">
        <f t="shared" si="0"/>
        <v>1</v>
      </c>
      <c r="H8" s="167" t="s">
        <v>243</v>
      </c>
      <c r="I8" s="422">
        <v>48</v>
      </c>
      <c r="J8" s="423">
        <f t="shared" si="1"/>
        <v>1</v>
      </c>
      <c r="K8" s="423">
        <f t="shared" si="2"/>
        <v>1</v>
      </c>
    </row>
    <row r="9" spans="1:11">
      <c r="A9" s="684" t="s">
        <v>549</v>
      </c>
      <c r="B9" s="450" t="s">
        <v>1218</v>
      </c>
      <c r="C9" s="58" t="s">
        <v>1152</v>
      </c>
      <c r="D9" s="96">
        <v>5</v>
      </c>
      <c r="E9" s="96">
        <v>5</v>
      </c>
      <c r="F9" s="96">
        <v>5</v>
      </c>
      <c r="G9" s="449">
        <f t="shared" si="0"/>
        <v>1</v>
      </c>
      <c r="H9" s="167" t="s">
        <v>243</v>
      </c>
      <c r="I9" s="422">
        <v>5</v>
      </c>
      <c r="J9" s="423">
        <f t="shared" si="1"/>
        <v>1</v>
      </c>
      <c r="K9" s="423">
        <f t="shared" si="2"/>
        <v>1</v>
      </c>
    </row>
    <row r="10" spans="1:11" ht="13.5" thickBot="1">
      <c r="A10" s="684"/>
      <c r="B10" s="728"/>
      <c r="C10" s="58"/>
      <c r="D10" s="96"/>
      <c r="E10" s="96"/>
      <c r="F10" s="96"/>
      <c r="G10" s="449"/>
      <c r="H10" s="167"/>
      <c r="I10" s="422"/>
      <c r="J10" s="423"/>
      <c r="K10" s="423"/>
    </row>
    <row r="11" spans="1:11" ht="13.5" thickBot="1">
      <c r="A11" s="27" t="s">
        <v>191</v>
      </c>
      <c r="B11" s="165" t="s">
        <v>20</v>
      </c>
      <c r="C11" s="58"/>
      <c r="D11" s="96"/>
      <c r="E11" s="96"/>
      <c r="F11" s="96"/>
      <c r="G11" s="449"/>
      <c r="H11" s="167"/>
      <c r="I11" s="422"/>
      <c r="J11" s="423"/>
      <c r="K11" s="423"/>
    </row>
    <row r="12" spans="1:11">
      <c r="A12" s="684" t="s">
        <v>549</v>
      </c>
      <c r="B12" s="450" t="s">
        <v>21</v>
      </c>
      <c r="C12" s="58" t="s">
        <v>1152</v>
      </c>
      <c r="D12" s="96">
        <v>46</v>
      </c>
      <c r="E12" s="96">
        <v>46</v>
      </c>
      <c r="F12" s="96">
        <v>46</v>
      </c>
      <c r="G12" s="449">
        <f t="shared" si="0"/>
        <v>1</v>
      </c>
      <c r="H12" s="167" t="s">
        <v>243</v>
      </c>
      <c r="I12" s="422">
        <v>46</v>
      </c>
      <c r="J12" s="423">
        <f>I12/D12</f>
        <v>1</v>
      </c>
      <c r="K12" s="423">
        <f>J12/G12</f>
        <v>1</v>
      </c>
    </row>
    <row r="13" spans="1:11">
      <c r="A13" s="684" t="s">
        <v>549</v>
      </c>
      <c r="B13" s="450" t="s">
        <v>22</v>
      </c>
      <c r="C13" s="58" t="s">
        <v>1152</v>
      </c>
      <c r="D13" s="96">
        <v>45</v>
      </c>
      <c r="E13" s="96">
        <v>45</v>
      </c>
      <c r="F13" s="96">
        <v>45</v>
      </c>
      <c r="G13" s="449">
        <f t="shared" si="0"/>
        <v>1</v>
      </c>
      <c r="H13" s="167" t="s">
        <v>243</v>
      </c>
      <c r="I13" s="422">
        <v>45</v>
      </c>
      <c r="J13" s="423">
        <f>I13/D13</f>
        <v>1</v>
      </c>
      <c r="K13" s="423">
        <f>J13/G13</f>
        <v>1</v>
      </c>
    </row>
    <row r="14" spans="1:11">
      <c r="A14" s="684" t="s">
        <v>549</v>
      </c>
      <c r="B14" s="450" t="s">
        <v>23</v>
      </c>
      <c r="C14" s="58" t="s">
        <v>1152</v>
      </c>
      <c r="D14" s="96">
        <v>27</v>
      </c>
      <c r="E14" s="96">
        <v>27</v>
      </c>
      <c r="F14" s="96">
        <v>27</v>
      </c>
      <c r="G14" s="449">
        <f t="shared" si="0"/>
        <v>1</v>
      </c>
      <c r="H14" s="167" t="s">
        <v>243</v>
      </c>
      <c r="I14" s="422">
        <v>27</v>
      </c>
      <c r="J14" s="423">
        <f>I14/D14</f>
        <v>1</v>
      </c>
      <c r="K14" s="423">
        <f>J14/G14</f>
        <v>1</v>
      </c>
    </row>
    <row r="15" spans="1:11">
      <c r="A15" s="684" t="s">
        <v>549</v>
      </c>
      <c r="B15" s="450" t="s">
        <v>24</v>
      </c>
      <c r="C15" s="58" t="s">
        <v>1152</v>
      </c>
      <c r="D15" s="96">
        <v>0</v>
      </c>
      <c r="E15" s="96">
        <v>0</v>
      </c>
      <c r="F15" s="96">
        <v>0</v>
      </c>
      <c r="G15" s="449" t="s">
        <v>332</v>
      </c>
      <c r="H15" s="167" t="s">
        <v>243</v>
      </c>
      <c r="I15" s="422">
        <v>0</v>
      </c>
      <c r="J15" s="729" t="s">
        <v>332</v>
      </c>
      <c r="K15" s="729" t="s">
        <v>332</v>
      </c>
    </row>
    <row r="16" spans="1:11">
      <c r="A16" s="16"/>
      <c r="B16" s="451"/>
      <c r="C16" s="127"/>
      <c r="D16" s="96"/>
      <c r="E16" s="96"/>
      <c r="F16" s="96"/>
      <c r="G16" s="168"/>
      <c r="H16" s="169"/>
      <c r="I16" s="31"/>
      <c r="J16" s="31"/>
      <c r="K16" s="31"/>
    </row>
    <row r="17" spans="1:11">
      <c r="A17" s="149"/>
      <c r="B17" s="170"/>
      <c r="C17" s="170"/>
      <c r="D17" s="171"/>
      <c r="E17" s="171"/>
      <c r="F17" s="171"/>
      <c r="G17" s="172"/>
      <c r="H17" s="173"/>
      <c r="I17" s="153"/>
      <c r="J17" s="153"/>
      <c r="K17" s="153"/>
    </row>
    <row r="18" spans="1:11">
      <c r="A18" s="892" t="s">
        <v>246</v>
      </c>
      <c r="B18" s="892"/>
      <c r="C18" s="892"/>
      <c r="D18" s="892"/>
      <c r="E18" s="892"/>
      <c r="F18" s="892"/>
      <c r="G18" s="892"/>
      <c r="H18" s="174"/>
      <c r="I18" s="175"/>
      <c r="J18" s="175"/>
      <c r="K18" s="176"/>
    </row>
    <row r="19" spans="1:11">
      <c r="A19" s="892" t="s">
        <v>489</v>
      </c>
      <c r="B19" s="892"/>
      <c r="C19" s="892"/>
      <c r="D19" s="892"/>
      <c r="E19" s="892"/>
      <c r="F19" s="892"/>
      <c r="G19" s="892"/>
      <c r="H19" s="174"/>
      <c r="I19" s="175"/>
      <c r="J19" s="175"/>
      <c r="K19" s="176"/>
    </row>
    <row r="20" spans="1:11">
      <c r="A20" s="177" t="s">
        <v>490</v>
      </c>
      <c r="B20" s="174"/>
      <c r="C20" s="174"/>
      <c r="D20" s="174"/>
      <c r="E20" s="174"/>
      <c r="F20" s="174"/>
      <c r="G20" s="174"/>
      <c r="H20" s="178"/>
      <c r="I20" s="175"/>
      <c r="J20" s="175"/>
      <c r="K20" s="176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48"/>
      <c r="B22" s="648"/>
      <c r="C22" s="648"/>
      <c r="D22" s="648"/>
      <c r="E22" s="730"/>
      <c r="F22" s="648"/>
      <c r="G22" s="648"/>
      <c r="H22" s="648"/>
      <c r="I22" s="648"/>
      <c r="J22" s="648"/>
      <c r="K22" s="648"/>
    </row>
    <row r="23" spans="1:11">
      <c r="A23" s="648"/>
      <c r="B23" s="731"/>
      <c r="C23" s="125"/>
      <c r="D23" s="648"/>
      <c r="E23" s="730"/>
      <c r="F23" s="125"/>
      <c r="G23" s="125"/>
      <c r="H23" s="732"/>
      <c r="I23" s="732"/>
      <c r="J23" s="732"/>
      <c r="K23" s="733"/>
    </row>
    <row r="24" spans="1:11">
      <c r="A24" s="648"/>
      <c r="B24" s="734"/>
      <c r="C24" s="735"/>
      <c r="D24" s="648"/>
      <c r="E24" s="730"/>
      <c r="F24" s="736"/>
      <c r="G24" s="737"/>
      <c r="H24" s="738"/>
      <c r="I24" s="739"/>
      <c r="J24" s="739"/>
      <c r="K24" s="740"/>
    </row>
    <row r="25" spans="1:11">
      <c r="A25" s="648"/>
      <c r="B25" s="734"/>
      <c r="C25" s="735"/>
      <c r="D25" s="648"/>
      <c r="E25" s="648"/>
      <c r="F25" s="736"/>
      <c r="G25" s="737"/>
      <c r="H25" s="738"/>
      <c r="I25" s="739"/>
      <c r="J25" s="739"/>
      <c r="K25" s="740"/>
    </row>
    <row r="26" spans="1:11">
      <c r="A26" s="648"/>
      <c r="B26" s="734"/>
      <c r="C26" s="735"/>
      <c r="D26" s="741"/>
      <c r="E26" s="742"/>
      <c r="F26" s="736"/>
      <c r="G26" s="737"/>
      <c r="H26" s="738"/>
      <c r="I26" s="739"/>
      <c r="J26" s="739"/>
      <c r="K26" s="740"/>
    </row>
    <row r="27" spans="1:11">
      <c r="A27" s="648"/>
      <c r="B27" s="734"/>
      <c r="C27" s="735"/>
      <c r="D27" s="737"/>
      <c r="E27" s="736"/>
      <c r="F27" s="736"/>
      <c r="G27" s="737"/>
      <c r="H27" s="738"/>
      <c r="I27" s="739"/>
      <c r="J27" s="739"/>
      <c r="K27" s="740"/>
    </row>
    <row r="28" spans="1:11">
      <c r="A28" s="648"/>
      <c r="B28" s="648"/>
      <c r="C28" s="648"/>
      <c r="D28" s="743"/>
      <c r="E28" s="744"/>
      <c r="F28" s="744"/>
      <c r="G28" s="744"/>
      <c r="H28" s="648"/>
      <c r="I28" s="648"/>
      <c r="J28" s="648"/>
      <c r="K28" s="648"/>
    </row>
    <row r="29" spans="1:11">
      <c r="A29" s="648"/>
      <c r="B29" s="648"/>
      <c r="C29" s="648"/>
      <c r="D29" s="743"/>
      <c r="E29" s="744"/>
      <c r="F29" s="744"/>
      <c r="G29" s="744"/>
      <c r="H29" s="648"/>
      <c r="I29" s="648"/>
      <c r="J29" s="648"/>
      <c r="K29" s="648"/>
    </row>
    <row r="30" spans="1:11">
      <c r="A30" s="648"/>
      <c r="B30" s="648"/>
      <c r="C30" s="743"/>
      <c r="D30" s="744"/>
      <c r="E30" s="744"/>
      <c r="F30" s="744"/>
      <c r="G30" s="744"/>
      <c r="H30" s="745"/>
      <c r="I30" s="648"/>
      <c r="J30" s="648"/>
      <c r="K30" s="648"/>
    </row>
    <row r="31" spans="1:11">
      <c r="A31" s="648"/>
      <c r="B31" s="648"/>
      <c r="C31" s="746"/>
      <c r="D31" s="744"/>
      <c r="E31" s="744"/>
      <c r="F31" s="744"/>
      <c r="G31" s="744"/>
      <c r="H31" s="745"/>
      <c r="I31" s="648"/>
      <c r="J31" s="648"/>
      <c r="K31" s="648"/>
    </row>
    <row r="32" spans="1:11">
      <c r="A32" s="648"/>
      <c r="B32" s="648"/>
      <c r="C32" s="743"/>
      <c r="D32" s="744"/>
      <c r="E32" s="744"/>
      <c r="F32" s="744"/>
      <c r="G32" s="744"/>
      <c r="H32" s="745"/>
      <c r="I32" s="648"/>
      <c r="J32" s="648"/>
      <c r="K32" s="648"/>
    </row>
    <row r="33" spans="1:11">
      <c r="A33" s="648"/>
      <c r="B33" s="648"/>
      <c r="C33" s="743"/>
      <c r="D33" s="744"/>
      <c r="E33" s="744"/>
      <c r="F33" s="744"/>
      <c r="G33" s="744"/>
      <c r="H33" s="745"/>
      <c r="I33" s="648"/>
      <c r="J33" s="648"/>
      <c r="K33" s="648"/>
    </row>
    <row r="34" spans="1:11">
      <c r="A34" s="648"/>
      <c r="B34" s="648"/>
      <c r="C34" s="743"/>
      <c r="D34" s="744"/>
      <c r="E34" s="744"/>
      <c r="F34" s="744"/>
      <c r="G34" s="744"/>
      <c r="H34" s="745"/>
      <c r="I34" s="648"/>
      <c r="J34" s="648"/>
      <c r="K34" s="648"/>
    </row>
    <row r="35" spans="1:11">
      <c r="A35" s="648"/>
      <c r="B35" s="648"/>
      <c r="C35" s="648"/>
      <c r="D35" s="648"/>
      <c r="E35" s="648"/>
      <c r="F35" s="648"/>
      <c r="G35" s="648"/>
      <c r="H35" s="648"/>
      <c r="I35" s="648"/>
      <c r="J35" s="648"/>
      <c r="K35" s="648"/>
    </row>
    <row r="36" spans="1:11">
      <c r="A36" s="648"/>
      <c r="B36" s="648"/>
      <c r="C36" s="648"/>
      <c r="D36" s="648"/>
      <c r="E36" s="648"/>
      <c r="F36" s="648"/>
      <c r="G36" s="648"/>
      <c r="H36" s="648"/>
      <c r="I36" s="648"/>
      <c r="J36" s="648"/>
      <c r="K36" s="648"/>
    </row>
    <row r="37" spans="1:11">
      <c r="A37" s="648"/>
      <c r="B37" s="648"/>
      <c r="C37" s="648"/>
      <c r="D37" s="648"/>
      <c r="E37" s="648"/>
      <c r="F37" s="648"/>
      <c r="G37" s="648"/>
      <c r="H37" s="648"/>
      <c r="I37" s="648"/>
      <c r="J37" s="648"/>
      <c r="K37" s="648"/>
    </row>
  </sheetData>
  <mergeCells count="2">
    <mergeCell ref="A18:G18"/>
    <mergeCell ref="A19:G19"/>
  </mergeCells>
  <phoneticPr fontId="41" type="noConversion"/>
  <pageMargins left="0.70833333333333337" right="0.70833333333333337" top="0.78749999999999998" bottom="0.78749999999999998" header="0.51180555555555551" footer="0.51180555555555551"/>
  <pageSetup paperSize="9" scale="50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zoomScaleNormal="100" zoomScaleSheetLayoutView="100" workbookViewId="0">
      <selection activeCell="D9" sqref="D9"/>
    </sheetView>
  </sheetViews>
  <sheetFormatPr defaultRowHeight="12.75"/>
  <cols>
    <col min="2" max="2" width="55.7109375" customWidth="1"/>
    <col min="3" max="3" width="11" customWidth="1"/>
    <col min="4" max="4" width="23.42578125" customWidth="1"/>
    <col min="5" max="5" width="21" customWidth="1"/>
    <col min="7" max="7" width="22.28515625" customWidth="1"/>
    <col min="8" max="8" width="16.7109375" customWidth="1"/>
    <col min="9" max="9" width="15.5703125" customWidth="1"/>
  </cols>
  <sheetData>
    <row r="1" spans="1:9" ht="16.5" thickBot="1">
      <c r="A1" s="53" t="s">
        <v>491</v>
      </c>
      <c r="B1" s="53"/>
      <c r="C1" s="53"/>
      <c r="D1" s="53"/>
      <c r="E1" s="53"/>
      <c r="F1" s="53"/>
      <c r="G1" s="53"/>
      <c r="H1" s="114" t="s">
        <v>256</v>
      </c>
      <c r="I1" s="727">
        <v>2010</v>
      </c>
    </row>
    <row r="2" spans="1:9" ht="16.5" thickBot="1">
      <c r="A2" s="54"/>
      <c r="B2" s="54"/>
      <c r="C2" s="54"/>
      <c r="D2" s="54"/>
      <c r="E2" s="54"/>
      <c r="F2" s="54"/>
      <c r="G2" s="54"/>
      <c r="H2" s="114" t="s">
        <v>230</v>
      </c>
      <c r="I2" s="439">
        <v>2010</v>
      </c>
    </row>
    <row r="3" spans="1:9" ht="39" thickBot="1">
      <c r="A3" s="55" t="s">
        <v>191</v>
      </c>
      <c r="B3" s="179" t="s">
        <v>492</v>
      </c>
      <c r="C3" s="55" t="s">
        <v>233</v>
      </c>
      <c r="D3" s="55" t="s">
        <v>259</v>
      </c>
      <c r="E3" s="55" t="s">
        <v>534</v>
      </c>
      <c r="F3" s="55" t="s">
        <v>548</v>
      </c>
      <c r="G3" s="55" t="s">
        <v>545</v>
      </c>
      <c r="H3" s="56" t="s">
        <v>532</v>
      </c>
      <c r="I3" s="55" t="s">
        <v>546</v>
      </c>
    </row>
    <row r="4" spans="1:9">
      <c r="A4" s="684" t="s">
        <v>549</v>
      </c>
      <c r="B4" s="452" t="s">
        <v>481</v>
      </c>
      <c r="C4" s="58" t="s">
        <v>1152</v>
      </c>
      <c r="D4" s="58" t="s">
        <v>493</v>
      </c>
      <c r="E4" s="143" t="s">
        <v>243</v>
      </c>
      <c r="F4" s="160" t="s">
        <v>754</v>
      </c>
      <c r="G4" s="143" t="s">
        <v>547</v>
      </c>
      <c r="H4" s="446">
        <v>1</v>
      </c>
      <c r="I4" s="58" t="s">
        <v>266</v>
      </c>
    </row>
    <row r="5" spans="1:9">
      <c r="A5" s="684" t="s">
        <v>549</v>
      </c>
      <c r="B5" s="452" t="s">
        <v>267</v>
      </c>
      <c r="C5" s="58" t="s">
        <v>1152</v>
      </c>
      <c r="D5" s="58" t="s">
        <v>493</v>
      </c>
      <c r="E5" s="143" t="s">
        <v>243</v>
      </c>
      <c r="F5" s="143" t="s">
        <v>754</v>
      </c>
      <c r="G5" s="143" t="s">
        <v>547</v>
      </c>
      <c r="H5" s="446">
        <v>1</v>
      </c>
      <c r="I5" s="143" t="s">
        <v>266</v>
      </c>
    </row>
    <row r="6" spans="1:9">
      <c r="A6" s="684" t="s">
        <v>549</v>
      </c>
      <c r="B6" s="452" t="s">
        <v>1219</v>
      </c>
      <c r="C6" s="58" t="s">
        <v>1152</v>
      </c>
      <c r="D6" s="58" t="s">
        <v>493</v>
      </c>
      <c r="E6" s="50" t="s">
        <v>243</v>
      </c>
      <c r="F6" s="143" t="s">
        <v>754</v>
      </c>
      <c r="G6" s="143" t="s">
        <v>547</v>
      </c>
      <c r="H6" s="446">
        <v>1</v>
      </c>
      <c r="I6" s="143" t="s">
        <v>266</v>
      </c>
    </row>
    <row r="7" spans="1:9">
      <c r="A7" s="684" t="s">
        <v>549</v>
      </c>
      <c r="B7" s="452" t="s">
        <v>1220</v>
      </c>
      <c r="C7" s="58" t="s">
        <v>1152</v>
      </c>
      <c r="D7" s="58" t="s">
        <v>493</v>
      </c>
      <c r="E7" s="143" t="s">
        <v>243</v>
      </c>
      <c r="F7" s="143" t="s">
        <v>754</v>
      </c>
      <c r="G7" s="143" t="s">
        <v>547</v>
      </c>
      <c r="H7" s="446">
        <v>1</v>
      </c>
      <c r="I7" s="58" t="s">
        <v>266</v>
      </c>
    </row>
    <row r="8" spans="1:9">
      <c r="A8" s="684" t="s">
        <v>549</v>
      </c>
      <c r="B8" s="452" t="s">
        <v>483</v>
      </c>
      <c r="C8" s="58" t="s">
        <v>1152</v>
      </c>
      <c r="D8" s="58" t="s">
        <v>493</v>
      </c>
      <c r="E8" s="50" t="s">
        <v>243</v>
      </c>
      <c r="F8" s="143" t="s">
        <v>754</v>
      </c>
      <c r="G8" s="143" t="s">
        <v>547</v>
      </c>
      <c r="H8" s="446">
        <v>1</v>
      </c>
      <c r="I8" s="143" t="s">
        <v>266</v>
      </c>
    </row>
    <row r="9" spans="1:9">
      <c r="A9" s="684" t="s">
        <v>549</v>
      </c>
      <c r="B9" s="452" t="s">
        <v>1221</v>
      </c>
      <c r="C9" s="58" t="s">
        <v>1152</v>
      </c>
      <c r="D9" s="58" t="s">
        <v>493</v>
      </c>
      <c r="E9" s="143" t="s">
        <v>243</v>
      </c>
      <c r="F9" s="143" t="s">
        <v>754</v>
      </c>
      <c r="G9" s="143" t="s">
        <v>547</v>
      </c>
      <c r="H9" s="446">
        <v>1</v>
      </c>
      <c r="I9" s="58" t="s">
        <v>266</v>
      </c>
    </row>
    <row r="10" spans="1:9">
      <c r="A10" s="684" t="s">
        <v>549</v>
      </c>
      <c r="B10" s="452" t="s">
        <v>1222</v>
      </c>
      <c r="C10" s="58" t="s">
        <v>1152</v>
      </c>
      <c r="D10" s="58" t="s">
        <v>493</v>
      </c>
      <c r="E10" s="50" t="s">
        <v>243</v>
      </c>
      <c r="F10" s="143" t="s">
        <v>754</v>
      </c>
      <c r="G10" s="143" t="s">
        <v>547</v>
      </c>
      <c r="H10" s="446">
        <v>1</v>
      </c>
      <c r="I10" s="143" t="s">
        <v>266</v>
      </c>
    </row>
    <row r="11" spans="1:9">
      <c r="A11" s="684" t="s">
        <v>549</v>
      </c>
      <c r="B11" s="452" t="s">
        <v>1202</v>
      </c>
      <c r="C11" s="58" t="s">
        <v>1152</v>
      </c>
      <c r="D11" s="58" t="s">
        <v>493</v>
      </c>
      <c r="E11" s="143" t="s">
        <v>243</v>
      </c>
      <c r="F11" s="143" t="s">
        <v>754</v>
      </c>
      <c r="G11" s="143" t="s">
        <v>547</v>
      </c>
      <c r="H11" s="446">
        <v>1</v>
      </c>
      <c r="I11" s="58" t="s">
        <v>266</v>
      </c>
    </row>
    <row r="12" spans="1:9">
      <c r="A12" s="684" t="s">
        <v>549</v>
      </c>
      <c r="B12" s="452" t="s">
        <v>1203</v>
      </c>
      <c r="C12" s="58" t="s">
        <v>1152</v>
      </c>
      <c r="D12" s="58" t="s">
        <v>493</v>
      </c>
      <c r="E12" s="50" t="s">
        <v>243</v>
      </c>
      <c r="F12" s="143" t="s">
        <v>754</v>
      </c>
      <c r="G12" s="143" t="s">
        <v>547</v>
      </c>
      <c r="H12" s="446">
        <v>1</v>
      </c>
      <c r="I12" s="143" t="s">
        <v>266</v>
      </c>
    </row>
    <row r="13" spans="1:9">
      <c r="A13" s="684" t="s">
        <v>549</v>
      </c>
      <c r="B13" s="452" t="s">
        <v>1223</v>
      </c>
      <c r="C13" s="58" t="s">
        <v>1152</v>
      </c>
      <c r="D13" s="58" t="s">
        <v>493</v>
      </c>
      <c r="E13" s="143" t="s">
        <v>243</v>
      </c>
      <c r="F13" s="143" t="s">
        <v>754</v>
      </c>
      <c r="G13" s="143" t="s">
        <v>547</v>
      </c>
      <c r="H13" s="446">
        <v>1</v>
      </c>
      <c r="I13" s="58" t="s">
        <v>266</v>
      </c>
    </row>
    <row r="14" spans="1:9">
      <c r="A14" s="684" t="s">
        <v>549</v>
      </c>
      <c r="B14" s="452" t="s">
        <v>25</v>
      </c>
      <c r="C14" s="58" t="s">
        <v>1152</v>
      </c>
      <c r="D14" s="58" t="s">
        <v>493</v>
      </c>
      <c r="E14" s="50" t="s">
        <v>243</v>
      </c>
      <c r="F14" s="143" t="s">
        <v>754</v>
      </c>
      <c r="G14" s="143" t="s">
        <v>547</v>
      </c>
      <c r="H14" s="446">
        <v>1</v>
      </c>
      <c r="I14" s="143" t="s">
        <v>266</v>
      </c>
    </row>
    <row r="15" spans="1:9">
      <c r="A15" s="684" t="s">
        <v>549</v>
      </c>
      <c r="B15" s="452" t="s">
        <v>1205</v>
      </c>
      <c r="C15" s="58" t="s">
        <v>1152</v>
      </c>
      <c r="D15" s="58" t="s">
        <v>493</v>
      </c>
      <c r="E15" s="143" t="s">
        <v>243</v>
      </c>
      <c r="F15" s="143" t="s">
        <v>754</v>
      </c>
      <c r="G15" s="143" t="s">
        <v>547</v>
      </c>
      <c r="H15" s="446">
        <v>1</v>
      </c>
      <c r="I15" s="58" t="s">
        <v>266</v>
      </c>
    </row>
    <row r="16" spans="1:9">
      <c r="A16" s="684" t="s">
        <v>549</v>
      </c>
      <c r="B16" s="452" t="s">
        <v>1206</v>
      </c>
      <c r="C16" s="58" t="s">
        <v>1152</v>
      </c>
      <c r="D16" s="58" t="s">
        <v>493</v>
      </c>
      <c r="E16" s="50" t="s">
        <v>243</v>
      </c>
      <c r="F16" s="143" t="s">
        <v>754</v>
      </c>
      <c r="G16" s="143" t="s">
        <v>547</v>
      </c>
      <c r="H16" s="446">
        <v>1</v>
      </c>
      <c r="I16" s="143" t="s">
        <v>266</v>
      </c>
    </row>
    <row r="17" spans="1:9">
      <c r="A17" s="684" t="s">
        <v>549</v>
      </c>
      <c r="B17" s="452" t="s">
        <v>1210</v>
      </c>
      <c r="C17" s="58" t="s">
        <v>1152</v>
      </c>
      <c r="D17" s="58" t="s">
        <v>493</v>
      </c>
      <c r="E17" s="143" t="s">
        <v>243</v>
      </c>
      <c r="F17" s="143" t="s">
        <v>754</v>
      </c>
      <c r="G17" s="143" t="s">
        <v>547</v>
      </c>
      <c r="H17" s="446">
        <v>1</v>
      </c>
      <c r="I17" s="58" t="s">
        <v>266</v>
      </c>
    </row>
    <row r="18" spans="1:9">
      <c r="A18" s="684" t="s">
        <v>549</v>
      </c>
      <c r="B18" s="452" t="s">
        <v>1211</v>
      </c>
      <c r="C18" s="58" t="s">
        <v>1152</v>
      </c>
      <c r="D18" s="58" t="s">
        <v>493</v>
      </c>
      <c r="E18" s="50" t="s">
        <v>243</v>
      </c>
      <c r="F18" s="143" t="s">
        <v>754</v>
      </c>
      <c r="G18" s="143" t="s">
        <v>547</v>
      </c>
      <c r="H18" s="446">
        <v>1</v>
      </c>
      <c r="I18" s="143" t="s">
        <v>266</v>
      </c>
    </row>
    <row r="19" spans="1:9">
      <c r="A19" s="684" t="s">
        <v>549</v>
      </c>
      <c r="B19" s="452" t="s">
        <v>1224</v>
      </c>
      <c r="C19" s="58" t="s">
        <v>1152</v>
      </c>
      <c r="D19" s="58" t="s">
        <v>493</v>
      </c>
      <c r="E19" s="143" t="s">
        <v>243</v>
      </c>
      <c r="F19" s="143" t="s">
        <v>754</v>
      </c>
      <c r="G19" s="143" t="s">
        <v>547</v>
      </c>
      <c r="H19" s="446">
        <v>1</v>
      </c>
      <c r="I19" s="58" t="s">
        <v>266</v>
      </c>
    </row>
    <row r="20" spans="1:9">
      <c r="A20" s="16"/>
      <c r="B20" s="162"/>
      <c r="C20" s="62"/>
      <c r="D20" s="117"/>
      <c r="E20" s="60"/>
      <c r="F20" s="60"/>
      <c r="G20" s="60"/>
      <c r="H20" s="61"/>
      <c r="I20" s="62"/>
    </row>
    <row r="21" spans="1:9">
      <c r="A21" s="63" t="s">
        <v>535</v>
      </c>
      <c r="B21" s="163"/>
      <c r="C21" s="163"/>
      <c r="D21" s="163"/>
      <c r="E21" s="163"/>
      <c r="F21" s="163"/>
      <c r="G21" s="163"/>
      <c r="H21" s="163"/>
      <c r="I21" s="191"/>
    </row>
    <row r="22" spans="1:9">
      <c r="A22" s="189" t="s">
        <v>542</v>
      </c>
      <c r="B22" s="163"/>
      <c r="C22" s="163"/>
      <c r="D22" s="163"/>
      <c r="E22" s="163"/>
      <c r="F22" s="163"/>
      <c r="G22" s="163"/>
      <c r="H22" s="163"/>
      <c r="I22" s="163"/>
    </row>
    <row r="23" spans="1:9">
      <c r="A23" s="190" t="s">
        <v>543</v>
      </c>
      <c r="B23" s="188"/>
      <c r="C23" s="188"/>
      <c r="D23" s="188"/>
      <c r="E23" s="188"/>
      <c r="F23" s="188"/>
      <c r="G23" s="188"/>
      <c r="H23" s="188"/>
      <c r="I23" s="188"/>
    </row>
    <row r="24" spans="1:9">
      <c r="A24" s="63" t="s">
        <v>544</v>
      </c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893" t="s">
        <v>26</v>
      </c>
      <c r="B26" s="893"/>
      <c r="C26" s="893"/>
      <c r="D26" s="893"/>
      <c r="E26" s="893"/>
      <c r="F26" s="893"/>
      <c r="G26" s="893"/>
      <c r="H26" s="1"/>
      <c r="I26" s="1"/>
    </row>
    <row r="27" spans="1:9">
      <c r="A27" s="893" t="s">
        <v>1225</v>
      </c>
      <c r="B27" s="893"/>
      <c r="C27" s="893"/>
      <c r="D27" s="893"/>
      <c r="E27" s="893"/>
      <c r="F27" s="893"/>
      <c r="G27" s="893"/>
      <c r="H27" s="1"/>
      <c r="I27" s="1"/>
    </row>
  </sheetData>
  <mergeCells count="2">
    <mergeCell ref="A26:G26"/>
    <mergeCell ref="A27:G27"/>
  </mergeCells>
  <phoneticPr fontId="41" type="noConversion"/>
  <pageMargins left="0.70833333333333337" right="0.70833333333333337" top="0.78749999999999998" bottom="0.78749999999999998" header="0.51180555555555551" footer="0.51180555555555551"/>
  <pageSetup paperSize="9" scale="50" firstPageNumber="0" orientation="portrait" horizontalDpi="300" verticalDpi="300" r:id="rId1"/>
  <headerFooter alignWithMargins="0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33"/>
  <sheetViews>
    <sheetView topLeftCell="A28" zoomScaleNormal="100" zoomScaleSheetLayoutView="100" workbookViewId="0">
      <selection activeCell="D21" sqref="D21"/>
    </sheetView>
  </sheetViews>
  <sheetFormatPr defaultColWidth="11.42578125" defaultRowHeight="12.75"/>
  <cols>
    <col min="1" max="1" width="10.42578125" style="20" customWidth="1"/>
    <col min="2" max="2" width="25.7109375" style="78" customWidth="1"/>
    <col min="3" max="3" width="12.7109375" style="1" customWidth="1"/>
    <col min="4" max="4" width="43.85546875" style="1" customWidth="1"/>
    <col min="5" max="5" width="30.7109375" style="1" customWidth="1"/>
    <col min="6" max="6" width="12.85546875" style="1" customWidth="1"/>
    <col min="7" max="7" width="15.5703125" style="78" customWidth="1"/>
    <col min="8" max="8" width="20" style="78" customWidth="1"/>
    <col min="9" max="9" width="16.28515625" style="79" customWidth="1"/>
  </cols>
  <sheetData>
    <row r="1" spans="1:8" ht="16.5" customHeight="1">
      <c r="A1" s="89" t="s">
        <v>1254</v>
      </c>
      <c r="B1" s="89"/>
      <c r="C1" s="89"/>
      <c r="D1" s="89"/>
      <c r="E1" s="89"/>
      <c r="F1" s="89"/>
      <c r="G1" s="114" t="s">
        <v>1245</v>
      </c>
      <c r="H1" s="180">
        <v>2010</v>
      </c>
    </row>
    <row r="2" spans="1:8" ht="15.75" customHeight="1" thickBot="1">
      <c r="A2" s="181" t="s">
        <v>495</v>
      </c>
      <c r="B2" s="90"/>
      <c r="C2" s="90"/>
      <c r="D2" s="90"/>
      <c r="E2" s="90"/>
      <c r="F2" s="90"/>
      <c r="G2" s="114" t="s">
        <v>1246</v>
      </c>
      <c r="H2" s="373">
        <v>2010</v>
      </c>
    </row>
    <row r="3" spans="1:8" ht="39" thickBot="1">
      <c r="A3" s="286" t="s">
        <v>191</v>
      </c>
      <c r="B3" s="286" t="s">
        <v>204</v>
      </c>
      <c r="C3" s="286" t="s">
        <v>496</v>
      </c>
      <c r="D3" s="286" t="s">
        <v>1248</v>
      </c>
      <c r="E3" s="286" t="s">
        <v>497</v>
      </c>
      <c r="F3" s="286" t="s">
        <v>498</v>
      </c>
      <c r="G3" s="318" t="s">
        <v>1253</v>
      </c>
      <c r="H3" s="318" t="s">
        <v>499</v>
      </c>
    </row>
    <row r="4" spans="1:8">
      <c r="A4" s="360" t="s">
        <v>549</v>
      </c>
      <c r="B4" s="198" t="s">
        <v>213</v>
      </c>
      <c r="C4" s="361">
        <v>1</v>
      </c>
      <c r="D4" s="362" t="s">
        <v>1067</v>
      </c>
      <c r="E4" s="319" t="s">
        <v>1068</v>
      </c>
      <c r="F4" s="521" t="s">
        <v>285</v>
      </c>
      <c r="G4" s="374"/>
      <c r="H4" s="375"/>
    </row>
    <row r="5" spans="1:8">
      <c r="A5" s="363" t="s">
        <v>549</v>
      </c>
      <c r="B5" s="204" t="s">
        <v>213</v>
      </c>
      <c r="C5" s="364">
        <v>2</v>
      </c>
      <c r="D5" s="365" t="s">
        <v>1069</v>
      </c>
      <c r="E5" s="317" t="s">
        <v>1252</v>
      </c>
      <c r="F5" s="365" t="s">
        <v>285</v>
      </c>
      <c r="G5" s="302"/>
      <c r="H5" s="303"/>
    </row>
    <row r="6" spans="1:8">
      <c r="A6" s="363" t="s">
        <v>549</v>
      </c>
      <c r="B6" s="204" t="s">
        <v>213</v>
      </c>
      <c r="C6" s="364">
        <v>3</v>
      </c>
      <c r="D6" s="365" t="s">
        <v>1070</v>
      </c>
      <c r="E6" s="317" t="s">
        <v>1252</v>
      </c>
      <c r="F6" s="365" t="s">
        <v>285</v>
      </c>
      <c r="G6" s="302"/>
      <c r="H6" s="303"/>
    </row>
    <row r="7" spans="1:8">
      <c r="A7" s="363" t="s">
        <v>549</v>
      </c>
      <c r="B7" s="204" t="s">
        <v>213</v>
      </c>
      <c r="C7" s="364">
        <v>4</v>
      </c>
      <c r="D7" s="366" t="s">
        <v>1071</v>
      </c>
      <c r="E7" s="317" t="s">
        <v>1252</v>
      </c>
      <c r="F7" s="365" t="s">
        <v>285</v>
      </c>
      <c r="G7" s="302"/>
      <c r="H7" s="303"/>
    </row>
    <row r="8" spans="1:8">
      <c r="A8" s="363" t="s">
        <v>549</v>
      </c>
      <c r="B8" s="204" t="s">
        <v>213</v>
      </c>
      <c r="C8" s="364">
        <v>5</v>
      </c>
      <c r="D8" s="365" t="s">
        <v>1072</v>
      </c>
      <c r="E8" s="367" t="s">
        <v>500</v>
      </c>
      <c r="F8" s="365" t="s">
        <v>285</v>
      </c>
      <c r="G8" s="376" t="s">
        <v>1073</v>
      </c>
      <c r="H8" s="377" t="s">
        <v>1074</v>
      </c>
    </row>
    <row r="9" spans="1:8">
      <c r="A9" s="363" t="s">
        <v>549</v>
      </c>
      <c r="B9" s="204" t="s">
        <v>213</v>
      </c>
      <c r="C9" s="364">
        <v>6</v>
      </c>
      <c r="D9" s="365" t="s">
        <v>1075</v>
      </c>
      <c r="E9" s="367" t="s">
        <v>500</v>
      </c>
      <c r="F9" s="365" t="s">
        <v>285</v>
      </c>
      <c r="G9" s="376" t="s">
        <v>1073</v>
      </c>
      <c r="H9" s="377" t="s">
        <v>1074</v>
      </c>
    </row>
    <row r="10" spans="1:8">
      <c r="A10" s="363" t="s">
        <v>549</v>
      </c>
      <c r="B10" s="204" t="s">
        <v>213</v>
      </c>
      <c r="C10" s="364">
        <v>7</v>
      </c>
      <c r="D10" s="366" t="s">
        <v>1251</v>
      </c>
      <c r="E10" s="367" t="s">
        <v>500</v>
      </c>
      <c r="F10" s="365" t="s">
        <v>285</v>
      </c>
      <c r="G10" s="376" t="s">
        <v>1073</v>
      </c>
      <c r="H10" s="377" t="s">
        <v>1074</v>
      </c>
    </row>
    <row r="11" spans="1:8">
      <c r="A11" s="363" t="s">
        <v>549</v>
      </c>
      <c r="B11" s="204" t="s">
        <v>213</v>
      </c>
      <c r="C11" s="364">
        <v>8</v>
      </c>
      <c r="D11" s="366" t="s">
        <v>1249</v>
      </c>
      <c r="E11" s="367" t="s">
        <v>501</v>
      </c>
      <c r="F11" s="365" t="s">
        <v>285</v>
      </c>
      <c r="G11" s="376"/>
      <c r="H11" s="377"/>
    </row>
    <row r="12" spans="1:8">
      <c r="A12" s="384"/>
      <c r="B12" s="338"/>
      <c r="C12" s="338"/>
      <c r="D12" s="338"/>
      <c r="E12" s="367" t="s">
        <v>502</v>
      </c>
      <c r="F12" s="365" t="s">
        <v>285</v>
      </c>
      <c r="G12" s="302"/>
      <c r="H12" s="303"/>
    </row>
    <row r="13" spans="1:8" ht="13.5" thickBot="1">
      <c r="A13" s="363" t="s">
        <v>549</v>
      </c>
      <c r="B13" s="368" t="s">
        <v>213</v>
      </c>
      <c r="C13" s="364">
        <v>9</v>
      </c>
      <c r="D13" s="366" t="s">
        <v>1247</v>
      </c>
      <c r="E13" s="367" t="s">
        <v>503</v>
      </c>
      <c r="F13" s="365" t="s">
        <v>285</v>
      </c>
      <c r="G13" s="302"/>
      <c r="H13" s="303"/>
    </row>
    <row r="14" spans="1:8">
      <c r="A14" s="360" t="s">
        <v>549</v>
      </c>
      <c r="B14" s="369" t="s">
        <v>217</v>
      </c>
      <c r="C14" s="361">
        <v>1</v>
      </c>
      <c r="D14" s="362" t="s">
        <v>1067</v>
      </c>
      <c r="E14" s="319" t="s">
        <v>1068</v>
      </c>
      <c r="F14" s="521" t="s">
        <v>285</v>
      </c>
      <c r="G14" s="374"/>
      <c r="H14" s="375"/>
    </row>
    <row r="15" spans="1:8">
      <c r="A15" s="363" t="s">
        <v>549</v>
      </c>
      <c r="B15" s="370" t="s">
        <v>217</v>
      </c>
      <c r="C15" s="364">
        <v>2</v>
      </c>
      <c r="D15" s="365" t="s">
        <v>1069</v>
      </c>
      <c r="E15" s="317" t="s">
        <v>1252</v>
      </c>
      <c r="F15" s="365" t="s">
        <v>285</v>
      </c>
      <c r="G15" s="302"/>
      <c r="H15" s="303"/>
    </row>
    <row r="16" spans="1:8">
      <c r="A16" s="363" t="s">
        <v>549</v>
      </c>
      <c r="B16" s="370" t="s">
        <v>217</v>
      </c>
      <c r="C16" s="364">
        <v>3</v>
      </c>
      <c r="D16" s="365" t="s">
        <v>1070</v>
      </c>
      <c r="E16" s="317" t="s">
        <v>1252</v>
      </c>
      <c r="F16" s="365" t="s">
        <v>285</v>
      </c>
      <c r="G16" s="302"/>
      <c r="H16" s="303"/>
    </row>
    <row r="17" spans="1:8">
      <c r="A17" s="363" t="s">
        <v>549</v>
      </c>
      <c r="B17" s="370" t="s">
        <v>217</v>
      </c>
      <c r="C17" s="364">
        <v>4</v>
      </c>
      <c r="D17" s="366" t="s">
        <v>1071</v>
      </c>
      <c r="E17" s="317" t="s">
        <v>1252</v>
      </c>
      <c r="F17" s="365" t="s">
        <v>285</v>
      </c>
      <c r="G17" s="302"/>
      <c r="H17" s="303"/>
    </row>
    <row r="18" spans="1:8">
      <c r="A18" s="363" t="s">
        <v>549</v>
      </c>
      <c r="B18" s="370" t="s">
        <v>217</v>
      </c>
      <c r="C18" s="364">
        <v>5</v>
      </c>
      <c r="D18" s="365" t="s">
        <v>1072</v>
      </c>
      <c r="E18" s="367" t="s">
        <v>500</v>
      </c>
      <c r="F18" s="365" t="s">
        <v>285</v>
      </c>
      <c r="G18" s="376" t="s">
        <v>1073</v>
      </c>
      <c r="H18" s="377" t="s">
        <v>1074</v>
      </c>
    </row>
    <row r="19" spans="1:8">
      <c r="A19" s="363" t="s">
        <v>549</v>
      </c>
      <c r="B19" s="370" t="s">
        <v>217</v>
      </c>
      <c r="C19" s="364">
        <v>6</v>
      </c>
      <c r="D19" s="365" t="s">
        <v>1075</v>
      </c>
      <c r="E19" s="367" t="s">
        <v>500</v>
      </c>
      <c r="F19" s="365" t="s">
        <v>285</v>
      </c>
      <c r="G19" s="376" t="s">
        <v>1073</v>
      </c>
      <c r="H19" s="377" t="s">
        <v>1074</v>
      </c>
    </row>
    <row r="20" spans="1:8">
      <c r="A20" s="363" t="s">
        <v>549</v>
      </c>
      <c r="B20" s="370" t="s">
        <v>217</v>
      </c>
      <c r="C20" s="364">
        <v>7</v>
      </c>
      <c r="D20" s="366" t="s">
        <v>1250</v>
      </c>
      <c r="E20" s="367" t="s">
        <v>500</v>
      </c>
      <c r="F20" s="365" t="s">
        <v>285</v>
      </c>
      <c r="G20" s="376" t="s">
        <v>1073</v>
      </c>
      <c r="H20" s="377" t="s">
        <v>1074</v>
      </c>
    </row>
    <row r="21" spans="1:8">
      <c r="A21" s="363" t="s">
        <v>549</v>
      </c>
      <c r="B21" s="370" t="s">
        <v>217</v>
      </c>
      <c r="C21" s="364">
        <v>8</v>
      </c>
      <c r="D21" s="366" t="s">
        <v>1249</v>
      </c>
      <c r="E21" s="367" t="s">
        <v>501</v>
      </c>
      <c r="F21" s="365" t="s">
        <v>285</v>
      </c>
      <c r="G21" s="302"/>
      <c r="H21" s="303"/>
    </row>
    <row r="22" spans="1:8">
      <c r="A22" s="363"/>
      <c r="B22" s="371"/>
      <c r="C22" s="364"/>
      <c r="D22" s="366"/>
      <c r="E22" s="367" t="s">
        <v>502</v>
      </c>
      <c r="F22" s="365" t="s">
        <v>285</v>
      </c>
      <c r="G22" s="302"/>
      <c r="H22" s="303"/>
    </row>
    <row r="23" spans="1:8" ht="13.5" thickBot="1">
      <c r="A23" s="363" t="s">
        <v>549</v>
      </c>
      <c r="B23" s="372" t="s">
        <v>217</v>
      </c>
      <c r="C23" s="364">
        <v>9</v>
      </c>
      <c r="D23" s="366" t="s">
        <v>1247</v>
      </c>
      <c r="E23" s="367" t="s">
        <v>503</v>
      </c>
      <c r="F23" s="365" t="s">
        <v>285</v>
      </c>
      <c r="G23" s="302"/>
      <c r="H23" s="303"/>
    </row>
    <row r="24" spans="1:8">
      <c r="A24" s="360" t="s">
        <v>549</v>
      </c>
      <c r="B24" s="369" t="s">
        <v>215</v>
      </c>
      <c r="C24" s="361">
        <v>1</v>
      </c>
      <c r="D24" s="362" t="s">
        <v>1067</v>
      </c>
      <c r="E24" s="319" t="s">
        <v>1068</v>
      </c>
      <c r="F24" s="521" t="s">
        <v>285</v>
      </c>
      <c r="G24" s="374"/>
      <c r="H24" s="375"/>
    </row>
    <row r="25" spans="1:8">
      <c r="A25" s="363" t="s">
        <v>549</v>
      </c>
      <c r="B25" s="370" t="s">
        <v>215</v>
      </c>
      <c r="C25" s="364">
        <v>2</v>
      </c>
      <c r="D25" s="365" t="s">
        <v>1069</v>
      </c>
      <c r="E25" s="317" t="s">
        <v>1252</v>
      </c>
      <c r="F25" s="365" t="s">
        <v>285</v>
      </c>
      <c r="G25" s="302"/>
      <c r="H25" s="303"/>
    </row>
    <row r="26" spans="1:8">
      <c r="A26" s="363" t="s">
        <v>549</v>
      </c>
      <c r="B26" s="370" t="s">
        <v>215</v>
      </c>
      <c r="C26" s="364">
        <v>3</v>
      </c>
      <c r="D26" s="365" t="s">
        <v>1070</v>
      </c>
      <c r="E26" s="317" t="s">
        <v>1252</v>
      </c>
      <c r="F26" s="365" t="s">
        <v>285</v>
      </c>
      <c r="G26" s="302"/>
      <c r="H26" s="303"/>
    </row>
    <row r="27" spans="1:8">
      <c r="A27" s="363" t="s">
        <v>549</v>
      </c>
      <c r="B27" s="370" t="s">
        <v>215</v>
      </c>
      <c r="C27" s="364">
        <v>4</v>
      </c>
      <c r="D27" s="366" t="s">
        <v>1071</v>
      </c>
      <c r="E27" s="317" t="s">
        <v>1252</v>
      </c>
      <c r="F27" s="365" t="s">
        <v>285</v>
      </c>
      <c r="G27" s="302"/>
      <c r="H27" s="303"/>
    </row>
    <row r="28" spans="1:8">
      <c r="A28" s="363" t="s">
        <v>549</v>
      </c>
      <c r="B28" s="370" t="s">
        <v>215</v>
      </c>
      <c r="C28" s="364">
        <v>5</v>
      </c>
      <c r="D28" s="365" t="s">
        <v>1072</v>
      </c>
      <c r="E28" s="367" t="s">
        <v>500</v>
      </c>
      <c r="F28" s="365" t="s">
        <v>285</v>
      </c>
      <c r="G28" s="376" t="s">
        <v>1073</v>
      </c>
      <c r="H28" s="377" t="s">
        <v>1074</v>
      </c>
    </row>
    <row r="29" spans="1:8">
      <c r="A29" s="363" t="s">
        <v>549</v>
      </c>
      <c r="B29" s="370" t="s">
        <v>215</v>
      </c>
      <c r="C29" s="364">
        <v>6</v>
      </c>
      <c r="D29" s="365" t="s">
        <v>1075</v>
      </c>
      <c r="E29" s="367" t="s">
        <v>500</v>
      </c>
      <c r="F29" s="365" t="s">
        <v>285</v>
      </c>
      <c r="G29" s="376" t="s">
        <v>1073</v>
      </c>
      <c r="H29" s="377" t="s">
        <v>1074</v>
      </c>
    </row>
    <row r="30" spans="1:8">
      <c r="A30" s="363" t="s">
        <v>549</v>
      </c>
      <c r="B30" s="370" t="s">
        <v>215</v>
      </c>
      <c r="C30" s="364">
        <v>7</v>
      </c>
      <c r="D30" s="366" t="s">
        <v>1251</v>
      </c>
      <c r="E30" s="367" t="s">
        <v>500</v>
      </c>
      <c r="F30" s="365" t="s">
        <v>285</v>
      </c>
      <c r="G30" s="376" t="s">
        <v>1073</v>
      </c>
      <c r="H30" s="377" t="s">
        <v>1074</v>
      </c>
    </row>
    <row r="31" spans="1:8">
      <c r="A31" s="363" t="s">
        <v>549</v>
      </c>
      <c r="B31" s="370" t="s">
        <v>215</v>
      </c>
      <c r="C31" s="364">
        <v>8</v>
      </c>
      <c r="D31" s="366" t="s">
        <v>1249</v>
      </c>
      <c r="E31" s="367" t="s">
        <v>501</v>
      </c>
      <c r="F31" s="365" t="s">
        <v>285</v>
      </c>
      <c r="G31" s="302"/>
      <c r="H31" s="303"/>
    </row>
    <row r="32" spans="1:8">
      <c r="A32" s="363"/>
      <c r="B32" s="370"/>
      <c r="C32" s="364"/>
      <c r="D32" s="366"/>
      <c r="E32" s="367" t="s">
        <v>502</v>
      </c>
      <c r="F32" s="365" t="s">
        <v>285</v>
      </c>
      <c r="G32" s="302"/>
      <c r="H32" s="303"/>
    </row>
    <row r="33" spans="1:8" ht="13.5" thickBot="1">
      <c r="A33" s="385" t="s">
        <v>549</v>
      </c>
      <c r="B33" s="372" t="s">
        <v>215</v>
      </c>
      <c r="C33" s="386">
        <v>9</v>
      </c>
      <c r="D33" s="387" t="s">
        <v>1247</v>
      </c>
      <c r="E33" s="522" t="s">
        <v>503</v>
      </c>
      <c r="F33" s="523" t="s">
        <v>285</v>
      </c>
      <c r="G33" s="388"/>
      <c r="H33" s="320"/>
    </row>
  </sheetData>
  <phoneticPr fontId="41" type="noConversion"/>
  <pageMargins left="0.7" right="0.7" top="0.75" bottom="0.75" header="0.51180555555555551" footer="0.51180555555555551"/>
  <pageSetup paperSize="9" scale="50" firstPageNumber="0" orientation="portrait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61"/>
  <sheetViews>
    <sheetView tabSelected="1" topLeftCell="A67" zoomScaleNormal="100" zoomScaleSheetLayoutView="100" workbookViewId="0">
      <selection activeCell="M23" sqref="M23"/>
    </sheetView>
  </sheetViews>
  <sheetFormatPr defaultColWidth="5.7109375" defaultRowHeight="19.899999999999999" customHeight="1"/>
  <cols>
    <col min="1" max="1" width="8.7109375" customWidth="1"/>
    <col min="2" max="2" width="18.7109375" style="182" customWidth="1"/>
    <col min="3" max="3" width="40.5703125" style="391" customWidth="1"/>
    <col min="4" max="20" width="5.7109375" style="95" customWidth="1"/>
    <col min="21" max="16384" width="5.7109375" style="183"/>
  </cols>
  <sheetData>
    <row r="1" spans="1:21" ht="25.15" customHeight="1" thickBot="1">
      <c r="A1" s="184" t="s">
        <v>504</v>
      </c>
      <c r="B1" s="184"/>
      <c r="C1" s="389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5"/>
      <c r="R1" s="895" t="s">
        <v>189</v>
      </c>
      <c r="S1" s="895"/>
      <c r="T1" s="896">
        <v>2010</v>
      </c>
      <c r="U1" s="896"/>
    </row>
    <row r="2" spans="1:21" ht="25.15" customHeight="1" thickBot="1">
      <c r="A2" s="186"/>
      <c r="B2" s="186"/>
      <c r="C2" s="390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7"/>
      <c r="R2" s="895" t="s">
        <v>230</v>
      </c>
      <c r="S2" s="895"/>
      <c r="T2" s="897" t="s">
        <v>1257</v>
      </c>
      <c r="U2" s="897"/>
    </row>
    <row r="3" spans="1:21" ht="13.5" customHeight="1" thickBot="1">
      <c r="A3" s="352"/>
      <c r="B3" s="393"/>
      <c r="C3" s="394"/>
      <c r="D3" s="774"/>
      <c r="E3" s="775"/>
      <c r="F3" s="900" t="s">
        <v>505</v>
      </c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</row>
    <row r="4" spans="1:21" ht="150" customHeight="1" thickBot="1">
      <c r="A4" s="269" t="s">
        <v>191</v>
      </c>
      <c r="B4" s="395" t="s">
        <v>506</v>
      </c>
      <c r="C4" s="396" t="s">
        <v>507</v>
      </c>
      <c r="D4" s="901" t="s">
        <v>104</v>
      </c>
      <c r="E4" s="902"/>
      <c r="F4" s="397" t="s">
        <v>397</v>
      </c>
      <c r="G4" s="398" t="s">
        <v>508</v>
      </c>
      <c r="H4" s="397" t="s">
        <v>509</v>
      </c>
      <c r="I4" s="398" t="s">
        <v>510</v>
      </c>
      <c r="J4" s="399" t="s">
        <v>511</v>
      </c>
      <c r="K4" s="399" t="s">
        <v>512</v>
      </c>
      <c r="L4" s="397" t="s">
        <v>513</v>
      </c>
      <c r="M4" s="400" t="s">
        <v>514</v>
      </c>
      <c r="N4" s="400" t="s">
        <v>515</v>
      </c>
      <c r="O4" s="401" t="s">
        <v>516</v>
      </c>
      <c r="P4" s="397" t="s">
        <v>517</v>
      </c>
      <c r="Q4" s="400" t="s">
        <v>371</v>
      </c>
      <c r="R4" s="400" t="s">
        <v>372</v>
      </c>
      <c r="S4" s="401" t="s">
        <v>518</v>
      </c>
      <c r="T4" s="402" t="s">
        <v>519</v>
      </c>
      <c r="U4" s="402" t="s">
        <v>520</v>
      </c>
    </row>
    <row r="5" spans="1:21" ht="56.25" customHeight="1">
      <c r="A5" s="300" t="s">
        <v>549</v>
      </c>
      <c r="B5" s="764" t="s">
        <v>1084</v>
      </c>
      <c r="C5" s="765" t="s">
        <v>1085</v>
      </c>
      <c r="D5" s="903" t="s">
        <v>1086</v>
      </c>
      <c r="E5" s="903"/>
      <c r="F5" s="766"/>
      <c r="G5" s="766"/>
      <c r="H5" s="766" t="s">
        <v>200</v>
      </c>
      <c r="I5" s="766"/>
      <c r="J5" s="766"/>
      <c r="K5" s="766" t="s">
        <v>200</v>
      </c>
      <c r="L5" s="766" t="s">
        <v>200</v>
      </c>
      <c r="M5" s="766" t="s">
        <v>200</v>
      </c>
      <c r="N5" s="766"/>
      <c r="O5" s="766"/>
      <c r="P5" s="766" t="s">
        <v>200</v>
      </c>
      <c r="Q5" s="766" t="s">
        <v>200</v>
      </c>
      <c r="R5" s="766"/>
      <c r="S5" s="766"/>
      <c r="T5" s="766"/>
      <c r="U5" s="767"/>
    </row>
    <row r="6" spans="1:21" ht="45" customHeight="1">
      <c r="A6" s="301" t="s">
        <v>549</v>
      </c>
      <c r="B6" s="403" t="s">
        <v>1084</v>
      </c>
      <c r="C6" s="404" t="s">
        <v>1087</v>
      </c>
      <c r="D6" s="894" t="s">
        <v>1088</v>
      </c>
      <c r="E6" s="894"/>
      <c r="F6" s="304"/>
      <c r="G6" s="304"/>
      <c r="H6" s="304" t="s">
        <v>200</v>
      </c>
      <c r="I6" s="304"/>
      <c r="J6" s="304"/>
      <c r="K6" s="304" t="s">
        <v>200</v>
      </c>
      <c r="L6" s="304" t="s">
        <v>200</v>
      </c>
      <c r="M6" s="304" t="s">
        <v>200</v>
      </c>
      <c r="N6" s="304"/>
      <c r="O6" s="304"/>
      <c r="P6" s="304" t="s">
        <v>200</v>
      </c>
      <c r="Q6" s="304" t="s">
        <v>200</v>
      </c>
      <c r="R6" s="304"/>
      <c r="S6" s="304"/>
      <c r="T6" s="304"/>
      <c r="U6" s="315"/>
    </row>
    <row r="7" spans="1:21" ht="12.75">
      <c r="A7" s="301" t="s">
        <v>549</v>
      </c>
      <c r="B7" s="403" t="s">
        <v>1091</v>
      </c>
      <c r="C7" s="404" t="s">
        <v>1092</v>
      </c>
      <c r="D7" s="894" t="s">
        <v>1090</v>
      </c>
      <c r="E7" s="894"/>
      <c r="F7" s="304"/>
      <c r="G7" s="304"/>
      <c r="H7" s="304" t="s">
        <v>200</v>
      </c>
      <c r="I7" s="304"/>
      <c r="J7" s="304"/>
      <c r="K7" s="304"/>
      <c r="L7" s="304" t="s">
        <v>332</v>
      </c>
      <c r="M7" s="304" t="s">
        <v>332</v>
      </c>
      <c r="N7" s="304"/>
      <c r="O7" s="304"/>
      <c r="P7" s="304"/>
      <c r="Q7" s="304"/>
      <c r="R7" s="304"/>
      <c r="S7" s="304"/>
      <c r="T7" s="304"/>
      <c r="U7" s="315"/>
    </row>
    <row r="8" spans="1:21" ht="12.75">
      <c r="A8" s="301" t="s">
        <v>549</v>
      </c>
      <c r="B8" s="403" t="s">
        <v>1093</v>
      </c>
      <c r="C8" s="404" t="s">
        <v>1085</v>
      </c>
      <c r="D8" s="894" t="s">
        <v>1090</v>
      </c>
      <c r="E8" s="894"/>
      <c r="F8" s="304"/>
      <c r="G8" s="304"/>
      <c r="H8" s="304" t="s">
        <v>200</v>
      </c>
      <c r="I8" s="304"/>
      <c r="J8" s="304"/>
      <c r="K8" s="304" t="s">
        <v>200</v>
      </c>
      <c r="L8" s="304" t="s">
        <v>200</v>
      </c>
      <c r="M8" s="304" t="s">
        <v>200</v>
      </c>
      <c r="N8" s="304"/>
      <c r="O8" s="304"/>
      <c r="P8" s="304" t="s">
        <v>200</v>
      </c>
      <c r="Q8" s="304" t="s">
        <v>200</v>
      </c>
      <c r="R8" s="304"/>
      <c r="S8" s="304" t="s">
        <v>200</v>
      </c>
      <c r="T8" s="304"/>
      <c r="U8" s="315"/>
    </row>
    <row r="9" spans="1:21" ht="12.75">
      <c r="A9" s="301" t="s">
        <v>549</v>
      </c>
      <c r="B9" s="403" t="s">
        <v>1093</v>
      </c>
      <c r="C9" s="404" t="s">
        <v>1089</v>
      </c>
      <c r="D9" s="894" t="s">
        <v>1095</v>
      </c>
      <c r="E9" s="894"/>
      <c r="F9" s="304"/>
      <c r="G9" s="304" t="s">
        <v>200</v>
      </c>
      <c r="H9" s="304" t="s">
        <v>200</v>
      </c>
      <c r="I9" s="304" t="s">
        <v>200</v>
      </c>
      <c r="J9" s="304" t="s">
        <v>200</v>
      </c>
      <c r="K9" s="304" t="s">
        <v>200</v>
      </c>
      <c r="L9" s="304" t="s">
        <v>200</v>
      </c>
      <c r="M9" s="304" t="s">
        <v>200</v>
      </c>
      <c r="N9" s="304" t="s">
        <v>200</v>
      </c>
      <c r="O9" s="304" t="s">
        <v>200</v>
      </c>
      <c r="P9" s="304" t="s">
        <v>200</v>
      </c>
      <c r="Q9" s="304" t="s">
        <v>200</v>
      </c>
      <c r="R9" s="304"/>
      <c r="S9" s="304" t="s">
        <v>200</v>
      </c>
      <c r="T9" s="304"/>
      <c r="U9" s="315"/>
    </row>
    <row r="10" spans="1:21" ht="12.75">
      <c r="A10" s="301" t="s">
        <v>549</v>
      </c>
      <c r="B10" s="403" t="s">
        <v>1093</v>
      </c>
      <c r="C10" s="404" t="s">
        <v>1096</v>
      </c>
      <c r="D10" s="894" t="s">
        <v>1090</v>
      </c>
      <c r="E10" s="894"/>
      <c r="F10" s="304"/>
      <c r="G10" s="304"/>
      <c r="H10" s="304" t="s">
        <v>200</v>
      </c>
      <c r="I10" s="304" t="s">
        <v>200</v>
      </c>
      <c r="J10" s="304"/>
      <c r="K10" s="304" t="s">
        <v>200</v>
      </c>
      <c r="L10" s="304" t="s">
        <v>200</v>
      </c>
      <c r="M10" s="304"/>
      <c r="N10" s="304" t="s">
        <v>200</v>
      </c>
      <c r="O10" s="304"/>
      <c r="P10" s="304" t="s">
        <v>200</v>
      </c>
      <c r="Q10" s="304" t="s">
        <v>200</v>
      </c>
      <c r="R10" s="304"/>
      <c r="S10" s="304" t="s">
        <v>200</v>
      </c>
      <c r="T10" s="304"/>
      <c r="U10" s="315"/>
    </row>
    <row r="11" spans="1:21" ht="12.75">
      <c r="A11" s="301" t="s">
        <v>549</v>
      </c>
      <c r="B11" s="403" t="s">
        <v>1093</v>
      </c>
      <c r="C11" s="404" t="s">
        <v>1097</v>
      </c>
      <c r="D11" s="894" t="s">
        <v>1090</v>
      </c>
      <c r="E11" s="894"/>
      <c r="F11" s="304"/>
      <c r="G11" s="304"/>
      <c r="H11" s="304" t="s">
        <v>200</v>
      </c>
      <c r="I11" s="304" t="s">
        <v>200</v>
      </c>
      <c r="J11" s="304"/>
      <c r="K11" s="304" t="s">
        <v>200</v>
      </c>
      <c r="L11" s="304" t="s">
        <v>200</v>
      </c>
      <c r="M11" s="304"/>
      <c r="N11" s="304" t="s">
        <v>200</v>
      </c>
      <c r="O11" s="304"/>
      <c r="P11" s="304" t="s">
        <v>200</v>
      </c>
      <c r="Q11" s="304" t="s">
        <v>200</v>
      </c>
      <c r="R11" s="304"/>
      <c r="S11" s="304" t="s">
        <v>200</v>
      </c>
      <c r="T11" s="304"/>
      <c r="U11" s="315"/>
    </row>
    <row r="12" spans="1:21" s="762" customFormat="1" ht="12.75">
      <c r="A12" s="301" t="s">
        <v>549</v>
      </c>
      <c r="B12" s="403" t="s">
        <v>1093</v>
      </c>
      <c r="C12" s="404" t="s">
        <v>105</v>
      </c>
      <c r="D12" s="894" t="s">
        <v>1090</v>
      </c>
      <c r="E12" s="894"/>
      <c r="F12" s="304"/>
      <c r="G12" s="304"/>
      <c r="H12" s="304" t="s">
        <v>200</v>
      </c>
      <c r="I12" s="304" t="s">
        <v>200</v>
      </c>
      <c r="J12" s="304"/>
      <c r="K12" s="304" t="s">
        <v>200</v>
      </c>
      <c r="L12" s="304" t="s">
        <v>200</v>
      </c>
      <c r="M12" s="304"/>
      <c r="N12" s="304" t="s">
        <v>200</v>
      </c>
      <c r="O12" s="304"/>
      <c r="P12" s="304" t="s">
        <v>200</v>
      </c>
      <c r="Q12" s="304"/>
      <c r="R12" s="304"/>
      <c r="S12" s="304"/>
      <c r="T12" s="304"/>
      <c r="U12" s="315"/>
    </row>
    <row r="13" spans="1:21" ht="12.75">
      <c r="A13" s="301" t="s">
        <v>549</v>
      </c>
      <c r="B13" s="403" t="s">
        <v>1093</v>
      </c>
      <c r="C13" s="404" t="s">
        <v>1098</v>
      </c>
      <c r="D13" s="894" t="s">
        <v>1090</v>
      </c>
      <c r="E13" s="894"/>
      <c r="F13" s="304"/>
      <c r="G13" s="304"/>
      <c r="H13" s="304" t="s">
        <v>200</v>
      </c>
      <c r="I13" s="304" t="s">
        <v>200</v>
      </c>
      <c r="J13" s="304"/>
      <c r="K13" s="304" t="s">
        <v>200</v>
      </c>
      <c r="L13" s="304" t="s">
        <v>200</v>
      </c>
      <c r="M13" s="304"/>
      <c r="N13" s="304" t="s">
        <v>200</v>
      </c>
      <c r="O13" s="304"/>
      <c r="P13" s="304" t="s">
        <v>200</v>
      </c>
      <c r="Q13" s="304" t="s">
        <v>200</v>
      </c>
      <c r="R13" s="304"/>
      <c r="S13" s="304" t="s">
        <v>200</v>
      </c>
      <c r="T13" s="304"/>
      <c r="U13" s="315"/>
    </row>
    <row r="14" spans="1:21" ht="12.75">
      <c r="A14" s="301" t="s">
        <v>549</v>
      </c>
      <c r="B14" s="403" t="s">
        <v>1093</v>
      </c>
      <c r="C14" s="404" t="s">
        <v>1099</v>
      </c>
      <c r="D14" s="894" t="s">
        <v>1100</v>
      </c>
      <c r="E14" s="894"/>
      <c r="F14" s="304"/>
      <c r="G14" s="304" t="s">
        <v>200</v>
      </c>
      <c r="H14" s="304" t="s">
        <v>200</v>
      </c>
      <c r="I14" s="304" t="s">
        <v>200</v>
      </c>
      <c r="J14" s="304" t="s">
        <v>200</v>
      </c>
      <c r="K14" s="304" t="s">
        <v>200</v>
      </c>
      <c r="L14" s="304" t="s">
        <v>200</v>
      </c>
      <c r="M14" s="304" t="s">
        <v>200</v>
      </c>
      <c r="N14" s="304" t="s">
        <v>200</v>
      </c>
      <c r="O14" s="304" t="s">
        <v>200</v>
      </c>
      <c r="P14" s="304" t="s">
        <v>200</v>
      </c>
      <c r="Q14" s="304" t="s">
        <v>200</v>
      </c>
      <c r="R14" s="304"/>
      <c r="S14" s="304" t="s">
        <v>200</v>
      </c>
      <c r="T14" s="304"/>
      <c r="U14" s="315"/>
    </row>
    <row r="15" spans="1:21" ht="12.75">
      <c r="A15" s="301" t="s">
        <v>549</v>
      </c>
      <c r="B15" s="403" t="s">
        <v>1093</v>
      </c>
      <c r="C15" s="404" t="s">
        <v>1087</v>
      </c>
      <c r="D15" s="894" t="s">
        <v>1094</v>
      </c>
      <c r="E15" s="894"/>
      <c r="F15" s="304"/>
      <c r="G15" s="304"/>
      <c r="H15" s="304" t="s">
        <v>200</v>
      </c>
      <c r="I15" s="304"/>
      <c r="J15" s="304"/>
      <c r="K15" s="304" t="s">
        <v>200</v>
      </c>
      <c r="L15" s="304" t="s">
        <v>200</v>
      </c>
      <c r="M15" s="304" t="s">
        <v>200</v>
      </c>
      <c r="N15" s="304"/>
      <c r="O15" s="304"/>
      <c r="P15" s="304" t="s">
        <v>200</v>
      </c>
      <c r="Q15" s="304" t="s">
        <v>200</v>
      </c>
      <c r="R15" s="304"/>
      <c r="S15" s="304" t="s">
        <v>200</v>
      </c>
      <c r="T15" s="304"/>
      <c r="U15" s="315"/>
    </row>
    <row r="16" spans="1:21" s="763" customFormat="1" ht="12.75">
      <c r="A16" s="301" t="s">
        <v>549</v>
      </c>
      <c r="B16" s="403" t="s">
        <v>1101</v>
      </c>
      <c r="C16" s="404" t="s">
        <v>1102</v>
      </c>
      <c r="D16" s="894" t="s">
        <v>1103</v>
      </c>
      <c r="E16" s="894"/>
      <c r="F16" s="304"/>
      <c r="G16" s="304"/>
      <c r="H16" s="304" t="s">
        <v>200</v>
      </c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15"/>
    </row>
    <row r="17" spans="1:21" s="763" customFormat="1" ht="12.75">
      <c r="A17" s="301" t="s">
        <v>549</v>
      </c>
      <c r="B17" s="403" t="s">
        <v>1101</v>
      </c>
      <c r="C17" s="404" t="s">
        <v>1104</v>
      </c>
      <c r="D17" s="894" t="s">
        <v>597</v>
      </c>
      <c r="E17" s="894"/>
      <c r="F17" s="304"/>
      <c r="G17" s="304"/>
      <c r="H17" s="304" t="s">
        <v>200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15"/>
    </row>
    <row r="18" spans="1:21" s="763" customFormat="1" ht="12.75">
      <c r="A18" s="301" t="s">
        <v>549</v>
      </c>
      <c r="B18" s="403" t="s">
        <v>1101</v>
      </c>
      <c r="C18" s="404" t="s">
        <v>1105</v>
      </c>
      <c r="D18" s="894" t="s">
        <v>432</v>
      </c>
      <c r="E18" s="894"/>
      <c r="F18" s="304"/>
      <c r="G18" s="304"/>
      <c r="H18" s="304" t="s">
        <v>200</v>
      </c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15"/>
    </row>
    <row r="19" spans="1:21" s="763" customFormat="1" ht="12.75">
      <c r="A19" s="301" t="s">
        <v>549</v>
      </c>
      <c r="B19" s="403" t="s">
        <v>1101</v>
      </c>
      <c r="C19" s="404" t="s">
        <v>1106</v>
      </c>
      <c r="D19" s="894" t="s">
        <v>432</v>
      </c>
      <c r="E19" s="894"/>
      <c r="F19" s="304"/>
      <c r="G19" s="304"/>
      <c r="H19" s="304" t="s">
        <v>200</v>
      </c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15"/>
    </row>
    <row r="20" spans="1:21" ht="12.75">
      <c r="A20" s="301" t="s">
        <v>549</v>
      </c>
      <c r="B20" s="403" t="s">
        <v>1107</v>
      </c>
      <c r="C20" s="404" t="s">
        <v>1108</v>
      </c>
      <c r="D20" s="894" t="s">
        <v>373</v>
      </c>
      <c r="E20" s="894"/>
      <c r="F20" s="304"/>
      <c r="G20" s="304"/>
      <c r="H20" s="304" t="s">
        <v>200</v>
      </c>
      <c r="I20" s="304" t="s">
        <v>200</v>
      </c>
      <c r="J20" s="304"/>
      <c r="K20" s="304"/>
      <c r="L20" s="304" t="s">
        <v>200</v>
      </c>
      <c r="M20" s="304"/>
      <c r="N20" s="304" t="s">
        <v>200</v>
      </c>
      <c r="O20" s="304"/>
      <c r="P20" s="304" t="s">
        <v>200</v>
      </c>
      <c r="Q20" s="304" t="s">
        <v>200</v>
      </c>
      <c r="R20" s="304"/>
      <c r="S20" s="304" t="s">
        <v>200</v>
      </c>
      <c r="T20" s="304"/>
      <c r="U20" s="315"/>
    </row>
    <row r="21" spans="1:21" s="763" customFormat="1" ht="12.75">
      <c r="A21" s="301" t="s">
        <v>549</v>
      </c>
      <c r="B21" s="403" t="s">
        <v>1109</v>
      </c>
      <c r="C21" s="404" t="s">
        <v>1110</v>
      </c>
      <c r="D21" s="894" t="s">
        <v>1111</v>
      </c>
      <c r="E21" s="894"/>
      <c r="F21" s="304"/>
      <c r="G21" s="304"/>
      <c r="H21" s="304" t="s">
        <v>200</v>
      </c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15"/>
    </row>
    <row r="22" spans="1:21" ht="12.75">
      <c r="A22" s="301" t="s">
        <v>549</v>
      </c>
      <c r="B22" s="403" t="s">
        <v>1109</v>
      </c>
      <c r="C22" s="404" t="s">
        <v>1112</v>
      </c>
      <c r="D22" s="894" t="s">
        <v>1111</v>
      </c>
      <c r="E22" s="894"/>
      <c r="F22" s="304"/>
      <c r="G22" s="304"/>
      <c r="H22" s="304" t="s">
        <v>200</v>
      </c>
      <c r="I22" s="304"/>
      <c r="J22" s="304"/>
      <c r="K22" s="304"/>
      <c r="L22" s="304" t="s">
        <v>200</v>
      </c>
      <c r="M22" s="304" t="s">
        <v>200</v>
      </c>
      <c r="N22" s="304"/>
      <c r="O22" s="304"/>
      <c r="P22" s="304" t="s">
        <v>200</v>
      </c>
      <c r="Q22" s="304" t="s">
        <v>200</v>
      </c>
      <c r="R22" s="304"/>
      <c r="S22" s="304" t="s">
        <v>200</v>
      </c>
      <c r="T22" s="304"/>
      <c r="U22" s="315"/>
    </row>
    <row r="23" spans="1:21" s="763" customFormat="1" ht="12.75">
      <c r="A23" s="301" t="s">
        <v>549</v>
      </c>
      <c r="B23" s="403" t="s">
        <v>1109</v>
      </c>
      <c r="C23" s="404" t="s">
        <v>1113</v>
      </c>
      <c r="D23" s="894" t="s">
        <v>1111</v>
      </c>
      <c r="E23" s="894"/>
      <c r="F23" s="304"/>
      <c r="G23" s="304"/>
      <c r="H23" s="304" t="s">
        <v>200</v>
      </c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15"/>
    </row>
    <row r="24" spans="1:21" ht="12.75">
      <c r="A24" s="301" t="s">
        <v>549</v>
      </c>
      <c r="B24" s="403" t="s">
        <v>1109</v>
      </c>
      <c r="C24" s="404" t="s">
        <v>1114</v>
      </c>
      <c r="D24" s="894" t="s">
        <v>1111</v>
      </c>
      <c r="E24" s="894"/>
      <c r="F24" s="304"/>
      <c r="G24" s="304"/>
      <c r="H24" s="304" t="s">
        <v>200</v>
      </c>
      <c r="I24" s="304"/>
      <c r="J24" s="304"/>
      <c r="K24" s="304"/>
      <c r="L24" s="304" t="s">
        <v>200</v>
      </c>
      <c r="M24" s="304" t="s">
        <v>200</v>
      </c>
      <c r="N24" s="304"/>
      <c r="O24" s="304"/>
      <c r="P24" s="304" t="s">
        <v>200</v>
      </c>
      <c r="Q24" s="304"/>
      <c r="R24" s="304"/>
      <c r="S24" s="304"/>
      <c r="T24" s="304"/>
      <c r="U24" s="315"/>
    </row>
    <row r="25" spans="1:21" ht="12.75">
      <c r="A25" s="301" t="s">
        <v>549</v>
      </c>
      <c r="B25" s="403" t="s">
        <v>1115</v>
      </c>
      <c r="C25" s="404" t="s">
        <v>1085</v>
      </c>
      <c r="D25" s="894" t="s">
        <v>1116</v>
      </c>
      <c r="E25" s="894"/>
      <c r="F25" s="304"/>
      <c r="G25" s="304"/>
      <c r="H25" s="304" t="s">
        <v>200</v>
      </c>
      <c r="I25" s="304"/>
      <c r="J25" s="304"/>
      <c r="K25" s="304" t="s">
        <v>200</v>
      </c>
      <c r="L25" s="304" t="s">
        <v>200</v>
      </c>
      <c r="M25" s="304" t="s">
        <v>200</v>
      </c>
      <c r="N25" s="304"/>
      <c r="O25" s="304"/>
      <c r="P25" s="304" t="s">
        <v>200</v>
      </c>
      <c r="Q25" s="304" t="s">
        <v>200</v>
      </c>
      <c r="R25" s="304"/>
      <c r="S25" s="304" t="s">
        <v>200</v>
      </c>
      <c r="T25" s="304"/>
      <c r="U25" s="315"/>
    </row>
    <row r="26" spans="1:21" ht="21.75" customHeight="1">
      <c r="A26" s="301" t="s">
        <v>549</v>
      </c>
      <c r="B26" s="403" t="s">
        <v>1115</v>
      </c>
      <c r="C26" s="404" t="s">
        <v>1117</v>
      </c>
      <c r="D26" s="894" t="s">
        <v>1118</v>
      </c>
      <c r="E26" s="894"/>
      <c r="F26" s="304"/>
      <c r="G26" s="304"/>
      <c r="H26" s="304" t="s">
        <v>200</v>
      </c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15"/>
    </row>
    <row r="27" spans="1:21" ht="12.75">
      <c r="A27" s="301" t="s">
        <v>549</v>
      </c>
      <c r="B27" s="403" t="s">
        <v>521</v>
      </c>
      <c r="C27" s="404" t="s">
        <v>1119</v>
      </c>
      <c r="D27" s="894" t="s">
        <v>432</v>
      </c>
      <c r="E27" s="894"/>
      <c r="F27" s="304"/>
      <c r="G27" s="304" t="s">
        <v>200</v>
      </c>
      <c r="H27" s="304" t="s">
        <v>200</v>
      </c>
      <c r="I27" s="304" t="s">
        <v>200</v>
      </c>
      <c r="J27" s="304" t="s">
        <v>200</v>
      </c>
      <c r="K27" s="304"/>
      <c r="L27" s="304" t="s">
        <v>200</v>
      </c>
      <c r="M27" s="304"/>
      <c r="N27" s="304" t="s">
        <v>200</v>
      </c>
      <c r="O27" s="304"/>
      <c r="P27" s="304"/>
      <c r="Q27" s="304" t="s">
        <v>200</v>
      </c>
      <c r="R27" s="304"/>
      <c r="S27" s="304" t="s">
        <v>200</v>
      </c>
      <c r="T27" s="304"/>
      <c r="U27" s="315"/>
    </row>
    <row r="28" spans="1:21" s="762" customFormat="1" ht="12.75">
      <c r="A28" s="301" t="s">
        <v>549</v>
      </c>
      <c r="B28" s="403" t="s">
        <v>83</v>
      </c>
      <c r="C28" s="404" t="s">
        <v>1011</v>
      </c>
      <c r="D28" s="894" t="s">
        <v>432</v>
      </c>
      <c r="E28" s="894"/>
      <c r="F28" s="304"/>
      <c r="G28" s="304"/>
      <c r="H28" s="304" t="s">
        <v>200</v>
      </c>
      <c r="I28" s="304"/>
      <c r="J28" s="304" t="s">
        <v>200</v>
      </c>
      <c r="K28" s="304"/>
      <c r="L28" s="304"/>
      <c r="M28" s="304"/>
      <c r="N28" s="304"/>
      <c r="O28" s="304"/>
      <c r="P28" s="304"/>
      <c r="Q28" s="304"/>
      <c r="R28" s="304"/>
      <c r="S28" s="304" t="s">
        <v>200</v>
      </c>
      <c r="T28" s="304"/>
      <c r="U28" s="315"/>
    </row>
    <row r="29" spans="1:21" ht="12.75">
      <c r="A29" s="301" t="s">
        <v>549</v>
      </c>
      <c r="B29" s="403" t="s">
        <v>1120</v>
      </c>
      <c r="C29" s="404" t="s">
        <v>1121</v>
      </c>
      <c r="D29" s="894" t="s">
        <v>1122</v>
      </c>
      <c r="E29" s="894"/>
      <c r="F29" s="304"/>
      <c r="G29" s="304"/>
      <c r="H29" s="304" t="s">
        <v>200</v>
      </c>
      <c r="I29" s="304"/>
      <c r="J29" s="304" t="s">
        <v>200</v>
      </c>
      <c r="K29" s="304"/>
      <c r="L29" s="304" t="s">
        <v>200</v>
      </c>
      <c r="M29" s="304"/>
      <c r="N29" s="304"/>
      <c r="O29" s="304"/>
      <c r="P29" s="304"/>
      <c r="Q29" s="304" t="s">
        <v>200</v>
      </c>
      <c r="R29" s="304"/>
      <c r="S29" s="304" t="s">
        <v>200</v>
      </c>
      <c r="T29" s="304"/>
      <c r="U29" s="315"/>
    </row>
    <row r="30" spans="1:21" ht="12.75">
      <c r="A30" s="301" t="s">
        <v>549</v>
      </c>
      <c r="B30" s="403" t="s">
        <v>522</v>
      </c>
      <c r="C30" s="404" t="s">
        <v>1123</v>
      </c>
      <c r="D30" s="894" t="s">
        <v>432</v>
      </c>
      <c r="E30" s="894"/>
      <c r="F30" s="304" t="s">
        <v>200</v>
      </c>
      <c r="G30" s="304"/>
      <c r="H30" s="304" t="s">
        <v>200</v>
      </c>
      <c r="I30" s="304"/>
      <c r="J30" s="304" t="s">
        <v>200</v>
      </c>
      <c r="K30" s="304" t="s">
        <v>200</v>
      </c>
      <c r="L30" s="304" t="s">
        <v>200</v>
      </c>
      <c r="M30" s="304" t="s">
        <v>200</v>
      </c>
      <c r="N30" s="304"/>
      <c r="O30" s="304"/>
      <c r="P30" s="304"/>
      <c r="Q30" s="304" t="s">
        <v>200</v>
      </c>
      <c r="R30" s="304"/>
      <c r="S30" s="304" t="s">
        <v>200</v>
      </c>
      <c r="T30" s="304"/>
      <c r="U30" s="315"/>
    </row>
    <row r="31" spans="1:21" s="762" customFormat="1" ht="12.75">
      <c r="A31" s="301" t="s">
        <v>549</v>
      </c>
      <c r="B31" s="403" t="s">
        <v>522</v>
      </c>
      <c r="C31" s="404" t="s">
        <v>1089</v>
      </c>
      <c r="D31" s="894" t="s">
        <v>1124</v>
      </c>
      <c r="E31" s="894"/>
      <c r="F31" s="304"/>
      <c r="G31" s="304" t="s">
        <v>82</v>
      </c>
      <c r="H31" s="304" t="s">
        <v>200</v>
      </c>
      <c r="I31" s="304" t="s">
        <v>200</v>
      </c>
      <c r="J31" s="304"/>
      <c r="K31" s="304" t="s">
        <v>200</v>
      </c>
      <c r="L31" s="304" t="s">
        <v>200</v>
      </c>
      <c r="M31" s="304" t="s">
        <v>200</v>
      </c>
      <c r="N31" s="304" t="s">
        <v>200</v>
      </c>
      <c r="O31" s="304" t="s">
        <v>200</v>
      </c>
      <c r="P31" s="304" t="s">
        <v>200</v>
      </c>
      <c r="Q31" s="304" t="s">
        <v>200</v>
      </c>
      <c r="R31" s="304"/>
      <c r="S31" s="304" t="s">
        <v>200</v>
      </c>
      <c r="T31" s="304"/>
      <c r="U31" s="315"/>
    </row>
    <row r="32" spans="1:21" ht="12.75">
      <c r="A32" s="301" t="s">
        <v>549</v>
      </c>
      <c r="B32" s="403" t="s">
        <v>522</v>
      </c>
      <c r="C32" s="404" t="s">
        <v>1125</v>
      </c>
      <c r="D32" s="894" t="s">
        <v>432</v>
      </c>
      <c r="E32" s="894"/>
      <c r="F32" s="304"/>
      <c r="G32" s="304"/>
      <c r="H32" s="304" t="s">
        <v>200</v>
      </c>
      <c r="I32" s="304" t="s">
        <v>200</v>
      </c>
      <c r="J32" s="304"/>
      <c r="K32" s="304" t="s">
        <v>200</v>
      </c>
      <c r="L32" s="304" t="s">
        <v>200</v>
      </c>
      <c r="M32" s="304" t="s">
        <v>200</v>
      </c>
      <c r="N32" s="304" t="s">
        <v>200</v>
      </c>
      <c r="O32" s="304" t="s">
        <v>200</v>
      </c>
      <c r="P32" s="304" t="s">
        <v>200</v>
      </c>
      <c r="Q32" s="304" t="s">
        <v>200</v>
      </c>
      <c r="R32" s="304"/>
      <c r="S32" s="304" t="s">
        <v>200</v>
      </c>
      <c r="T32" s="304"/>
      <c r="U32" s="315"/>
    </row>
    <row r="33" spans="1:21" ht="12.75">
      <c r="A33" s="301" t="s">
        <v>549</v>
      </c>
      <c r="B33" s="403" t="s">
        <v>522</v>
      </c>
      <c r="C33" s="404" t="s">
        <v>1126</v>
      </c>
      <c r="D33" s="894" t="s">
        <v>432</v>
      </c>
      <c r="E33" s="894"/>
      <c r="F33" s="304"/>
      <c r="G33" s="304"/>
      <c r="H33" s="304" t="s">
        <v>200</v>
      </c>
      <c r="I33" s="304" t="s">
        <v>200</v>
      </c>
      <c r="J33" s="304"/>
      <c r="K33" s="304" t="s">
        <v>200</v>
      </c>
      <c r="L33" s="304"/>
      <c r="M33" s="304"/>
      <c r="N33" s="304" t="s">
        <v>200</v>
      </c>
      <c r="O33" s="304" t="s">
        <v>200</v>
      </c>
      <c r="P33" s="304" t="s">
        <v>200</v>
      </c>
      <c r="Q33" s="304" t="s">
        <v>200</v>
      </c>
      <c r="R33" s="304"/>
      <c r="S33" s="304" t="s">
        <v>200</v>
      </c>
      <c r="T33" s="304"/>
      <c r="U33" s="315"/>
    </row>
    <row r="34" spans="1:21" ht="12.75">
      <c r="A34" s="301" t="s">
        <v>549</v>
      </c>
      <c r="B34" s="403" t="s">
        <v>522</v>
      </c>
      <c r="C34" s="404" t="s">
        <v>1127</v>
      </c>
      <c r="D34" s="894" t="s">
        <v>1122</v>
      </c>
      <c r="E34" s="894"/>
      <c r="F34" s="304"/>
      <c r="G34" s="304"/>
      <c r="H34" s="304" t="s">
        <v>200</v>
      </c>
      <c r="I34" s="304" t="s">
        <v>200</v>
      </c>
      <c r="J34" s="304"/>
      <c r="K34" s="304" t="s">
        <v>200</v>
      </c>
      <c r="L34" s="304" t="s">
        <v>200</v>
      </c>
      <c r="M34" s="304" t="s">
        <v>200</v>
      </c>
      <c r="N34" s="304" t="s">
        <v>200</v>
      </c>
      <c r="O34" s="304" t="s">
        <v>200</v>
      </c>
      <c r="P34" s="304" t="s">
        <v>200</v>
      </c>
      <c r="Q34" s="304" t="s">
        <v>200</v>
      </c>
      <c r="R34" s="304"/>
      <c r="S34" s="304" t="s">
        <v>200</v>
      </c>
      <c r="T34" s="304"/>
      <c r="U34" s="315"/>
    </row>
    <row r="35" spans="1:21" ht="12.75">
      <c r="A35" s="301" t="s">
        <v>549</v>
      </c>
      <c r="B35" s="403" t="s">
        <v>522</v>
      </c>
      <c r="C35" s="404" t="s">
        <v>1097</v>
      </c>
      <c r="D35" s="894" t="s">
        <v>432</v>
      </c>
      <c r="E35" s="894"/>
      <c r="F35" s="304" t="s">
        <v>200</v>
      </c>
      <c r="G35" s="304" t="s">
        <v>200</v>
      </c>
      <c r="H35" s="304" t="s">
        <v>200</v>
      </c>
      <c r="I35" s="304" t="s">
        <v>200</v>
      </c>
      <c r="J35" s="304" t="s">
        <v>200</v>
      </c>
      <c r="K35" s="304" t="s">
        <v>200</v>
      </c>
      <c r="L35" s="304" t="s">
        <v>200</v>
      </c>
      <c r="M35" s="304" t="s">
        <v>200</v>
      </c>
      <c r="N35" s="304" t="s">
        <v>200</v>
      </c>
      <c r="O35" s="304" t="s">
        <v>200</v>
      </c>
      <c r="P35" s="304" t="s">
        <v>200</v>
      </c>
      <c r="Q35" s="304" t="s">
        <v>200</v>
      </c>
      <c r="R35" s="304"/>
      <c r="S35" s="304" t="s">
        <v>200</v>
      </c>
      <c r="T35" s="304"/>
      <c r="U35" s="315"/>
    </row>
    <row r="36" spans="1:21" ht="12.75">
      <c r="A36" s="301" t="s">
        <v>549</v>
      </c>
      <c r="B36" s="403" t="s">
        <v>522</v>
      </c>
      <c r="C36" s="404" t="s">
        <v>1099</v>
      </c>
      <c r="D36" s="894" t="s">
        <v>373</v>
      </c>
      <c r="E36" s="894"/>
      <c r="F36" s="304"/>
      <c r="G36" s="304"/>
      <c r="H36" s="304" t="s">
        <v>200</v>
      </c>
      <c r="I36" s="304"/>
      <c r="J36" s="304"/>
      <c r="K36" s="304" t="s">
        <v>200</v>
      </c>
      <c r="L36" s="304"/>
      <c r="M36" s="304"/>
      <c r="N36" s="304"/>
      <c r="O36" s="304"/>
      <c r="P36" s="304" t="s">
        <v>200</v>
      </c>
      <c r="Q36" s="304" t="s">
        <v>200</v>
      </c>
      <c r="R36" s="304"/>
      <c r="S36" s="304" t="s">
        <v>200</v>
      </c>
      <c r="T36" s="304"/>
      <c r="U36" s="315"/>
    </row>
    <row r="37" spans="1:21" ht="12.75">
      <c r="A37" s="301" t="s">
        <v>549</v>
      </c>
      <c r="B37" s="403" t="s">
        <v>522</v>
      </c>
      <c r="C37" s="404" t="s">
        <v>1128</v>
      </c>
      <c r="D37" s="894" t="s">
        <v>1122</v>
      </c>
      <c r="E37" s="894"/>
      <c r="F37" s="304" t="s">
        <v>200</v>
      </c>
      <c r="G37" s="304"/>
      <c r="H37" s="304" t="s">
        <v>200</v>
      </c>
      <c r="I37" s="304"/>
      <c r="J37" s="304" t="s">
        <v>200</v>
      </c>
      <c r="K37" s="304" t="s">
        <v>200</v>
      </c>
      <c r="L37" s="304" t="s">
        <v>200</v>
      </c>
      <c r="M37" s="304" t="s">
        <v>200</v>
      </c>
      <c r="N37" s="304"/>
      <c r="O37" s="304"/>
      <c r="P37" s="304" t="s">
        <v>200</v>
      </c>
      <c r="Q37" s="304" t="s">
        <v>200</v>
      </c>
      <c r="R37" s="304"/>
      <c r="S37" s="304" t="s">
        <v>200</v>
      </c>
      <c r="T37" s="304"/>
      <c r="U37" s="315"/>
    </row>
    <row r="38" spans="1:21" ht="12.75">
      <c r="A38" s="301" t="s">
        <v>549</v>
      </c>
      <c r="B38" s="403" t="s">
        <v>1129</v>
      </c>
      <c r="C38" s="404" t="s">
        <v>1130</v>
      </c>
      <c r="D38" s="894" t="s">
        <v>1131</v>
      </c>
      <c r="E38" s="894"/>
      <c r="F38" s="304"/>
      <c r="G38" s="304" t="s">
        <v>200</v>
      </c>
      <c r="H38" s="304" t="s">
        <v>200</v>
      </c>
      <c r="I38" s="304" t="s">
        <v>200</v>
      </c>
      <c r="J38" s="304" t="s">
        <v>200</v>
      </c>
      <c r="K38" s="304"/>
      <c r="L38" s="304" t="s">
        <v>200</v>
      </c>
      <c r="M38" s="304" t="s">
        <v>200</v>
      </c>
      <c r="N38" s="304"/>
      <c r="O38" s="304"/>
      <c r="P38" s="304"/>
      <c r="Q38" s="304" t="s">
        <v>200</v>
      </c>
      <c r="R38" s="304"/>
      <c r="S38" s="304" t="s">
        <v>200</v>
      </c>
      <c r="T38" s="304"/>
      <c r="U38" s="315"/>
    </row>
    <row r="39" spans="1:21" ht="12.75">
      <c r="A39" s="301" t="s">
        <v>549</v>
      </c>
      <c r="B39" s="403" t="s">
        <v>63</v>
      </c>
      <c r="C39" s="404" t="s">
        <v>1108</v>
      </c>
      <c r="D39" s="894" t="s">
        <v>1131</v>
      </c>
      <c r="E39" s="894"/>
      <c r="F39" s="304" t="s">
        <v>200</v>
      </c>
      <c r="G39" s="304"/>
      <c r="H39" s="304" t="s">
        <v>200</v>
      </c>
      <c r="I39" s="304" t="s">
        <v>200</v>
      </c>
      <c r="J39" s="304"/>
      <c r="K39" s="304"/>
      <c r="L39" s="304" t="s">
        <v>200</v>
      </c>
      <c r="M39" s="304" t="s">
        <v>200</v>
      </c>
      <c r="N39" s="304" t="s">
        <v>200</v>
      </c>
      <c r="O39" s="304" t="s">
        <v>200</v>
      </c>
      <c r="P39" s="304"/>
      <c r="Q39" s="304"/>
      <c r="R39" s="304"/>
      <c r="S39" s="304"/>
      <c r="T39" s="304"/>
      <c r="U39" s="315"/>
    </row>
    <row r="40" spans="1:21" ht="12.75">
      <c r="A40" s="301" t="s">
        <v>549</v>
      </c>
      <c r="B40" s="403" t="s">
        <v>63</v>
      </c>
      <c r="C40" s="404" t="s">
        <v>1127</v>
      </c>
      <c r="D40" s="894" t="s">
        <v>373</v>
      </c>
      <c r="E40" s="894"/>
      <c r="F40" s="304" t="s">
        <v>200</v>
      </c>
      <c r="G40" s="304"/>
      <c r="H40" s="304" t="s">
        <v>200</v>
      </c>
      <c r="I40" s="304" t="s">
        <v>200</v>
      </c>
      <c r="J40" s="304"/>
      <c r="K40" s="304"/>
      <c r="L40" s="304" t="s">
        <v>200</v>
      </c>
      <c r="M40" s="304" t="s">
        <v>200</v>
      </c>
      <c r="N40" s="304" t="s">
        <v>200</v>
      </c>
      <c r="O40" s="304" t="s">
        <v>200</v>
      </c>
      <c r="P40" s="304"/>
      <c r="Q40" s="304"/>
      <c r="R40" s="304"/>
      <c r="S40" s="304"/>
      <c r="T40" s="304"/>
      <c r="U40" s="315"/>
    </row>
    <row r="41" spans="1:21" ht="12.75">
      <c r="A41" s="301" t="s">
        <v>549</v>
      </c>
      <c r="B41" s="403" t="s">
        <v>63</v>
      </c>
      <c r="C41" s="404" t="s">
        <v>1097</v>
      </c>
      <c r="D41" s="894" t="s">
        <v>432</v>
      </c>
      <c r="E41" s="894"/>
      <c r="F41" s="304" t="s">
        <v>200</v>
      </c>
      <c r="G41" s="304"/>
      <c r="H41" s="304" t="s">
        <v>200</v>
      </c>
      <c r="I41" s="304" t="s">
        <v>200</v>
      </c>
      <c r="J41" s="304"/>
      <c r="K41" s="304"/>
      <c r="L41" s="304" t="s">
        <v>200</v>
      </c>
      <c r="M41" s="304" t="s">
        <v>200</v>
      </c>
      <c r="N41" s="304" t="s">
        <v>200</v>
      </c>
      <c r="O41" s="304" t="s">
        <v>200</v>
      </c>
      <c r="P41" s="304"/>
      <c r="Q41" s="304"/>
      <c r="R41" s="304"/>
      <c r="S41" s="304"/>
      <c r="T41" s="304"/>
      <c r="U41" s="315"/>
    </row>
    <row r="42" spans="1:21" ht="12.75">
      <c r="A42" s="301" t="s">
        <v>549</v>
      </c>
      <c r="B42" s="403" t="s">
        <v>63</v>
      </c>
      <c r="C42" s="404" t="s">
        <v>1099</v>
      </c>
      <c r="D42" s="894"/>
      <c r="E42" s="894"/>
      <c r="F42" s="304" t="s">
        <v>200</v>
      </c>
      <c r="G42" s="304"/>
      <c r="H42" s="304" t="s">
        <v>200</v>
      </c>
      <c r="I42" s="304" t="s">
        <v>200</v>
      </c>
      <c r="J42" s="304"/>
      <c r="K42" s="304"/>
      <c r="L42" s="304" t="s">
        <v>200</v>
      </c>
      <c r="M42" s="304" t="s">
        <v>200</v>
      </c>
      <c r="N42" s="304" t="s">
        <v>200</v>
      </c>
      <c r="O42" s="304" t="s">
        <v>200</v>
      </c>
      <c r="P42" s="304"/>
      <c r="Q42" s="304"/>
      <c r="R42" s="304"/>
      <c r="S42" s="304"/>
      <c r="T42" s="304"/>
      <c r="U42" s="315"/>
    </row>
    <row r="43" spans="1:21" ht="12.75">
      <c r="A43" s="301" t="s">
        <v>549</v>
      </c>
      <c r="B43" s="403" t="s">
        <v>63</v>
      </c>
      <c r="C43" s="404" t="s">
        <v>1089</v>
      </c>
      <c r="D43" s="894" t="s">
        <v>1131</v>
      </c>
      <c r="E43" s="894"/>
      <c r="F43" s="304" t="s">
        <v>200</v>
      </c>
      <c r="G43" s="304"/>
      <c r="H43" s="304" t="s">
        <v>200</v>
      </c>
      <c r="I43" s="304" t="s">
        <v>200</v>
      </c>
      <c r="J43" s="304"/>
      <c r="K43" s="304"/>
      <c r="L43" s="304" t="s">
        <v>200</v>
      </c>
      <c r="M43" s="304" t="s">
        <v>200</v>
      </c>
      <c r="N43" s="304" t="s">
        <v>200</v>
      </c>
      <c r="O43" s="304" t="s">
        <v>200</v>
      </c>
      <c r="P43" s="304"/>
      <c r="Q43" s="304"/>
      <c r="R43" s="304"/>
      <c r="S43" s="304"/>
      <c r="T43" s="304"/>
      <c r="U43" s="315"/>
    </row>
    <row r="44" spans="1:21" ht="12.75">
      <c r="A44" s="301" t="s">
        <v>549</v>
      </c>
      <c r="B44" s="403" t="s">
        <v>63</v>
      </c>
      <c r="C44" s="404" t="s">
        <v>1132</v>
      </c>
      <c r="D44" s="894"/>
      <c r="E44" s="894"/>
      <c r="F44" s="304" t="s">
        <v>200</v>
      </c>
      <c r="G44" s="304"/>
      <c r="H44" s="304" t="s">
        <v>200</v>
      </c>
      <c r="I44" s="304" t="s">
        <v>200</v>
      </c>
      <c r="J44" s="304"/>
      <c r="K44" s="304"/>
      <c r="L44" s="304" t="s">
        <v>200</v>
      </c>
      <c r="M44" s="304" t="s">
        <v>200</v>
      </c>
      <c r="N44" s="304" t="s">
        <v>200</v>
      </c>
      <c r="O44" s="304" t="s">
        <v>200</v>
      </c>
      <c r="P44" s="304"/>
      <c r="Q44" s="304"/>
      <c r="R44" s="304"/>
      <c r="S44" s="304"/>
      <c r="T44" s="304"/>
      <c r="U44" s="315"/>
    </row>
    <row r="45" spans="1:21" ht="22.5">
      <c r="A45" s="301" t="s">
        <v>549</v>
      </c>
      <c r="B45" s="404" t="s">
        <v>64</v>
      </c>
      <c r="C45" s="404" t="s">
        <v>65</v>
      </c>
      <c r="D45" s="898"/>
      <c r="E45" s="899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 t="s">
        <v>200</v>
      </c>
      <c r="U45" s="315"/>
    </row>
    <row r="46" spans="1:21" ht="22.5">
      <c r="A46" s="301" t="s">
        <v>549</v>
      </c>
      <c r="B46" s="404" t="s">
        <v>64</v>
      </c>
      <c r="C46" s="404" t="s">
        <v>66</v>
      </c>
      <c r="D46" s="898"/>
      <c r="E46" s="899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 t="s">
        <v>200</v>
      </c>
      <c r="U46" s="315"/>
    </row>
    <row r="47" spans="1:21" ht="22.5">
      <c r="A47" s="301" t="s">
        <v>549</v>
      </c>
      <c r="B47" s="404" t="s">
        <v>64</v>
      </c>
      <c r="C47" s="404" t="s">
        <v>67</v>
      </c>
      <c r="D47" s="898"/>
      <c r="E47" s="899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 t="s">
        <v>200</v>
      </c>
      <c r="U47" s="315"/>
    </row>
    <row r="48" spans="1:21" ht="22.5">
      <c r="A48" s="301" t="s">
        <v>549</v>
      </c>
      <c r="B48" s="404" t="s">
        <v>64</v>
      </c>
      <c r="C48" s="404" t="s">
        <v>68</v>
      </c>
      <c r="D48" s="898"/>
      <c r="E48" s="899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 t="s">
        <v>200</v>
      </c>
      <c r="U48" s="315"/>
    </row>
    <row r="49" spans="1:21" ht="22.5">
      <c r="A49" s="301" t="s">
        <v>549</v>
      </c>
      <c r="B49" s="404" t="s">
        <v>64</v>
      </c>
      <c r="C49" s="404" t="s">
        <v>69</v>
      </c>
      <c r="D49" s="898"/>
      <c r="E49" s="899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 t="s">
        <v>200</v>
      </c>
      <c r="U49" s="315"/>
    </row>
    <row r="50" spans="1:21" ht="22.5">
      <c r="A50" s="301" t="s">
        <v>549</v>
      </c>
      <c r="B50" s="404" t="s">
        <v>64</v>
      </c>
      <c r="C50" s="404" t="s">
        <v>70</v>
      </c>
      <c r="D50" s="898"/>
      <c r="E50" s="899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 t="s">
        <v>200</v>
      </c>
      <c r="U50" s="315"/>
    </row>
    <row r="51" spans="1:21" ht="22.5">
      <c r="A51" s="301" t="s">
        <v>549</v>
      </c>
      <c r="B51" s="404" t="s">
        <v>64</v>
      </c>
      <c r="C51" s="404" t="s">
        <v>71</v>
      </c>
      <c r="D51" s="898"/>
      <c r="E51" s="899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 t="s">
        <v>200</v>
      </c>
      <c r="U51" s="315"/>
    </row>
    <row r="52" spans="1:21" ht="22.5">
      <c r="A52" s="301" t="s">
        <v>549</v>
      </c>
      <c r="B52" s="404" t="s">
        <v>64</v>
      </c>
      <c r="C52" s="404" t="s">
        <v>72</v>
      </c>
      <c r="D52" s="898"/>
      <c r="E52" s="899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 t="s">
        <v>200</v>
      </c>
      <c r="U52" s="315"/>
    </row>
    <row r="53" spans="1:21" ht="22.5">
      <c r="A53" s="301" t="s">
        <v>549</v>
      </c>
      <c r="B53" s="404" t="s">
        <v>64</v>
      </c>
      <c r="C53" s="404" t="s">
        <v>73</v>
      </c>
      <c r="D53" s="898"/>
      <c r="E53" s="899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 t="s">
        <v>200</v>
      </c>
      <c r="U53" s="315"/>
    </row>
    <row r="54" spans="1:21" ht="22.5">
      <c r="A54" s="301" t="s">
        <v>549</v>
      </c>
      <c r="B54" s="404" t="s">
        <v>64</v>
      </c>
      <c r="C54" s="404" t="s">
        <v>74</v>
      </c>
      <c r="D54" s="898"/>
      <c r="E54" s="899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 t="s">
        <v>200</v>
      </c>
      <c r="U54" s="315"/>
    </row>
    <row r="55" spans="1:21" ht="22.5">
      <c r="A55" s="301" t="s">
        <v>549</v>
      </c>
      <c r="B55" s="404" t="s">
        <v>64</v>
      </c>
      <c r="C55" s="404" t="s">
        <v>75</v>
      </c>
      <c r="D55" s="898"/>
      <c r="E55" s="899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 t="s">
        <v>200</v>
      </c>
      <c r="U55" s="315"/>
    </row>
    <row r="56" spans="1:21" ht="22.5">
      <c r="A56" s="301" t="s">
        <v>549</v>
      </c>
      <c r="B56" s="404" t="s">
        <v>64</v>
      </c>
      <c r="C56" s="404" t="s">
        <v>76</v>
      </c>
      <c r="D56" s="898"/>
      <c r="E56" s="899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 t="s">
        <v>200</v>
      </c>
      <c r="U56" s="315"/>
    </row>
    <row r="57" spans="1:21" ht="22.5">
      <c r="A57" s="301" t="s">
        <v>549</v>
      </c>
      <c r="B57" s="404" t="s">
        <v>64</v>
      </c>
      <c r="C57" s="404" t="s">
        <v>77</v>
      </c>
      <c r="D57" s="898"/>
      <c r="E57" s="899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 t="s">
        <v>200</v>
      </c>
      <c r="U57" s="315"/>
    </row>
    <row r="58" spans="1:21" ht="22.5">
      <c r="A58" s="301" t="s">
        <v>549</v>
      </c>
      <c r="B58" s="404" t="s">
        <v>64</v>
      </c>
      <c r="C58" s="404" t="s">
        <v>78</v>
      </c>
      <c r="D58" s="898"/>
      <c r="E58" s="899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 t="s">
        <v>200</v>
      </c>
      <c r="U58" s="315"/>
    </row>
    <row r="59" spans="1:21" ht="22.5">
      <c r="A59" s="301" t="s">
        <v>549</v>
      </c>
      <c r="B59" s="404" t="s">
        <v>64</v>
      </c>
      <c r="C59" s="404" t="s">
        <v>79</v>
      </c>
      <c r="D59" s="898"/>
      <c r="E59" s="899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 t="s">
        <v>200</v>
      </c>
      <c r="U59" s="315"/>
    </row>
    <row r="60" spans="1:21" ht="24" customHeight="1">
      <c r="A60" s="301" t="s">
        <v>549</v>
      </c>
      <c r="B60" s="404" t="s">
        <v>64</v>
      </c>
      <c r="C60" s="404" t="s">
        <v>80</v>
      </c>
      <c r="D60" s="898"/>
      <c r="E60" s="899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 t="s">
        <v>200</v>
      </c>
      <c r="U60" s="315"/>
    </row>
    <row r="61" spans="1:21" ht="12.75" customHeight="1">
      <c r="A61" s="301" t="s">
        <v>549</v>
      </c>
      <c r="B61" s="404" t="s">
        <v>81</v>
      </c>
      <c r="C61" s="404"/>
      <c r="D61" s="898"/>
      <c r="E61" s="899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15" t="s">
        <v>82</v>
      </c>
    </row>
  </sheetData>
  <autoFilter ref="A4:U61">
    <filterColumn colId="3" showButton="0"/>
  </autoFilter>
  <mergeCells count="63">
    <mergeCell ref="D53:E53"/>
    <mergeCell ref="D59:E59"/>
    <mergeCell ref="D60:E60"/>
    <mergeCell ref="D61:E61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48:E48"/>
    <mergeCell ref="D47:E47"/>
    <mergeCell ref="D5:E5"/>
    <mergeCell ref="D6:E6"/>
    <mergeCell ref="D13:E13"/>
    <mergeCell ref="D14:E14"/>
    <mergeCell ref="D7:E7"/>
    <mergeCell ref="D34:E34"/>
    <mergeCell ref="D35:E35"/>
    <mergeCell ref="D43:E43"/>
    <mergeCell ref="D44:E44"/>
    <mergeCell ref="D36:E36"/>
    <mergeCell ref="D19:E19"/>
    <mergeCell ref="D15:E15"/>
    <mergeCell ref="D16:E16"/>
    <mergeCell ref="D45:E45"/>
    <mergeCell ref="D46:E46"/>
    <mergeCell ref="D28:E28"/>
    <mergeCell ref="D17:E17"/>
    <mergeCell ref="D42:E42"/>
    <mergeCell ref="D38:E38"/>
    <mergeCell ref="D20:E20"/>
    <mergeCell ref="D33:E33"/>
    <mergeCell ref="D30:E30"/>
    <mergeCell ref="D37:E37"/>
    <mergeCell ref="D39:E39"/>
    <mergeCell ref="D40:E40"/>
    <mergeCell ref="D41:E41"/>
    <mergeCell ref="R1:S1"/>
    <mergeCell ref="T1:U1"/>
    <mergeCell ref="R2:S2"/>
    <mergeCell ref="T2:U2"/>
    <mergeCell ref="D18:E18"/>
    <mergeCell ref="D12:E12"/>
    <mergeCell ref="D8:E8"/>
    <mergeCell ref="D9:E9"/>
    <mergeCell ref="D10:E10"/>
    <mergeCell ref="D11:E11"/>
    <mergeCell ref="F3:U3"/>
    <mergeCell ref="D4:E4"/>
    <mergeCell ref="D32:E32"/>
    <mergeCell ref="D31:E31"/>
    <mergeCell ref="D21:E21"/>
    <mergeCell ref="D22:E22"/>
    <mergeCell ref="D23:E23"/>
    <mergeCell ref="D24:E24"/>
    <mergeCell ref="D25:E25"/>
    <mergeCell ref="D26:E26"/>
    <mergeCell ref="D27:E27"/>
    <mergeCell ref="D29:E29"/>
  </mergeCells>
  <phoneticPr fontId="41" type="noConversion"/>
  <pageMargins left="0.78749999999999998" right="0.78749999999999998" top="1.0527777777777778" bottom="1.0527777777777778" header="0.78749999999999998" footer="0.78749999999999998"/>
  <pageSetup paperSize="9" scale="56" firstPageNumber="0" orientation="landscape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topLeftCell="A22" zoomScaleNormal="100" zoomScaleSheetLayoutView="100" workbookViewId="0">
      <selection activeCell="A24" sqref="A24"/>
    </sheetView>
  </sheetViews>
  <sheetFormatPr defaultRowHeight="12.75"/>
  <cols>
    <col min="1" max="1" width="11.5703125" style="1" customWidth="1"/>
    <col min="2" max="2" width="30.7109375" style="1" customWidth="1"/>
    <col min="3" max="3" width="34.7109375" style="1" customWidth="1"/>
    <col min="4" max="7" width="11.5703125" style="1" customWidth="1"/>
    <col min="8" max="8" width="13.140625" style="1" customWidth="1"/>
    <col min="9" max="9" width="13.7109375" style="1" customWidth="1"/>
    <col min="10" max="11" width="11.5703125" style="1" customWidth="1"/>
    <col min="12" max="12" width="12.5703125" style="1" customWidth="1"/>
    <col min="13" max="16384" width="9.140625" style="1"/>
  </cols>
  <sheetData>
    <row r="1" spans="1:12" ht="25.5" customHeight="1" thickBot="1">
      <c r="A1" s="19" t="s">
        <v>229</v>
      </c>
      <c r="B1" s="19"/>
      <c r="C1" s="19"/>
      <c r="D1" s="19"/>
      <c r="E1" s="19"/>
      <c r="F1" s="19"/>
      <c r="G1" s="20"/>
      <c r="H1"/>
      <c r="I1"/>
      <c r="K1" s="21" t="s">
        <v>189</v>
      </c>
      <c r="L1" s="44" t="s">
        <v>1257</v>
      </c>
    </row>
    <row r="2" spans="1:12" ht="25.5" customHeight="1" thickBot="1">
      <c r="A2" s="22"/>
      <c r="B2" s="22"/>
      <c r="C2" s="22"/>
      <c r="D2" s="22"/>
      <c r="E2" s="22"/>
      <c r="F2" s="22"/>
      <c r="G2" s="23"/>
      <c r="H2"/>
      <c r="I2"/>
      <c r="K2" s="415" t="s">
        <v>230</v>
      </c>
      <c r="L2" s="46" t="s">
        <v>1257</v>
      </c>
    </row>
    <row r="3" spans="1:12" ht="88.15" customHeight="1" thickBot="1">
      <c r="A3" s="25" t="s">
        <v>191</v>
      </c>
      <c r="B3" s="26" t="s">
        <v>231</v>
      </c>
      <c r="C3" s="26" t="s">
        <v>232</v>
      </c>
      <c r="D3" s="27" t="s">
        <v>233</v>
      </c>
      <c r="E3" s="27" t="s">
        <v>234</v>
      </c>
      <c r="F3" s="27" t="s">
        <v>235</v>
      </c>
      <c r="G3" s="27" t="s">
        <v>236</v>
      </c>
      <c r="H3" s="27" t="s">
        <v>237</v>
      </c>
      <c r="I3" s="27" t="s">
        <v>238</v>
      </c>
      <c r="J3" s="5" t="s">
        <v>239</v>
      </c>
      <c r="K3" s="5" t="s">
        <v>240</v>
      </c>
      <c r="L3" s="5" t="s">
        <v>241</v>
      </c>
    </row>
    <row r="4" spans="1:12" ht="25.5">
      <c r="A4" s="684" t="s">
        <v>549</v>
      </c>
      <c r="B4" s="416" t="s">
        <v>242</v>
      </c>
      <c r="C4" s="417" t="s">
        <v>1137</v>
      </c>
      <c r="D4" s="29">
        <v>2009</v>
      </c>
      <c r="E4" s="418">
        <v>32</v>
      </c>
      <c r="F4" s="418">
        <v>32</v>
      </c>
      <c r="G4" s="419">
        <v>9</v>
      </c>
      <c r="H4" s="420">
        <f>G4/F4</f>
        <v>0.28125</v>
      </c>
      <c r="I4" s="421" t="s">
        <v>244</v>
      </c>
      <c r="J4" s="422">
        <v>9</v>
      </c>
      <c r="K4" s="423">
        <f>J4/F4</f>
        <v>0.28125</v>
      </c>
      <c r="L4" s="424">
        <f>J4/G4</f>
        <v>1</v>
      </c>
    </row>
    <row r="5" spans="1:12" ht="25.5">
      <c r="A5" s="684" t="s">
        <v>549</v>
      </c>
      <c r="B5" s="416" t="s">
        <v>242</v>
      </c>
      <c r="C5" s="417" t="s">
        <v>1138</v>
      </c>
      <c r="D5" s="29">
        <v>2009</v>
      </c>
      <c r="E5" s="418">
        <v>23</v>
      </c>
      <c r="F5" s="418">
        <v>23</v>
      </c>
      <c r="G5" s="419">
        <v>4</v>
      </c>
      <c r="H5" s="420">
        <f>G5/F5</f>
        <v>0.17391304347826086</v>
      </c>
      <c r="I5" s="421" t="s">
        <v>244</v>
      </c>
      <c r="J5" s="422">
        <v>4</v>
      </c>
      <c r="K5" s="423">
        <f>J5/F5</f>
        <v>0.17391304347826086</v>
      </c>
      <c r="L5" s="424">
        <f>J5/G5</f>
        <v>1</v>
      </c>
    </row>
    <row r="6" spans="1:12" ht="25.5">
      <c r="A6" s="684" t="s">
        <v>549</v>
      </c>
      <c r="B6" s="416" t="s">
        <v>242</v>
      </c>
      <c r="C6" s="417" t="s">
        <v>1139</v>
      </c>
      <c r="D6" s="29">
        <v>2009</v>
      </c>
      <c r="E6" s="418">
        <v>1030</v>
      </c>
      <c r="F6" s="418">
        <v>1030</v>
      </c>
      <c r="G6" s="418">
        <v>42</v>
      </c>
      <c r="H6" s="420">
        <f>G6/F6</f>
        <v>4.0776699029126215E-2</v>
      </c>
      <c r="I6" s="421" t="s">
        <v>244</v>
      </c>
      <c r="J6" s="422">
        <v>42</v>
      </c>
      <c r="K6" s="423">
        <f t="shared" ref="K6:K22" si="0">J6/F6</f>
        <v>4.0776699029126215E-2</v>
      </c>
      <c r="L6" s="424">
        <f t="shared" ref="L6:L22" si="1">J6/G6</f>
        <v>1</v>
      </c>
    </row>
    <row r="7" spans="1:12" ht="25.5">
      <c r="A7" s="684" t="s">
        <v>549</v>
      </c>
      <c r="B7" s="416" t="s">
        <v>242</v>
      </c>
      <c r="C7" s="417" t="s">
        <v>1140</v>
      </c>
      <c r="D7" s="29">
        <v>2009</v>
      </c>
      <c r="E7" s="418">
        <v>136</v>
      </c>
      <c r="F7" s="418">
        <v>136</v>
      </c>
      <c r="G7" s="419">
        <v>13</v>
      </c>
      <c r="H7" s="420">
        <f>G7/F7</f>
        <v>9.5588235294117641E-2</v>
      </c>
      <c r="I7" s="421" t="s">
        <v>244</v>
      </c>
      <c r="J7" s="422">
        <v>13</v>
      </c>
      <c r="K7" s="423">
        <f t="shared" si="0"/>
        <v>9.5588235294117641E-2</v>
      </c>
      <c r="L7" s="424">
        <f t="shared" si="1"/>
        <v>1</v>
      </c>
    </row>
    <row r="8" spans="1:12" ht="25.5">
      <c r="A8" s="684" t="s">
        <v>549</v>
      </c>
      <c r="B8" s="416" t="s">
        <v>242</v>
      </c>
      <c r="C8" s="417" t="s">
        <v>27</v>
      </c>
      <c r="D8" s="29">
        <v>2009</v>
      </c>
      <c r="E8" s="418">
        <v>34</v>
      </c>
      <c r="F8" s="418">
        <v>34</v>
      </c>
      <c r="G8" s="419">
        <v>5</v>
      </c>
      <c r="H8" s="420">
        <f t="shared" ref="H8:H22" si="2">G8/F8</f>
        <v>0.14705882352941177</v>
      </c>
      <c r="I8" s="421" t="s">
        <v>244</v>
      </c>
      <c r="J8" s="422">
        <v>5</v>
      </c>
      <c r="K8" s="423">
        <f t="shared" si="0"/>
        <v>0.14705882352941177</v>
      </c>
      <c r="L8" s="424">
        <f t="shared" si="1"/>
        <v>1</v>
      </c>
    </row>
    <row r="9" spans="1:12" ht="25.5">
      <c r="A9" s="684" t="s">
        <v>549</v>
      </c>
      <c r="B9" s="416" t="s">
        <v>242</v>
      </c>
      <c r="C9" s="425" t="s">
        <v>1141</v>
      </c>
      <c r="D9" s="29">
        <v>2009</v>
      </c>
      <c r="E9" s="418">
        <v>177</v>
      </c>
      <c r="F9" s="418">
        <v>177</v>
      </c>
      <c r="G9" s="419">
        <v>63</v>
      </c>
      <c r="H9" s="420">
        <f t="shared" si="2"/>
        <v>0.3559322033898305</v>
      </c>
      <c r="I9" s="421" t="s">
        <v>244</v>
      </c>
      <c r="J9" s="422">
        <v>63</v>
      </c>
      <c r="K9" s="423">
        <f t="shared" si="0"/>
        <v>0.3559322033898305</v>
      </c>
      <c r="L9" s="424">
        <f t="shared" si="1"/>
        <v>1</v>
      </c>
    </row>
    <row r="10" spans="1:12" ht="25.5">
      <c r="A10" s="684" t="s">
        <v>549</v>
      </c>
      <c r="B10" s="416" t="s">
        <v>242</v>
      </c>
      <c r="C10" s="417" t="s">
        <v>1142</v>
      </c>
      <c r="D10" s="29">
        <v>2009</v>
      </c>
      <c r="E10" s="418">
        <v>57</v>
      </c>
      <c r="F10" s="418">
        <v>57</v>
      </c>
      <c r="G10" s="418">
        <v>14</v>
      </c>
      <c r="H10" s="420">
        <f t="shared" si="2"/>
        <v>0.24561403508771928</v>
      </c>
      <c r="I10" s="421" t="s">
        <v>244</v>
      </c>
      <c r="J10" s="422">
        <v>14</v>
      </c>
      <c r="K10" s="423">
        <f t="shared" si="0"/>
        <v>0.24561403508771928</v>
      </c>
      <c r="L10" s="424">
        <f t="shared" si="1"/>
        <v>1</v>
      </c>
    </row>
    <row r="11" spans="1:12" ht="25.5">
      <c r="A11" s="684" t="s">
        <v>549</v>
      </c>
      <c r="B11" s="416" t="s">
        <v>242</v>
      </c>
      <c r="C11" s="417" t="s">
        <v>1143</v>
      </c>
      <c r="D11" s="29">
        <v>2009</v>
      </c>
      <c r="E11" s="418">
        <v>46</v>
      </c>
      <c r="F11" s="418">
        <v>46</v>
      </c>
      <c r="G11" s="419">
        <v>13</v>
      </c>
      <c r="H11" s="420">
        <f>G11/F11</f>
        <v>0.28260869565217389</v>
      </c>
      <c r="I11" s="421" t="s">
        <v>244</v>
      </c>
      <c r="J11" s="422">
        <v>13</v>
      </c>
      <c r="K11" s="423">
        <f t="shared" si="0"/>
        <v>0.28260869565217389</v>
      </c>
      <c r="L11" s="424">
        <f t="shared" si="1"/>
        <v>1</v>
      </c>
    </row>
    <row r="12" spans="1:12" ht="25.5">
      <c r="A12" s="684" t="s">
        <v>549</v>
      </c>
      <c r="B12" s="416" t="s">
        <v>242</v>
      </c>
      <c r="C12" s="417" t="s">
        <v>1144</v>
      </c>
      <c r="D12" s="29">
        <v>2009</v>
      </c>
      <c r="E12" s="418">
        <v>14</v>
      </c>
      <c r="F12" s="418">
        <v>14</v>
      </c>
      <c r="G12" s="419">
        <v>3</v>
      </c>
      <c r="H12" s="420">
        <f t="shared" si="2"/>
        <v>0.21428571428571427</v>
      </c>
      <c r="I12" s="421" t="s">
        <v>244</v>
      </c>
      <c r="J12" s="422">
        <v>3</v>
      </c>
      <c r="K12" s="423">
        <f t="shared" si="0"/>
        <v>0.21428571428571427</v>
      </c>
      <c r="L12" s="424">
        <f t="shared" si="1"/>
        <v>1</v>
      </c>
    </row>
    <row r="13" spans="1:12" ht="25.5">
      <c r="A13" s="684" t="s">
        <v>549</v>
      </c>
      <c r="B13" s="416" t="s">
        <v>242</v>
      </c>
      <c r="C13" s="425" t="s">
        <v>1145</v>
      </c>
      <c r="D13" s="29">
        <v>2009</v>
      </c>
      <c r="E13" s="418">
        <v>77</v>
      </c>
      <c r="F13" s="418">
        <v>77</v>
      </c>
      <c r="G13" s="419">
        <v>39</v>
      </c>
      <c r="H13" s="420">
        <f t="shared" si="2"/>
        <v>0.50649350649350644</v>
      </c>
      <c r="I13" s="421" t="s">
        <v>244</v>
      </c>
      <c r="J13" s="422">
        <v>39</v>
      </c>
      <c r="K13" s="423">
        <f t="shared" si="0"/>
        <v>0.50649350649350644</v>
      </c>
      <c r="L13" s="424">
        <f t="shared" si="1"/>
        <v>1</v>
      </c>
    </row>
    <row r="14" spans="1:12" ht="25.5">
      <c r="A14" s="684" t="s">
        <v>549</v>
      </c>
      <c r="B14" s="416" t="s">
        <v>242</v>
      </c>
      <c r="C14" s="417" t="s">
        <v>1146</v>
      </c>
      <c r="D14" s="29">
        <v>2009</v>
      </c>
      <c r="E14" s="418">
        <v>15</v>
      </c>
      <c r="F14" s="418">
        <v>15</v>
      </c>
      <c r="G14" s="419">
        <v>6</v>
      </c>
      <c r="H14" s="420">
        <f t="shared" si="2"/>
        <v>0.4</v>
      </c>
      <c r="I14" s="421" t="s">
        <v>244</v>
      </c>
      <c r="J14" s="422">
        <v>6</v>
      </c>
      <c r="K14" s="423">
        <f t="shared" si="0"/>
        <v>0.4</v>
      </c>
      <c r="L14" s="424">
        <f t="shared" si="1"/>
        <v>1</v>
      </c>
    </row>
    <row r="15" spans="1:12" ht="25.5">
      <c r="A15" s="684" t="s">
        <v>549</v>
      </c>
      <c r="B15" s="416" t="s">
        <v>242</v>
      </c>
      <c r="C15" s="417" t="s">
        <v>28</v>
      </c>
      <c r="D15" s="29">
        <v>2009</v>
      </c>
      <c r="E15" s="418">
        <v>13</v>
      </c>
      <c r="F15" s="418">
        <v>13</v>
      </c>
      <c r="G15" s="419">
        <v>7</v>
      </c>
      <c r="H15" s="420">
        <f>G15/F15</f>
        <v>0.53846153846153844</v>
      </c>
      <c r="I15" s="421" t="s">
        <v>244</v>
      </c>
      <c r="J15" s="422">
        <v>7</v>
      </c>
      <c r="K15" s="423">
        <f t="shared" si="0"/>
        <v>0.53846153846153844</v>
      </c>
      <c r="L15" s="424">
        <f t="shared" si="1"/>
        <v>1</v>
      </c>
    </row>
    <row r="16" spans="1:12" ht="25.5">
      <c r="A16" s="684" t="s">
        <v>549</v>
      </c>
      <c r="B16" s="416" t="s">
        <v>242</v>
      </c>
      <c r="C16" s="417" t="s">
        <v>1147</v>
      </c>
      <c r="D16" s="29">
        <v>2009</v>
      </c>
      <c r="E16" s="418">
        <v>46</v>
      </c>
      <c r="F16" s="418">
        <v>46</v>
      </c>
      <c r="G16" s="419">
        <v>26</v>
      </c>
      <c r="H16" s="420">
        <f t="shared" si="2"/>
        <v>0.56521739130434778</v>
      </c>
      <c r="I16" s="421" t="s">
        <v>244</v>
      </c>
      <c r="J16" s="422">
        <v>26</v>
      </c>
      <c r="K16" s="423">
        <f t="shared" si="0"/>
        <v>0.56521739130434778</v>
      </c>
      <c r="L16" s="424">
        <f t="shared" si="1"/>
        <v>1</v>
      </c>
    </row>
    <row r="17" spans="1:12" ht="25.5">
      <c r="A17" s="684" t="s">
        <v>549</v>
      </c>
      <c r="B17" s="416" t="s">
        <v>242</v>
      </c>
      <c r="C17" s="425" t="s">
        <v>1148</v>
      </c>
      <c r="D17" s="29">
        <v>2009</v>
      </c>
      <c r="E17" s="418">
        <v>32</v>
      </c>
      <c r="F17" s="418">
        <v>32</v>
      </c>
      <c r="G17" s="419">
        <v>23</v>
      </c>
      <c r="H17" s="420">
        <f t="shared" si="2"/>
        <v>0.71875</v>
      </c>
      <c r="I17" s="421" t="s">
        <v>245</v>
      </c>
      <c r="J17" s="422">
        <v>23</v>
      </c>
      <c r="K17" s="423">
        <f t="shared" si="0"/>
        <v>0.71875</v>
      </c>
      <c r="L17" s="424">
        <f t="shared" si="1"/>
        <v>1</v>
      </c>
    </row>
    <row r="18" spans="1:12" ht="25.5">
      <c r="A18" s="427" t="s">
        <v>549</v>
      </c>
      <c r="B18" s="747" t="s">
        <v>242</v>
      </c>
      <c r="C18" s="425" t="s">
        <v>160</v>
      </c>
      <c r="D18" s="29">
        <v>2009</v>
      </c>
      <c r="E18" s="418">
        <v>914</v>
      </c>
      <c r="F18" s="418">
        <v>914</v>
      </c>
      <c r="G18" s="419">
        <v>914</v>
      </c>
      <c r="H18" s="420">
        <f t="shared" si="2"/>
        <v>1</v>
      </c>
      <c r="I18" s="421" t="s">
        <v>243</v>
      </c>
      <c r="J18" s="422">
        <v>914</v>
      </c>
      <c r="K18" s="749">
        <f t="shared" si="0"/>
        <v>1</v>
      </c>
      <c r="L18" s="750">
        <f t="shared" si="1"/>
        <v>1</v>
      </c>
    </row>
    <row r="19" spans="1:12" ht="25.5">
      <c r="A19" s="427" t="s">
        <v>549</v>
      </c>
      <c r="B19" s="747" t="s">
        <v>242</v>
      </c>
      <c r="C19" s="425" t="s">
        <v>161</v>
      </c>
      <c r="D19" s="29">
        <v>2009</v>
      </c>
      <c r="E19" s="418">
        <v>9</v>
      </c>
      <c r="F19" s="418">
        <v>9</v>
      </c>
      <c r="G19" s="419">
        <v>9</v>
      </c>
      <c r="H19" s="420">
        <f t="shared" si="2"/>
        <v>1</v>
      </c>
      <c r="I19" s="421" t="s">
        <v>243</v>
      </c>
      <c r="J19" s="422">
        <v>9</v>
      </c>
      <c r="K19" s="749">
        <f t="shared" si="0"/>
        <v>1</v>
      </c>
      <c r="L19" s="750">
        <f t="shared" si="1"/>
        <v>1</v>
      </c>
    </row>
    <row r="20" spans="1:12" ht="25.5">
      <c r="A20" s="427" t="s">
        <v>549</v>
      </c>
      <c r="B20" s="747" t="s">
        <v>242</v>
      </c>
      <c r="C20" s="425" t="s">
        <v>162</v>
      </c>
      <c r="D20" s="29">
        <v>2009</v>
      </c>
      <c r="E20" s="418">
        <v>49</v>
      </c>
      <c r="F20" s="418">
        <v>49</v>
      </c>
      <c r="G20" s="419">
        <v>49</v>
      </c>
      <c r="H20" s="420">
        <f t="shared" si="2"/>
        <v>1</v>
      </c>
      <c r="I20" s="421" t="s">
        <v>243</v>
      </c>
      <c r="J20" s="422">
        <v>49</v>
      </c>
      <c r="K20" s="749">
        <f t="shared" si="0"/>
        <v>1</v>
      </c>
      <c r="L20" s="750">
        <f t="shared" si="1"/>
        <v>1</v>
      </c>
    </row>
    <row r="21" spans="1:12" ht="25.5">
      <c r="A21" s="427" t="s">
        <v>549</v>
      </c>
      <c r="B21" s="747" t="s">
        <v>242</v>
      </c>
      <c r="C21" s="425" t="s">
        <v>163</v>
      </c>
      <c r="D21" s="29">
        <v>2009</v>
      </c>
      <c r="E21" s="418">
        <v>21</v>
      </c>
      <c r="F21" s="418">
        <v>21</v>
      </c>
      <c r="G21" s="419">
        <v>21</v>
      </c>
      <c r="H21" s="420">
        <f t="shared" si="2"/>
        <v>1</v>
      </c>
      <c r="I21" s="421" t="s">
        <v>243</v>
      </c>
      <c r="J21" s="422">
        <v>21</v>
      </c>
      <c r="K21" s="749">
        <f t="shared" si="0"/>
        <v>1</v>
      </c>
      <c r="L21" s="750">
        <f t="shared" si="1"/>
        <v>1</v>
      </c>
    </row>
    <row r="22" spans="1:12" ht="25.5">
      <c r="A22" s="427" t="s">
        <v>549</v>
      </c>
      <c r="B22" s="747" t="s">
        <v>242</v>
      </c>
      <c r="C22" s="425" t="s">
        <v>164</v>
      </c>
      <c r="D22" s="29">
        <v>2009</v>
      </c>
      <c r="E22" s="418">
        <v>23</v>
      </c>
      <c r="F22" s="418">
        <v>23</v>
      </c>
      <c r="G22" s="419">
        <v>23</v>
      </c>
      <c r="H22" s="420">
        <f t="shared" si="2"/>
        <v>1</v>
      </c>
      <c r="I22" s="421" t="s">
        <v>243</v>
      </c>
      <c r="J22" s="422">
        <v>23</v>
      </c>
      <c r="K22" s="749">
        <f t="shared" si="0"/>
        <v>1</v>
      </c>
      <c r="L22" s="750">
        <f t="shared" si="1"/>
        <v>1</v>
      </c>
    </row>
    <row r="23" spans="1:12" ht="25.5" customHeight="1">
      <c r="A23" s="427" t="s">
        <v>549</v>
      </c>
      <c r="B23" s="747" t="s">
        <v>242</v>
      </c>
      <c r="C23" s="425" t="s">
        <v>165</v>
      </c>
      <c r="D23" s="748">
        <v>2009</v>
      </c>
      <c r="E23" s="418">
        <v>1</v>
      </c>
      <c r="F23" s="418">
        <v>1</v>
      </c>
      <c r="G23" s="419">
        <v>1</v>
      </c>
      <c r="H23" s="420">
        <f>G23/F23</f>
        <v>1</v>
      </c>
      <c r="I23" s="421" t="s">
        <v>243</v>
      </c>
      <c r="J23" s="422">
        <v>1</v>
      </c>
      <c r="K23" s="749">
        <f>J23/F23</f>
        <v>1</v>
      </c>
      <c r="L23" s="750">
        <f>J23/G23</f>
        <v>1</v>
      </c>
    </row>
    <row r="24" spans="1:12" ht="15" customHeight="1">
      <c r="A24" s="16"/>
      <c r="B24" s="32"/>
      <c r="C24" s="33"/>
      <c r="D24" s="34"/>
      <c r="E24" s="34"/>
      <c r="F24" s="34"/>
      <c r="G24" s="34"/>
      <c r="H24" s="35"/>
      <c r="I24" s="36"/>
      <c r="J24" s="31"/>
      <c r="K24" s="31"/>
      <c r="L24" s="31"/>
    </row>
    <row r="25" spans="1:12" ht="15" customHeight="1">
      <c r="A25" s="37" t="s">
        <v>246</v>
      </c>
      <c r="B25"/>
      <c r="C25" s="38"/>
      <c r="D25" s="38"/>
      <c r="E25" s="38"/>
      <c r="F25" s="38"/>
      <c r="G25" s="38"/>
      <c r="H25" s="38"/>
      <c r="I25" s="39"/>
      <c r="J25" s="39"/>
      <c r="K25" s="39"/>
      <c r="L25" s="39"/>
    </row>
    <row r="26" spans="1:12" ht="15" customHeight="1">
      <c r="A26" s="40" t="s">
        <v>247</v>
      </c>
      <c r="B26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" customHeight="1">
      <c r="A27" s="40" t="s">
        <v>1149</v>
      </c>
      <c r="B27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" customHeight="1">
      <c r="A28" s="40" t="s">
        <v>248</v>
      </c>
      <c r="B28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" customHeight="1">
      <c r="A29" s="40" t="s">
        <v>29</v>
      </c>
      <c r="B29"/>
      <c r="C29" s="41"/>
      <c r="D29" s="41"/>
      <c r="E29" s="41"/>
      <c r="F29" s="41"/>
      <c r="G29" s="41"/>
      <c r="H29" s="41"/>
      <c r="I29" s="41"/>
    </row>
  </sheetData>
  <phoneticPr fontId="41" type="noConversion"/>
  <pageMargins left="0.78749999999999998" right="0.78749999999999998" top="1.0527777777777778" bottom="1.0527777777777778" header="0.78749999999999998" footer="0.78749999999999998"/>
  <pageSetup paperSize="9" scale="40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0"/>
  <sheetViews>
    <sheetView topLeftCell="A10" zoomScaleNormal="100" zoomScaleSheetLayoutView="100" workbookViewId="0">
      <selection activeCell="F4" sqref="F4:F5"/>
    </sheetView>
  </sheetViews>
  <sheetFormatPr defaultRowHeight="12.75"/>
  <cols>
    <col min="1" max="1" width="6.7109375" style="1" customWidth="1"/>
    <col min="2" max="2" width="35" style="1" customWidth="1"/>
    <col min="3" max="3" width="10.7109375" style="1" customWidth="1"/>
    <col min="4" max="4" width="20.5703125" style="1" customWidth="1"/>
    <col min="5" max="5" width="19.5703125" style="1" customWidth="1"/>
    <col min="6" max="6" width="22.5703125" style="1" customWidth="1"/>
    <col min="7" max="7" width="27.7109375" style="1" customWidth="1"/>
    <col min="8" max="8" width="20.28515625" style="1" customWidth="1"/>
    <col min="9" max="9" width="23.140625" style="1" customWidth="1"/>
    <col min="10" max="10" width="20.5703125" style="1" customWidth="1"/>
    <col min="11" max="16384" width="9.140625" style="1"/>
  </cols>
  <sheetData>
    <row r="1" spans="1:10" ht="25.5" customHeight="1" thickBot="1">
      <c r="A1" s="19" t="s">
        <v>249</v>
      </c>
      <c r="B1" s="20"/>
      <c r="C1" s="19"/>
      <c r="D1" s="19"/>
      <c r="E1" s="19"/>
      <c r="F1" s="19"/>
      <c r="G1" s="79"/>
      <c r="H1" s="42"/>
      <c r="I1" s="43" t="s">
        <v>189</v>
      </c>
      <c r="J1" s="44" t="s">
        <v>550</v>
      </c>
    </row>
    <row r="2" spans="1:10" ht="25.5" customHeight="1" thickBot="1">
      <c r="A2" s="23"/>
      <c r="B2" s="22"/>
      <c r="C2" s="22"/>
      <c r="D2" s="22"/>
      <c r="E2" s="22"/>
      <c r="F2" s="22"/>
      <c r="G2" s="81"/>
      <c r="H2" s="45"/>
      <c r="I2" s="24" t="s">
        <v>230</v>
      </c>
      <c r="J2" s="46" t="s">
        <v>550</v>
      </c>
    </row>
    <row r="3" spans="1:10" ht="63" customHeight="1" thickBot="1">
      <c r="A3" s="47" t="s">
        <v>191</v>
      </c>
      <c r="B3" s="47" t="s">
        <v>231</v>
      </c>
      <c r="C3" s="48" t="s">
        <v>233</v>
      </c>
      <c r="D3" s="48" t="s">
        <v>250</v>
      </c>
      <c r="E3" s="686" t="s">
        <v>251</v>
      </c>
      <c r="F3" s="49" t="s">
        <v>252</v>
      </c>
      <c r="G3" s="48" t="s">
        <v>30</v>
      </c>
      <c r="H3" s="48" t="s">
        <v>536</v>
      </c>
      <c r="I3" s="686" t="s">
        <v>253</v>
      </c>
      <c r="J3" s="5" t="s">
        <v>254</v>
      </c>
    </row>
    <row r="4" spans="1:10" ht="21.6" customHeight="1">
      <c r="A4" s="814" t="s">
        <v>549</v>
      </c>
      <c r="B4" s="816" t="s">
        <v>242</v>
      </c>
      <c r="C4" s="817">
        <v>2009</v>
      </c>
      <c r="D4" s="818" t="s">
        <v>31</v>
      </c>
      <c r="E4" s="812">
        <v>177</v>
      </c>
      <c r="F4" s="813">
        <v>170</v>
      </c>
      <c r="G4" s="426" t="s">
        <v>32</v>
      </c>
      <c r="H4" s="684" t="s">
        <v>244</v>
      </c>
      <c r="I4" s="684">
        <v>22</v>
      </c>
      <c r="J4" s="685">
        <v>17</v>
      </c>
    </row>
    <row r="5" spans="1:10" ht="22.9" customHeight="1">
      <c r="A5" s="815"/>
      <c r="B5" s="816"/>
      <c r="C5" s="817"/>
      <c r="D5" s="819"/>
      <c r="E5" s="812"/>
      <c r="F5" s="813"/>
      <c r="G5" s="426" t="s">
        <v>33</v>
      </c>
      <c r="H5" s="684" t="s">
        <v>244</v>
      </c>
      <c r="I5" s="684">
        <v>162</v>
      </c>
      <c r="J5" s="685">
        <v>140</v>
      </c>
    </row>
    <row r="6" spans="1:10" ht="21.6" customHeight="1">
      <c r="A6" s="820" t="s">
        <v>549</v>
      </c>
      <c r="B6" s="816" t="s">
        <v>242</v>
      </c>
      <c r="C6" s="822">
        <v>2009</v>
      </c>
      <c r="D6" s="818" t="s">
        <v>34</v>
      </c>
      <c r="E6" s="822">
        <v>77</v>
      </c>
      <c r="F6" s="810">
        <v>71</v>
      </c>
      <c r="G6" s="426" t="s">
        <v>35</v>
      </c>
      <c r="H6" s="684" t="s">
        <v>244</v>
      </c>
      <c r="I6" s="427">
        <v>17</v>
      </c>
      <c r="J6" s="685">
        <v>16</v>
      </c>
    </row>
    <row r="7" spans="1:10" ht="21.6" customHeight="1">
      <c r="A7" s="821"/>
      <c r="B7" s="816"/>
      <c r="C7" s="821"/>
      <c r="D7" s="819"/>
      <c r="E7" s="821"/>
      <c r="F7" s="811"/>
      <c r="G7" s="426" t="s">
        <v>36</v>
      </c>
      <c r="H7" s="684" t="s">
        <v>244</v>
      </c>
      <c r="I7" s="427">
        <v>62</v>
      </c>
      <c r="J7" s="685">
        <v>56</v>
      </c>
    </row>
    <row r="8" spans="1:10" ht="21.6" customHeight="1">
      <c r="A8" s="820" t="s">
        <v>549</v>
      </c>
      <c r="B8" s="825" t="s">
        <v>242</v>
      </c>
      <c r="C8" s="822">
        <v>2009</v>
      </c>
      <c r="D8" s="829" t="s">
        <v>37</v>
      </c>
      <c r="E8" s="822">
        <v>32</v>
      </c>
      <c r="F8" s="810">
        <v>31</v>
      </c>
      <c r="G8" s="426" t="s">
        <v>1150</v>
      </c>
      <c r="H8" s="684" t="s">
        <v>244</v>
      </c>
      <c r="I8" s="427">
        <v>23</v>
      </c>
      <c r="J8" s="685">
        <v>18</v>
      </c>
    </row>
    <row r="9" spans="1:10" ht="21.6" customHeight="1">
      <c r="A9" s="823"/>
      <c r="B9" s="826"/>
      <c r="C9" s="828"/>
      <c r="D9" s="830"/>
      <c r="E9" s="828"/>
      <c r="F9" s="832"/>
      <c r="G9" s="426" t="s">
        <v>38</v>
      </c>
      <c r="H9" s="684" t="s">
        <v>244</v>
      </c>
      <c r="I9" s="427">
        <v>7</v>
      </c>
      <c r="J9" s="685">
        <v>6</v>
      </c>
    </row>
    <row r="10" spans="1:10" ht="21.6" customHeight="1">
      <c r="A10" s="824"/>
      <c r="B10" s="827"/>
      <c r="C10" s="821"/>
      <c r="D10" s="831"/>
      <c r="E10" s="821"/>
      <c r="F10" s="811"/>
      <c r="G10" s="426" t="s">
        <v>39</v>
      </c>
      <c r="H10" s="684" t="s">
        <v>244</v>
      </c>
      <c r="I10" s="427">
        <v>2</v>
      </c>
      <c r="J10" s="685">
        <v>1</v>
      </c>
    </row>
    <row r="11" spans="1:10" ht="21.6" customHeight="1">
      <c r="A11" s="820" t="s">
        <v>549</v>
      </c>
      <c r="B11" s="825" t="s">
        <v>242</v>
      </c>
      <c r="C11" s="822">
        <v>2009</v>
      </c>
      <c r="D11" s="829" t="s">
        <v>40</v>
      </c>
      <c r="E11" s="822">
        <v>32</v>
      </c>
      <c r="F11" s="810">
        <v>31</v>
      </c>
      <c r="G11" s="426" t="s">
        <v>41</v>
      </c>
      <c r="H11" s="684" t="s">
        <v>244</v>
      </c>
      <c r="I11" s="427">
        <v>1</v>
      </c>
      <c r="J11" s="685">
        <v>1</v>
      </c>
    </row>
    <row r="12" spans="1:10" ht="21.6" customHeight="1">
      <c r="A12" s="824"/>
      <c r="B12" s="827"/>
      <c r="C12" s="821"/>
      <c r="D12" s="831"/>
      <c r="E12" s="821"/>
      <c r="F12" s="811"/>
      <c r="G12" s="426" t="s">
        <v>42</v>
      </c>
      <c r="H12" s="684" t="s">
        <v>244</v>
      </c>
      <c r="I12" s="427">
        <v>29</v>
      </c>
      <c r="J12" s="685">
        <v>29</v>
      </c>
    </row>
    <row r="13" spans="1:10" ht="21.6" customHeight="1">
      <c r="A13" s="820" t="s">
        <v>549</v>
      </c>
      <c r="B13" s="825" t="s">
        <v>242</v>
      </c>
      <c r="C13" s="822">
        <v>2009</v>
      </c>
      <c r="D13" s="829" t="s">
        <v>1151</v>
      </c>
      <c r="E13" s="822">
        <v>34</v>
      </c>
      <c r="F13" s="810">
        <v>31</v>
      </c>
      <c r="G13" s="428" t="s">
        <v>43</v>
      </c>
      <c r="H13" s="684" t="s">
        <v>244</v>
      </c>
      <c r="I13" s="427">
        <v>30</v>
      </c>
      <c r="J13" s="685">
        <v>30</v>
      </c>
    </row>
    <row r="14" spans="1:10" ht="21.6" customHeight="1">
      <c r="A14" s="823"/>
      <c r="B14" s="826"/>
      <c r="C14" s="828"/>
      <c r="D14" s="830"/>
      <c r="E14" s="828"/>
      <c r="F14" s="832"/>
      <c r="G14" s="428" t="s">
        <v>44</v>
      </c>
      <c r="H14" s="684" t="s">
        <v>244</v>
      </c>
      <c r="I14" s="427">
        <v>2</v>
      </c>
      <c r="J14" s="685">
        <v>2</v>
      </c>
    </row>
    <row r="15" spans="1:10" ht="21.6" customHeight="1">
      <c r="A15" s="824"/>
      <c r="B15" s="827"/>
      <c r="C15" s="821"/>
      <c r="D15" s="831"/>
      <c r="E15" s="821"/>
      <c r="F15" s="811"/>
      <c r="G15" s="428" t="s">
        <v>45</v>
      </c>
      <c r="H15" s="684" t="s">
        <v>244</v>
      </c>
      <c r="I15" s="427">
        <v>1</v>
      </c>
      <c r="J15" s="685">
        <v>1</v>
      </c>
    </row>
    <row r="16" spans="1:10">
      <c r="A16" s="16"/>
      <c r="B16" s="51"/>
      <c r="C16" s="16"/>
      <c r="D16" s="16"/>
      <c r="E16" s="16"/>
      <c r="F16" s="52"/>
      <c r="G16" s="16"/>
      <c r="H16" s="16"/>
      <c r="I16" s="52"/>
      <c r="J16" s="52"/>
    </row>
    <row r="17" spans="1:10">
      <c r="A17" s="429" t="s">
        <v>537</v>
      </c>
      <c r="B17" s="156"/>
      <c r="C17" s="156"/>
      <c r="D17" s="156"/>
      <c r="E17" s="156"/>
      <c r="F17" s="430"/>
      <c r="G17" s="156"/>
      <c r="H17" s="156"/>
      <c r="I17" s="430"/>
      <c r="J17" s="430"/>
    </row>
    <row r="18" spans="1:10">
      <c r="A18" s="79" t="s">
        <v>46</v>
      </c>
      <c r="B18" s="20"/>
      <c r="C18" s="20"/>
      <c r="D18" s="20"/>
      <c r="E18" s="20"/>
      <c r="F18" s="115"/>
      <c r="G18" s="20"/>
      <c r="H18" s="20"/>
      <c r="I18" s="20"/>
      <c r="J18" s="115"/>
    </row>
    <row r="19" spans="1:10">
      <c r="A19" s="20"/>
      <c r="B19" s="833" t="s">
        <v>47</v>
      </c>
      <c r="C19" s="833"/>
      <c r="D19" s="833"/>
      <c r="E19" s="833"/>
      <c r="F19" s="833"/>
      <c r="G19" s="833"/>
      <c r="H19" s="20"/>
      <c r="I19" s="20"/>
      <c r="J19" s="115"/>
    </row>
    <row r="20" spans="1:10">
      <c r="A20" s="20"/>
      <c r="B20" s="833" t="s">
        <v>48</v>
      </c>
      <c r="C20" s="833"/>
      <c r="D20" s="833"/>
      <c r="E20" s="833"/>
      <c r="F20" s="833"/>
      <c r="G20" s="833"/>
      <c r="H20" s="20"/>
      <c r="I20" s="20"/>
      <c r="J20" s="115"/>
    </row>
  </sheetData>
  <mergeCells count="32">
    <mergeCell ref="B20:G20"/>
    <mergeCell ref="A13:A15"/>
    <mergeCell ref="B13:B15"/>
    <mergeCell ref="C13:C15"/>
    <mergeCell ref="D13:D15"/>
    <mergeCell ref="E13:E15"/>
    <mergeCell ref="F13:F15"/>
    <mergeCell ref="B19:G19"/>
    <mergeCell ref="F11:F12"/>
    <mergeCell ref="A8:A10"/>
    <mergeCell ref="B8:B10"/>
    <mergeCell ref="C8:C10"/>
    <mergeCell ref="D8:D10"/>
    <mergeCell ref="E8:E10"/>
    <mergeCell ref="F8:F10"/>
    <mergeCell ref="A11:A12"/>
    <mergeCell ref="B11:B12"/>
    <mergeCell ref="C11:C12"/>
    <mergeCell ref="D11:D12"/>
    <mergeCell ref="E11:E12"/>
    <mergeCell ref="F6:F7"/>
    <mergeCell ref="E4:E5"/>
    <mergeCell ref="F4:F5"/>
    <mergeCell ref="A4:A5"/>
    <mergeCell ref="B4:B5"/>
    <mergeCell ref="C4:C5"/>
    <mergeCell ref="D4:D5"/>
    <mergeCell ref="A6:A7"/>
    <mergeCell ref="B6:B7"/>
    <mergeCell ref="C6:C7"/>
    <mergeCell ref="D6:D7"/>
    <mergeCell ref="E6:E7"/>
  </mergeCells>
  <phoneticPr fontId="41" type="noConversion"/>
  <pageMargins left="0.70833333333333337" right="0.70833333333333337" top="0.78749999999999998" bottom="0.78749999999999998" header="0.51180555555555551" footer="0.51180555555555551"/>
  <pageSetup paperSize="9" scale="42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5"/>
  <sheetViews>
    <sheetView zoomScale="75" zoomScaleNormal="75" zoomScaleSheetLayoutView="100" workbookViewId="0">
      <selection activeCell="A2" sqref="A2"/>
    </sheetView>
  </sheetViews>
  <sheetFormatPr defaultRowHeight="12.75"/>
  <cols>
    <col min="1" max="1" width="11.5703125" style="1" customWidth="1"/>
    <col min="2" max="2" width="30.7109375" style="1" customWidth="1"/>
    <col min="3" max="3" width="12.85546875" style="1" customWidth="1"/>
    <col min="4" max="4" width="29.140625" style="1" customWidth="1"/>
    <col min="5" max="5" width="13.140625" style="1" customWidth="1"/>
    <col min="6" max="6" width="13.7109375" style="1" customWidth="1"/>
    <col min="7" max="7" width="14.28515625" style="1" customWidth="1"/>
    <col min="8" max="8" width="18" style="1" customWidth="1"/>
    <col min="9" max="9" width="22.42578125" style="1" customWidth="1"/>
    <col min="10" max="10" width="18.5703125" style="1" customWidth="1"/>
    <col min="11" max="11" width="53.85546875" style="1" bestFit="1" customWidth="1"/>
    <col min="12" max="16384" width="9.140625" style="1"/>
  </cols>
  <sheetData>
    <row r="1" spans="1:11" ht="25.5" customHeight="1" thickBot="1">
      <c r="A1" s="53" t="s">
        <v>255</v>
      </c>
      <c r="B1" s="53"/>
      <c r="C1" s="53"/>
      <c r="D1" s="53"/>
      <c r="E1" s="53"/>
      <c r="F1" s="53"/>
      <c r="G1" s="53"/>
      <c r="H1" s="53"/>
      <c r="I1" s="53"/>
      <c r="J1" s="114" t="s">
        <v>256</v>
      </c>
      <c r="K1" s="431">
        <v>2010</v>
      </c>
    </row>
    <row r="2" spans="1:11" ht="25.5" customHeight="1" thickBot="1">
      <c r="A2" s="54"/>
      <c r="B2" s="54"/>
      <c r="C2" s="54"/>
      <c r="D2" s="54"/>
      <c r="E2" s="54"/>
      <c r="F2" s="54"/>
      <c r="G2" s="54"/>
      <c r="H2" s="54"/>
      <c r="I2" s="54"/>
      <c r="J2" s="24" t="s">
        <v>203</v>
      </c>
      <c r="K2" s="432">
        <v>2010</v>
      </c>
    </row>
    <row r="3" spans="1:11" ht="43.9" customHeight="1" thickBot="1">
      <c r="A3" s="55" t="s">
        <v>191</v>
      </c>
      <c r="B3" s="47" t="s">
        <v>231</v>
      </c>
      <c r="C3" s="55" t="s">
        <v>257</v>
      </c>
      <c r="D3" s="55" t="s">
        <v>258</v>
      </c>
      <c r="E3" s="55" t="s">
        <v>233</v>
      </c>
      <c r="F3" s="55" t="s">
        <v>259</v>
      </c>
      <c r="G3" s="55" t="s">
        <v>538</v>
      </c>
      <c r="H3" s="55" t="s">
        <v>539</v>
      </c>
      <c r="I3" s="55" t="s">
        <v>540</v>
      </c>
      <c r="J3" s="56" t="s">
        <v>532</v>
      </c>
      <c r="K3" s="55" t="s">
        <v>541</v>
      </c>
    </row>
    <row r="4" spans="1:11" ht="25.5" customHeight="1">
      <c r="A4" s="684" t="s">
        <v>549</v>
      </c>
      <c r="B4" s="143" t="s">
        <v>242</v>
      </c>
      <c r="C4" s="57" t="s">
        <v>264</v>
      </c>
      <c r="D4" s="57" t="s">
        <v>265</v>
      </c>
      <c r="E4" s="62" t="s">
        <v>550</v>
      </c>
      <c r="F4" s="143" t="s">
        <v>482</v>
      </c>
      <c r="G4" s="143" t="s">
        <v>244</v>
      </c>
      <c r="H4" s="160" t="s">
        <v>1153</v>
      </c>
      <c r="I4" s="751" t="s">
        <v>1256</v>
      </c>
      <c r="J4" s="433">
        <v>9.9985784769331357E-2</v>
      </c>
      <c r="K4" s="62" t="s">
        <v>174</v>
      </c>
    </row>
    <row r="5" spans="1:11" ht="25.5" customHeight="1">
      <c r="A5" s="684" t="s">
        <v>549</v>
      </c>
      <c r="B5" s="143" t="s">
        <v>242</v>
      </c>
      <c r="C5" s="57" t="s">
        <v>264</v>
      </c>
      <c r="D5" s="57" t="s">
        <v>265</v>
      </c>
      <c r="E5" s="62" t="s">
        <v>550</v>
      </c>
      <c r="F5" s="143" t="s">
        <v>482</v>
      </c>
      <c r="G5" s="143" t="s">
        <v>244</v>
      </c>
      <c r="H5" s="160" t="s">
        <v>1153</v>
      </c>
      <c r="I5" s="751" t="s">
        <v>1256</v>
      </c>
      <c r="J5" s="433">
        <v>0.13102595203644607</v>
      </c>
      <c r="K5" s="62" t="s">
        <v>177</v>
      </c>
    </row>
    <row r="6" spans="1:11" ht="25.5" customHeight="1">
      <c r="A6" s="684" t="s">
        <v>549</v>
      </c>
      <c r="B6" s="143" t="s">
        <v>242</v>
      </c>
      <c r="C6" s="57" t="s">
        <v>264</v>
      </c>
      <c r="D6" s="57" t="s">
        <v>265</v>
      </c>
      <c r="E6" s="62" t="s">
        <v>550</v>
      </c>
      <c r="F6" s="143" t="s">
        <v>482</v>
      </c>
      <c r="G6" s="143" t="s">
        <v>244</v>
      </c>
      <c r="H6" s="160" t="s">
        <v>1153</v>
      </c>
      <c r="I6" s="751" t="s">
        <v>1256</v>
      </c>
      <c r="J6" s="433">
        <v>7.0168473003533405E-2</v>
      </c>
      <c r="K6" s="62" t="s">
        <v>186</v>
      </c>
    </row>
    <row r="7" spans="1:11" ht="25.5" customHeight="1">
      <c r="A7" s="684" t="s">
        <v>549</v>
      </c>
      <c r="B7" s="143" t="s">
        <v>242</v>
      </c>
      <c r="C7" s="57" t="s">
        <v>264</v>
      </c>
      <c r="D7" s="57" t="s">
        <v>265</v>
      </c>
      <c r="E7" s="62" t="s">
        <v>550</v>
      </c>
      <c r="F7" s="143" t="s">
        <v>482</v>
      </c>
      <c r="G7" s="143" t="s">
        <v>244</v>
      </c>
      <c r="H7" s="160" t="s">
        <v>1153</v>
      </c>
      <c r="I7" s="751" t="s">
        <v>1256</v>
      </c>
      <c r="J7" s="433">
        <v>0.12546287623153785</v>
      </c>
      <c r="K7" s="62" t="s">
        <v>187</v>
      </c>
    </row>
    <row r="8" spans="1:11" ht="25.5" customHeight="1">
      <c r="A8" s="684" t="s">
        <v>549</v>
      </c>
      <c r="B8" s="143" t="s">
        <v>242</v>
      </c>
      <c r="C8" s="57" t="s">
        <v>264</v>
      </c>
      <c r="D8" s="57" t="s">
        <v>265</v>
      </c>
      <c r="E8" s="62" t="s">
        <v>550</v>
      </c>
      <c r="F8" s="143" t="s">
        <v>482</v>
      </c>
      <c r="G8" s="143" t="s">
        <v>244</v>
      </c>
      <c r="H8" s="160" t="s">
        <v>1153</v>
      </c>
      <c r="I8" s="751" t="s">
        <v>1256</v>
      </c>
      <c r="J8" s="433">
        <v>0.11606763376684193</v>
      </c>
      <c r="K8" s="62" t="s">
        <v>175</v>
      </c>
    </row>
    <row r="9" spans="1:11" ht="25.5" customHeight="1">
      <c r="A9" s="684" t="s">
        <v>549</v>
      </c>
      <c r="B9" s="143" t="s">
        <v>242</v>
      </c>
      <c r="C9" s="57" t="s">
        <v>264</v>
      </c>
      <c r="D9" s="57" t="s">
        <v>265</v>
      </c>
      <c r="E9" s="62" t="s">
        <v>550</v>
      </c>
      <c r="F9" s="143" t="s">
        <v>482</v>
      </c>
      <c r="G9" s="143" t="s">
        <v>244</v>
      </c>
      <c r="H9" s="160" t="s">
        <v>1153</v>
      </c>
      <c r="I9" s="751" t="s">
        <v>1256</v>
      </c>
      <c r="J9" s="433">
        <v>8.286132573229181E-2</v>
      </c>
      <c r="K9" s="62" t="s">
        <v>176</v>
      </c>
    </row>
    <row r="10" spans="1:11" ht="25.5" customHeight="1">
      <c r="A10" s="684" t="s">
        <v>549</v>
      </c>
      <c r="B10" s="143" t="s">
        <v>242</v>
      </c>
      <c r="C10" s="57" t="s">
        <v>264</v>
      </c>
      <c r="D10" s="57" t="s">
        <v>265</v>
      </c>
      <c r="E10" s="62" t="s">
        <v>550</v>
      </c>
      <c r="F10" s="143" t="s">
        <v>482</v>
      </c>
      <c r="G10" s="143" t="s">
        <v>244</v>
      </c>
      <c r="H10" s="160" t="s">
        <v>1153</v>
      </c>
      <c r="I10" s="751" t="s">
        <v>1256</v>
      </c>
      <c r="J10" s="433">
        <v>0.21253177340485213</v>
      </c>
      <c r="K10" s="62" t="s">
        <v>185</v>
      </c>
    </row>
    <row r="11" spans="1:11" ht="25.5" customHeight="1">
      <c r="A11" s="684" t="s">
        <v>549</v>
      </c>
      <c r="B11" s="143" t="s">
        <v>242</v>
      </c>
      <c r="C11" s="57" t="s">
        <v>264</v>
      </c>
      <c r="D11" s="57" t="s">
        <v>265</v>
      </c>
      <c r="E11" s="62" t="s">
        <v>550</v>
      </c>
      <c r="F11" s="143" t="s">
        <v>482</v>
      </c>
      <c r="G11" s="143" t="s">
        <v>244</v>
      </c>
      <c r="H11" s="160" t="s">
        <v>1153</v>
      </c>
      <c r="I11" s="751" t="s">
        <v>1256</v>
      </c>
      <c r="J11" s="433">
        <v>0.19589458791812361</v>
      </c>
      <c r="K11" s="62" t="s">
        <v>183</v>
      </c>
    </row>
    <row r="12" spans="1:11" ht="25.5" customHeight="1">
      <c r="A12" s="684" t="s">
        <v>549</v>
      </c>
      <c r="B12" s="143" t="s">
        <v>242</v>
      </c>
      <c r="C12" s="57" t="s">
        <v>264</v>
      </c>
      <c r="D12" s="57" t="s">
        <v>265</v>
      </c>
      <c r="E12" s="62" t="s">
        <v>550</v>
      </c>
      <c r="F12" s="143" t="s">
        <v>482</v>
      </c>
      <c r="G12" s="143" t="s">
        <v>244</v>
      </c>
      <c r="H12" s="160" t="s">
        <v>1153</v>
      </c>
      <c r="I12" s="751" t="s">
        <v>1256</v>
      </c>
      <c r="J12" s="433">
        <v>0.18364747922619989</v>
      </c>
      <c r="K12" s="62" t="s">
        <v>182</v>
      </c>
    </row>
    <row r="13" spans="1:11" ht="25.5" customHeight="1">
      <c r="A13" s="684" t="s">
        <v>549</v>
      </c>
      <c r="B13" s="143" t="s">
        <v>242</v>
      </c>
      <c r="C13" s="57" t="s">
        <v>264</v>
      </c>
      <c r="D13" s="57" t="s">
        <v>265</v>
      </c>
      <c r="E13" s="62" t="s">
        <v>550</v>
      </c>
      <c r="F13" s="143" t="s">
        <v>482</v>
      </c>
      <c r="G13" s="143" t="s">
        <v>244</v>
      </c>
      <c r="H13" s="160" t="s">
        <v>1153</v>
      </c>
      <c r="I13" s="751" t="s">
        <v>1256</v>
      </c>
      <c r="J13" s="433">
        <v>7.9169121679201607E-2</v>
      </c>
      <c r="K13" s="62" t="s">
        <v>178</v>
      </c>
    </row>
    <row r="14" spans="1:11" ht="25.5" customHeight="1">
      <c r="A14" s="684" t="s">
        <v>549</v>
      </c>
      <c r="B14" s="143" t="s">
        <v>242</v>
      </c>
      <c r="C14" s="57" t="s">
        <v>264</v>
      </c>
      <c r="D14" s="57" t="s">
        <v>265</v>
      </c>
      <c r="E14" s="62" t="s">
        <v>550</v>
      </c>
      <c r="F14" s="143" t="s">
        <v>482</v>
      </c>
      <c r="G14" s="143" t="s">
        <v>244</v>
      </c>
      <c r="H14" s="160" t="s">
        <v>1153</v>
      </c>
      <c r="I14" s="751" t="s">
        <v>1256</v>
      </c>
      <c r="J14" s="433">
        <v>0.31599260742153101</v>
      </c>
      <c r="K14" s="62" t="s">
        <v>184</v>
      </c>
    </row>
    <row r="15" spans="1:11" ht="25.5" customHeight="1">
      <c r="A15" s="684" t="s">
        <v>549</v>
      </c>
      <c r="B15" s="143" t="s">
        <v>242</v>
      </c>
      <c r="C15" s="57" t="s">
        <v>264</v>
      </c>
      <c r="D15" s="57" t="s">
        <v>265</v>
      </c>
      <c r="E15" s="62" t="s">
        <v>550</v>
      </c>
      <c r="F15" s="143" t="s">
        <v>482</v>
      </c>
      <c r="G15" s="143" t="s">
        <v>244</v>
      </c>
      <c r="H15" s="160" t="s">
        <v>1153</v>
      </c>
      <c r="I15" s="751" t="s">
        <v>1256</v>
      </c>
      <c r="J15" s="433">
        <v>9.0400478749694396E-2</v>
      </c>
      <c r="K15" s="62" t="s">
        <v>181</v>
      </c>
    </row>
    <row r="16" spans="1:11" ht="25.5" customHeight="1">
      <c r="A16" s="684" t="s">
        <v>549</v>
      </c>
      <c r="B16" s="143" t="s">
        <v>242</v>
      </c>
      <c r="C16" s="57" t="s">
        <v>264</v>
      </c>
      <c r="D16" s="57" t="s">
        <v>265</v>
      </c>
      <c r="E16" s="62" t="s">
        <v>550</v>
      </c>
      <c r="F16" s="143" t="s">
        <v>482</v>
      </c>
      <c r="G16" s="143" t="s">
        <v>244</v>
      </c>
      <c r="H16" s="160" t="s">
        <v>1153</v>
      </c>
      <c r="I16" s="751" t="s">
        <v>1256</v>
      </c>
      <c r="J16" s="433">
        <v>8.7477849484972808E-2</v>
      </c>
      <c r="K16" s="62" t="s">
        <v>179</v>
      </c>
    </row>
    <row r="17" spans="1:11" ht="25.5" customHeight="1">
      <c r="A17" s="684" t="s">
        <v>549</v>
      </c>
      <c r="B17" s="143" t="s">
        <v>242</v>
      </c>
      <c r="C17" s="57" t="s">
        <v>264</v>
      </c>
      <c r="D17" s="57" t="s">
        <v>265</v>
      </c>
      <c r="E17" s="62" t="s">
        <v>550</v>
      </c>
      <c r="F17" s="143" t="s">
        <v>482</v>
      </c>
      <c r="G17" s="143" t="s">
        <v>244</v>
      </c>
      <c r="H17" s="160" t="s">
        <v>1153</v>
      </c>
      <c r="I17" s="751" t="s">
        <v>1256</v>
      </c>
      <c r="J17" s="433">
        <v>0.17884562157837872</v>
      </c>
      <c r="K17" s="62" t="s">
        <v>180</v>
      </c>
    </row>
    <row r="18" spans="1:11" ht="25.5" customHeight="1">
      <c r="A18" s="684" t="s">
        <v>549</v>
      </c>
      <c r="B18" s="143" t="s">
        <v>242</v>
      </c>
      <c r="C18" s="57" t="s">
        <v>264</v>
      </c>
      <c r="D18" s="57" t="s">
        <v>1154</v>
      </c>
      <c r="E18" s="62" t="s">
        <v>550</v>
      </c>
      <c r="F18" s="143" t="s">
        <v>482</v>
      </c>
      <c r="G18" s="143" t="s">
        <v>244</v>
      </c>
      <c r="H18" s="160" t="s">
        <v>1153</v>
      </c>
      <c r="I18" s="751" t="s">
        <v>1256</v>
      </c>
      <c r="J18" s="433">
        <v>0</v>
      </c>
      <c r="K18" s="62" t="s">
        <v>174</v>
      </c>
    </row>
    <row r="19" spans="1:11" ht="25.5" customHeight="1">
      <c r="A19" s="684" t="s">
        <v>549</v>
      </c>
      <c r="B19" s="143" t="s">
        <v>242</v>
      </c>
      <c r="C19" s="57" t="s">
        <v>264</v>
      </c>
      <c r="D19" s="57" t="s">
        <v>1154</v>
      </c>
      <c r="E19" s="62" t="s">
        <v>550</v>
      </c>
      <c r="F19" s="143" t="s">
        <v>482</v>
      </c>
      <c r="G19" s="143" t="s">
        <v>244</v>
      </c>
      <c r="H19" s="160" t="s">
        <v>1153</v>
      </c>
      <c r="I19" s="751" t="s">
        <v>1256</v>
      </c>
      <c r="J19" s="433">
        <v>0</v>
      </c>
      <c r="K19" s="62" t="s">
        <v>177</v>
      </c>
    </row>
    <row r="20" spans="1:11" ht="25.5" customHeight="1">
      <c r="A20" s="684" t="s">
        <v>549</v>
      </c>
      <c r="B20" s="143" t="s">
        <v>242</v>
      </c>
      <c r="C20" s="57" t="s">
        <v>264</v>
      </c>
      <c r="D20" s="57" t="s">
        <v>1154</v>
      </c>
      <c r="E20" s="62" t="s">
        <v>550</v>
      </c>
      <c r="F20" s="143" t="s">
        <v>482</v>
      </c>
      <c r="G20" s="143" t="s">
        <v>244</v>
      </c>
      <c r="H20" s="160" t="s">
        <v>1153</v>
      </c>
      <c r="I20" s="751" t="s">
        <v>1256</v>
      </c>
      <c r="J20" s="433">
        <v>0</v>
      </c>
      <c r="K20" s="62" t="s">
        <v>186</v>
      </c>
    </row>
    <row r="21" spans="1:11" ht="25.5" customHeight="1">
      <c r="A21" s="684" t="s">
        <v>549</v>
      </c>
      <c r="B21" s="143" t="s">
        <v>242</v>
      </c>
      <c r="C21" s="57" t="s">
        <v>264</v>
      </c>
      <c r="D21" s="57" t="s">
        <v>1154</v>
      </c>
      <c r="E21" s="62" t="s">
        <v>550</v>
      </c>
      <c r="F21" s="143" t="s">
        <v>482</v>
      </c>
      <c r="G21" s="143" t="s">
        <v>244</v>
      </c>
      <c r="H21" s="160" t="s">
        <v>1153</v>
      </c>
      <c r="I21" s="751" t="s">
        <v>1256</v>
      </c>
      <c r="J21" s="433">
        <v>0</v>
      </c>
      <c r="K21" s="62" t="s">
        <v>187</v>
      </c>
    </row>
    <row r="22" spans="1:11" ht="25.5" customHeight="1">
      <c r="A22" s="684" t="s">
        <v>549</v>
      </c>
      <c r="B22" s="143" t="s">
        <v>242</v>
      </c>
      <c r="C22" s="57" t="s">
        <v>264</v>
      </c>
      <c r="D22" s="57" t="s">
        <v>1154</v>
      </c>
      <c r="E22" s="62" t="s">
        <v>550</v>
      </c>
      <c r="F22" s="143" t="s">
        <v>482</v>
      </c>
      <c r="G22" s="143" t="s">
        <v>244</v>
      </c>
      <c r="H22" s="160" t="s">
        <v>1153</v>
      </c>
      <c r="I22" s="751" t="s">
        <v>1256</v>
      </c>
      <c r="J22" s="433">
        <v>0</v>
      </c>
      <c r="K22" s="62" t="s">
        <v>175</v>
      </c>
    </row>
    <row r="23" spans="1:11" ht="25.5" customHeight="1">
      <c r="A23" s="684" t="s">
        <v>549</v>
      </c>
      <c r="B23" s="143" t="s">
        <v>242</v>
      </c>
      <c r="C23" s="57" t="s">
        <v>264</v>
      </c>
      <c r="D23" s="57" t="s">
        <v>1154</v>
      </c>
      <c r="E23" s="62" t="s">
        <v>550</v>
      </c>
      <c r="F23" s="143" t="s">
        <v>482</v>
      </c>
      <c r="G23" s="143" t="s">
        <v>244</v>
      </c>
      <c r="H23" s="160" t="s">
        <v>1153</v>
      </c>
      <c r="I23" s="751" t="s">
        <v>1256</v>
      </c>
      <c r="J23" s="433">
        <v>0.70945780787728507</v>
      </c>
      <c r="K23" s="62" t="s">
        <v>176</v>
      </c>
    </row>
    <row r="24" spans="1:11" ht="25.5" customHeight="1">
      <c r="A24" s="684" t="s">
        <v>549</v>
      </c>
      <c r="B24" s="143" t="s">
        <v>242</v>
      </c>
      <c r="C24" s="57" t="s">
        <v>264</v>
      </c>
      <c r="D24" s="57" t="s">
        <v>1154</v>
      </c>
      <c r="E24" s="62" t="s">
        <v>550</v>
      </c>
      <c r="F24" s="143" t="s">
        <v>482</v>
      </c>
      <c r="G24" s="143" t="s">
        <v>244</v>
      </c>
      <c r="H24" s="160" t="s">
        <v>1153</v>
      </c>
      <c r="I24" s="751" t="s">
        <v>1256</v>
      </c>
      <c r="J24" s="433">
        <v>0</v>
      </c>
      <c r="K24" s="62" t="s">
        <v>185</v>
      </c>
    </row>
    <row r="25" spans="1:11" ht="25.5" customHeight="1">
      <c r="A25" s="684" t="s">
        <v>549</v>
      </c>
      <c r="B25" s="143" t="s">
        <v>242</v>
      </c>
      <c r="C25" s="57" t="s">
        <v>264</v>
      </c>
      <c r="D25" s="57" t="s">
        <v>1154</v>
      </c>
      <c r="E25" s="62" t="s">
        <v>550</v>
      </c>
      <c r="F25" s="143" t="s">
        <v>482</v>
      </c>
      <c r="G25" s="143" t="s">
        <v>244</v>
      </c>
      <c r="H25" s="160" t="s">
        <v>1153</v>
      </c>
      <c r="I25" s="751" t="s">
        <v>1256</v>
      </c>
      <c r="J25" s="433">
        <v>0</v>
      </c>
      <c r="K25" s="62" t="s">
        <v>183</v>
      </c>
    </row>
    <row r="26" spans="1:11" ht="25.5" customHeight="1">
      <c r="A26" s="684" t="s">
        <v>549</v>
      </c>
      <c r="B26" s="143" t="s">
        <v>242</v>
      </c>
      <c r="C26" s="57" t="s">
        <v>264</v>
      </c>
      <c r="D26" s="57" t="s">
        <v>1154</v>
      </c>
      <c r="E26" s="62" t="s">
        <v>550</v>
      </c>
      <c r="F26" s="143" t="s">
        <v>482</v>
      </c>
      <c r="G26" s="143" t="s">
        <v>244</v>
      </c>
      <c r="H26" s="160" t="s">
        <v>1153</v>
      </c>
      <c r="I26" s="751" t="s">
        <v>1256</v>
      </c>
      <c r="J26" s="433">
        <v>0</v>
      </c>
      <c r="K26" s="62" t="s">
        <v>182</v>
      </c>
    </row>
    <row r="27" spans="1:11" ht="25.5" customHeight="1">
      <c r="A27" s="684" t="s">
        <v>549</v>
      </c>
      <c r="B27" s="143" t="s">
        <v>242</v>
      </c>
      <c r="C27" s="57" t="s">
        <v>264</v>
      </c>
      <c r="D27" s="57" t="s">
        <v>1154</v>
      </c>
      <c r="E27" s="62" t="s">
        <v>550</v>
      </c>
      <c r="F27" s="143" t="s">
        <v>482</v>
      </c>
      <c r="G27" s="143" t="s">
        <v>244</v>
      </c>
      <c r="H27" s="160" t="s">
        <v>1153</v>
      </c>
      <c r="I27" s="751" t="s">
        <v>1256</v>
      </c>
      <c r="J27" s="433">
        <v>1.0162122800472428</v>
      </c>
      <c r="K27" s="62" t="s">
        <v>178</v>
      </c>
    </row>
    <row r="28" spans="1:11" ht="25.5" customHeight="1">
      <c r="A28" s="684" t="s">
        <v>549</v>
      </c>
      <c r="B28" s="143" t="s">
        <v>242</v>
      </c>
      <c r="C28" s="57" t="s">
        <v>264</v>
      </c>
      <c r="D28" s="57" t="s">
        <v>1154</v>
      </c>
      <c r="E28" s="62" t="s">
        <v>550</v>
      </c>
      <c r="F28" s="143" t="s">
        <v>482</v>
      </c>
      <c r="G28" s="143" t="s">
        <v>244</v>
      </c>
      <c r="H28" s="160" t="s">
        <v>1153</v>
      </c>
      <c r="I28" s="751" t="s">
        <v>1256</v>
      </c>
      <c r="J28" s="433">
        <v>0</v>
      </c>
      <c r="K28" s="62" t="s">
        <v>184</v>
      </c>
    </row>
    <row r="29" spans="1:11" ht="25.5" customHeight="1">
      <c r="A29" s="684" t="s">
        <v>549</v>
      </c>
      <c r="B29" s="143" t="s">
        <v>242</v>
      </c>
      <c r="C29" s="57" t="s">
        <v>264</v>
      </c>
      <c r="D29" s="57" t="s">
        <v>1154</v>
      </c>
      <c r="E29" s="62" t="s">
        <v>550</v>
      </c>
      <c r="F29" s="143" t="s">
        <v>482</v>
      </c>
      <c r="G29" s="143" t="s">
        <v>244</v>
      </c>
      <c r="H29" s="160" t="s">
        <v>1153</v>
      </c>
      <c r="I29" s="751" t="s">
        <v>1256</v>
      </c>
      <c r="J29" s="433">
        <v>0.95635692414336559</v>
      </c>
      <c r="K29" s="62" t="s">
        <v>181</v>
      </c>
    </row>
    <row r="30" spans="1:11" ht="25.5" customHeight="1">
      <c r="A30" s="684" t="s">
        <v>549</v>
      </c>
      <c r="B30" s="143" t="s">
        <v>242</v>
      </c>
      <c r="C30" s="57" t="s">
        <v>264</v>
      </c>
      <c r="D30" s="57" t="s">
        <v>1154</v>
      </c>
      <c r="E30" s="62" t="s">
        <v>550</v>
      </c>
      <c r="F30" s="143" t="s">
        <v>482</v>
      </c>
      <c r="G30" s="143" t="s">
        <v>244</v>
      </c>
      <c r="H30" s="160" t="s">
        <v>1153</v>
      </c>
      <c r="I30" s="751" t="s">
        <v>1256</v>
      </c>
      <c r="J30" s="433">
        <v>0</v>
      </c>
      <c r="K30" s="62" t="s">
        <v>179</v>
      </c>
    </row>
    <row r="31" spans="1:11" ht="25.5" customHeight="1">
      <c r="A31" s="684" t="s">
        <v>549</v>
      </c>
      <c r="B31" s="143" t="s">
        <v>242</v>
      </c>
      <c r="C31" s="57" t="s">
        <v>264</v>
      </c>
      <c r="D31" s="57" t="s">
        <v>1154</v>
      </c>
      <c r="E31" s="62" t="s">
        <v>550</v>
      </c>
      <c r="F31" s="143" t="s">
        <v>482</v>
      </c>
      <c r="G31" s="143" t="s">
        <v>244</v>
      </c>
      <c r="H31" s="160" t="s">
        <v>1153</v>
      </c>
      <c r="I31" s="751" t="s">
        <v>1256</v>
      </c>
      <c r="J31" s="433">
        <v>0</v>
      </c>
      <c r="K31" s="62" t="s">
        <v>180</v>
      </c>
    </row>
    <row r="32" spans="1:11" ht="25.5" customHeight="1">
      <c r="A32" s="684" t="s">
        <v>549</v>
      </c>
      <c r="B32" s="143" t="s">
        <v>242</v>
      </c>
      <c r="C32" s="57" t="s">
        <v>264</v>
      </c>
      <c r="D32" s="57" t="s">
        <v>267</v>
      </c>
      <c r="E32" s="62" t="s">
        <v>550</v>
      </c>
      <c r="F32" s="143" t="s">
        <v>482</v>
      </c>
      <c r="G32" s="143" t="s">
        <v>244</v>
      </c>
      <c r="H32" s="160" t="s">
        <v>1153</v>
      </c>
      <c r="I32" s="751" t="s">
        <v>1256</v>
      </c>
      <c r="J32" s="433">
        <v>0.79651529961070555</v>
      </c>
      <c r="K32" s="62" t="s">
        <v>174</v>
      </c>
    </row>
    <row r="33" spans="1:11" ht="25.5" customHeight="1">
      <c r="A33" s="684" t="s">
        <v>549</v>
      </c>
      <c r="B33" s="143" t="s">
        <v>242</v>
      </c>
      <c r="C33" s="57" t="s">
        <v>264</v>
      </c>
      <c r="D33" s="57" t="s">
        <v>267</v>
      </c>
      <c r="E33" s="62" t="s">
        <v>550</v>
      </c>
      <c r="F33" s="143" t="s">
        <v>482</v>
      </c>
      <c r="G33" s="143" t="s">
        <v>244</v>
      </c>
      <c r="H33" s="160" t="s">
        <v>1153</v>
      </c>
      <c r="I33" s="751" t="s">
        <v>1256</v>
      </c>
      <c r="J33" s="433">
        <v>0.4719228011344489</v>
      </c>
      <c r="K33" s="62" t="s">
        <v>177</v>
      </c>
    </row>
    <row r="34" spans="1:11" ht="25.5" customHeight="1">
      <c r="A34" s="684" t="s">
        <v>549</v>
      </c>
      <c r="B34" s="143" t="s">
        <v>242</v>
      </c>
      <c r="C34" s="57" t="s">
        <v>264</v>
      </c>
      <c r="D34" s="57" t="s">
        <v>267</v>
      </c>
      <c r="E34" s="62" t="s">
        <v>550</v>
      </c>
      <c r="F34" s="143" t="s">
        <v>482</v>
      </c>
      <c r="G34" s="143" t="s">
        <v>244</v>
      </c>
      <c r="H34" s="160" t="s">
        <v>1153</v>
      </c>
      <c r="I34" s="751" t="s">
        <v>1256</v>
      </c>
      <c r="J34" s="433">
        <v>0.29389286191360259</v>
      </c>
      <c r="K34" s="62" t="s">
        <v>186</v>
      </c>
    </row>
    <row r="35" spans="1:11" ht="25.5" customHeight="1">
      <c r="A35" s="684" t="s">
        <v>549</v>
      </c>
      <c r="B35" s="143" t="s">
        <v>242</v>
      </c>
      <c r="C35" s="57" t="s">
        <v>264</v>
      </c>
      <c r="D35" s="57" t="s">
        <v>267</v>
      </c>
      <c r="E35" s="62" t="s">
        <v>550</v>
      </c>
      <c r="F35" s="143" t="s">
        <v>482</v>
      </c>
      <c r="G35" s="143" t="s">
        <v>244</v>
      </c>
      <c r="H35" s="160" t="s">
        <v>1153</v>
      </c>
      <c r="I35" s="751" t="s">
        <v>1256</v>
      </c>
      <c r="J35" s="433">
        <v>0.92272681977451221</v>
      </c>
      <c r="K35" s="62" t="s">
        <v>187</v>
      </c>
    </row>
    <row r="36" spans="1:11" ht="25.5" customHeight="1">
      <c r="A36" s="684" t="s">
        <v>549</v>
      </c>
      <c r="B36" s="143" t="s">
        <v>242</v>
      </c>
      <c r="C36" s="57" t="s">
        <v>264</v>
      </c>
      <c r="D36" s="57" t="s">
        <v>267</v>
      </c>
      <c r="E36" s="62" t="s">
        <v>550</v>
      </c>
      <c r="F36" s="143" t="s">
        <v>482</v>
      </c>
      <c r="G36" s="143" t="s">
        <v>244</v>
      </c>
      <c r="H36" s="160" t="s">
        <v>1153</v>
      </c>
      <c r="I36" s="751" t="s">
        <v>1256</v>
      </c>
      <c r="J36" s="433">
        <v>0.41958213133772659</v>
      </c>
      <c r="K36" s="62" t="s">
        <v>175</v>
      </c>
    </row>
    <row r="37" spans="1:11" ht="25.5" customHeight="1">
      <c r="A37" s="684" t="s">
        <v>549</v>
      </c>
      <c r="B37" s="143" t="s">
        <v>242</v>
      </c>
      <c r="C37" s="57" t="s">
        <v>264</v>
      </c>
      <c r="D37" s="57" t="s">
        <v>267</v>
      </c>
      <c r="E37" s="62" t="s">
        <v>550</v>
      </c>
      <c r="F37" s="143" t="s">
        <v>482</v>
      </c>
      <c r="G37" s="143" t="s">
        <v>244</v>
      </c>
      <c r="H37" s="160" t="s">
        <v>1153</v>
      </c>
      <c r="I37" s="751" t="s">
        <v>1256</v>
      </c>
      <c r="J37" s="433">
        <v>0.28507662632330505</v>
      </c>
      <c r="K37" s="62" t="s">
        <v>176</v>
      </c>
    </row>
    <row r="38" spans="1:11" ht="25.5" customHeight="1">
      <c r="A38" s="684" t="s">
        <v>549</v>
      </c>
      <c r="B38" s="143" t="s">
        <v>242</v>
      </c>
      <c r="C38" s="57" t="s">
        <v>264</v>
      </c>
      <c r="D38" s="57" t="s">
        <v>267</v>
      </c>
      <c r="E38" s="62" t="s">
        <v>550</v>
      </c>
      <c r="F38" s="143" t="s">
        <v>482</v>
      </c>
      <c r="G38" s="143" t="s">
        <v>244</v>
      </c>
      <c r="H38" s="160" t="s">
        <v>1153</v>
      </c>
      <c r="I38" s="751" t="s">
        <v>1256</v>
      </c>
      <c r="J38" s="433">
        <v>6.6067900769714969</v>
      </c>
      <c r="K38" s="62" t="s">
        <v>185</v>
      </c>
    </row>
    <row r="39" spans="1:11" ht="25.5" customHeight="1">
      <c r="A39" s="684" t="s">
        <v>549</v>
      </c>
      <c r="B39" s="143" t="s">
        <v>242</v>
      </c>
      <c r="C39" s="57" t="s">
        <v>264</v>
      </c>
      <c r="D39" s="57" t="s">
        <v>267</v>
      </c>
      <c r="E39" s="62" t="s">
        <v>550</v>
      </c>
      <c r="F39" s="143" t="s">
        <v>482</v>
      </c>
      <c r="G39" s="143" t="s">
        <v>244</v>
      </c>
      <c r="H39" s="160" t="s">
        <v>1153</v>
      </c>
      <c r="I39" s="751" t="s">
        <v>1256</v>
      </c>
      <c r="J39" s="433">
        <v>0.4727623008963367</v>
      </c>
      <c r="K39" s="62" t="s">
        <v>183</v>
      </c>
    </row>
    <row r="40" spans="1:11" ht="25.5" customHeight="1">
      <c r="A40" s="684" t="s">
        <v>549</v>
      </c>
      <c r="B40" s="143" t="s">
        <v>242</v>
      </c>
      <c r="C40" s="57" t="s">
        <v>264</v>
      </c>
      <c r="D40" s="57" t="s">
        <v>267</v>
      </c>
      <c r="E40" s="62" t="s">
        <v>550</v>
      </c>
      <c r="F40" s="143" t="s">
        <v>482</v>
      </c>
      <c r="G40" s="143" t="s">
        <v>244</v>
      </c>
      <c r="H40" s="160" t="s">
        <v>1153</v>
      </c>
      <c r="I40" s="751" t="s">
        <v>1256</v>
      </c>
      <c r="J40" s="433">
        <v>0.33847319385200192</v>
      </c>
      <c r="K40" s="62" t="s">
        <v>182</v>
      </c>
    </row>
    <row r="41" spans="1:11" ht="25.5" customHeight="1">
      <c r="A41" s="684" t="s">
        <v>549</v>
      </c>
      <c r="B41" s="143" t="s">
        <v>242</v>
      </c>
      <c r="C41" s="57" t="s">
        <v>264</v>
      </c>
      <c r="D41" s="57" t="s">
        <v>267</v>
      </c>
      <c r="E41" s="62" t="s">
        <v>550</v>
      </c>
      <c r="F41" s="143" t="s">
        <v>482</v>
      </c>
      <c r="G41" s="143" t="s">
        <v>244</v>
      </c>
      <c r="H41" s="160" t="s">
        <v>1153</v>
      </c>
      <c r="I41" s="751" t="s">
        <v>1256</v>
      </c>
      <c r="J41" s="433">
        <v>2.0481223503935326</v>
      </c>
      <c r="K41" s="62" t="s">
        <v>178</v>
      </c>
    </row>
    <row r="42" spans="1:11" ht="25.5" customHeight="1">
      <c r="A42" s="684" t="s">
        <v>549</v>
      </c>
      <c r="B42" s="143" t="s">
        <v>242</v>
      </c>
      <c r="C42" s="57" t="s">
        <v>264</v>
      </c>
      <c r="D42" s="57" t="s">
        <v>267</v>
      </c>
      <c r="E42" s="62" t="s">
        <v>550</v>
      </c>
      <c r="F42" s="143" t="s">
        <v>482</v>
      </c>
      <c r="G42" s="143" t="s">
        <v>244</v>
      </c>
      <c r="H42" s="160" t="s">
        <v>1153</v>
      </c>
      <c r="I42" s="751" t="s">
        <v>1256</v>
      </c>
      <c r="J42" s="433">
        <v>0.55977702950407637</v>
      </c>
      <c r="K42" s="62" t="s">
        <v>184</v>
      </c>
    </row>
    <row r="43" spans="1:11" ht="25.5" customHeight="1">
      <c r="A43" s="684" t="s">
        <v>549</v>
      </c>
      <c r="B43" s="143" t="s">
        <v>242</v>
      </c>
      <c r="C43" s="57" t="s">
        <v>264</v>
      </c>
      <c r="D43" s="57" t="s">
        <v>267</v>
      </c>
      <c r="E43" s="62" t="s">
        <v>550</v>
      </c>
      <c r="F43" s="143" t="s">
        <v>482</v>
      </c>
      <c r="G43" s="143" t="s">
        <v>244</v>
      </c>
      <c r="H43" s="160" t="s">
        <v>1153</v>
      </c>
      <c r="I43" s="751" t="s">
        <v>1256</v>
      </c>
      <c r="J43" s="433">
        <v>0.33616408705684292</v>
      </c>
      <c r="K43" s="62" t="s">
        <v>181</v>
      </c>
    </row>
    <row r="44" spans="1:11" ht="25.5" customHeight="1">
      <c r="A44" s="684" t="s">
        <v>549</v>
      </c>
      <c r="B44" s="143" t="s">
        <v>242</v>
      </c>
      <c r="C44" s="57" t="s">
        <v>264</v>
      </c>
      <c r="D44" s="57" t="s">
        <v>267</v>
      </c>
      <c r="E44" s="62" t="s">
        <v>550</v>
      </c>
      <c r="F44" s="143" t="s">
        <v>482</v>
      </c>
      <c r="G44" s="143" t="s">
        <v>244</v>
      </c>
      <c r="H44" s="160" t="s">
        <v>1153</v>
      </c>
      <c r="I44" s="751" t="s">
        <v>1256</v>
      </c>
      <c r="J44" s="433">
        <v>0.28218522052873635</v>
      </c>
      <c r="K44" s="62" t="s">
        <v>179</v>
      </c>
    </row>
    <row r="45" spans="1:11" ht="25.5" customHeight="1">
      <c r="A45" s="684" t="s">
        <v>549</v>
      </c>
      <c r="B45" s="143" t="s">
        <v>242</v>
      </c>
      <c r="C45" s="57" t="s">
        <v>264</v>
      </c>
      <c r="D45" s="57" t="s">
        <v>267</v>
      </c>
      <c r="E45" s="62" t="s">
        <v>550</v>
      </c>
      <c r="F45" s="143" t="s">
        <v>482</v>
      </c>
      <c r="G45" s="143" t="s">
        <v>244</v>
      </c>
      <c r="H45" s="160" t="s">
        <v>1153</v>
      </c>
      <c r="I45" s="751" t="s">
        <v>1256</v>
      </c>
      <c r="J45" s="433">
        <v>0.59869143028458649</v>
      </c>
      <c r="K45" s="62" t="s">
        <v>180</v>
      </c>
    </row>
    <row r="46" spans="1:11" ht="25.5" customHeight="1">
      <c r="A46" s="684" t="s">
        <v>549</v>
      </c>
      <c r="B46" s="143" t="s">
        <v>242</v>
      </c>
      <c r="C46" s="434" t="s">
        <v>1155</v>
      </c>
      <c r="D46" s="57" t="s">
        <v>1156</v>
      </c>
      <c r="E46" s="62" t="s">
        <v>550</v>
      </c>
      <c r="F46" s="143" t="s">
        <v>482</v>
      </c>
      <c r="G46" s="143" t="s">
        <v>244</v>
      </c>
      <c r="H46" s="160" t="s">
        <v>1153</v>
      </c>
      <c r="I46" s="751" t="s">
        <v>1256</v>
      </c>
      <c r="J46" s="433">
        <v>0.28687476202443979</v>
      </c>
      <c r="K46" s="62" t="s">
        <v>174</v>
      </c>
    </row>
    <row r="47" spans="1:11" ht="25.5" customHeight="1">
      <c r="A47" s="684" t="s">
        <v>549</v>
      </c>
      <c r="B47" s="143" t="s">
        <v>242</v>
      </c>
      <c r="C47" s="434" t="s">
        <v>1155</v>
      </c>
      <c r="D47" s="57" t="s">
        <v>1156</v>
      </c>
      <c r="E47" s="62" t="s">
        <v>550</v>
      </c>
      <c r="F47" s="143" t="s">
        <v>482</v>
      </c>
      <c r="G47" s="143" t="s">
        <v>244</v>
      </c>
      <c r="H47" s="160" t="s">
        <v>1153</v>
      </c>
      <c r="I47" s="751" t="s">
        <v>1256</v>
      </c>
      <c r="J47" s="433">
        <v>0</v>
      </c>
      <c r="K47" s="62" t="s">
        <v>177</v>
      </c>
    </row>
    <row r="48" spans="1:11" ht="25.5" customHeight="1">
      <c r="A48" s="684" t="s">
        <v>549</v>
      </c>
      <c r="B48" s="143" t="s">
        <v>242</v>
      </c>
      <c r="C48" s="434" t="s">
        <v>1155</v>
      </c>
      <c r="D48" s="57" t="s">
        <v>1156</v>
      </c>
      <c r="E48" s="62" t="s">
        <v>550</v>
      </c>
      <c r="F48" s="143" t="s">
        <v>482</v>
      </c>
      <c r="G48" s="143" t="s">
        <v>244</v>
      </c>
      <c r="H48" s="160" t="s">
        <v>1153</v>
      </c>
      <c r="I48" s="751" t="s">
        <v>1256</v>
      </c>
      <c r="J48" s="433">
        <v>0.26315710121001357</v>
      </c>
      <c r="K48" s="62" t="s">
        <v>186</v>
      </c>
    </row>
    <row r="49" spans="1:11" ht="25.5" customHeight="1">
      <c r="A49" s="684" t="s">
        <v>549</v>
      </c>
      <c r="B49" s="143" t="s">
        <v>242</v>
      </c>
      <c r="C49" s="434" t="s">
        <v>1155</v>
      </c>
      <c r="D49" s="57" t="s">
        <v>1156</v>
      </c>
      <c r="E49" s="62" t="s">
        <v>550</v>
      </c>
      <c r="F49" s="143" t="s">
        <v>482</v>
      </c>
      <c r="G49" s="143" t="s">
        <v>244</v>
      </c>
      <c r="H49" s="160" t="s">
        <v>1153</v>
      </c>
      <c r="I49" s="751" t="s">
        <v>1256</v>
      </c>
      <c r="J49" s="433">
        <v>0.57983668647968867</v>
      </c>
      <c r="K49" s="62" t="s">
        <v>187</v>
      </c>
    </row>
    <row r="50" spans="1:11" ht="25.5" customHeight="1">
      <c r="A50" s="684" t="s">
        <v>549</v>
      </c>
      <c r="B50" s="143" t="s">
        <v>242</v>
      </c>
      <c r="C50" s="434" t="s">
        <v>1155</v>
      </c>
      <c r="D50" s="57" t="s">
        <v>1156</v>
      </c>
      <c r="E50" s="62" t="s">
        <v>550</v>
      </c>
      <c r="F50" s="143" t="s">
        <v>482</v>
      </c>
      <c r="G50" s="143" t="s">
        <v>244</v>
      </c>
      <c r="H50" s="160" t="s">
        <v>1153</v>
      </c>
      <c r="I50" s="751" t="s">
        <v>1256</v>
      </c>
      <c r="J50" s="433">
        <v>0.40208259378156752</v>
      </c>
      <c r="K50" s="62" t="s">
        <v>175</v>
      </c>
    </row>
    <row r="51" spans="1:11" ht="25.5" customHeight="1">
      <c r="A51" s="684" t="s">
        <v>549</v>
      </c>
      <c r="B51" s="143" t="s">
        <v>242</v>
      </c>
      <c r="C51" s="434" t="s">
        <v>1155</v>
      </c>
      <c r="D51" s="57" t="s">
        <v>1156</v>
      </c>
      <c r="E51" s="62" t="s">
        <v>550</v>
      </c>
      <c r="F51" s="143" t="s">
        <v>482</v>
      </c>
      <c r="G51" s="143" t="s">
        <v>244</v>
      </c>
      <c r="H51" s="160" t="s">
        <v>1153</v>
      </c>
      <c r="I51" s="751" t="s">
        <v>1256</v>
      </c>
      <c r="J51" s="433">
        <v>0.11278611168350951</v>
      </c>
      <c r="K51" s="62" t="s">
        <v>176</v>
      </c>
    </row>
    <row r="52" spans="1:11" ht="25.5" customHeight="1">
      <c r="A52" s="684" t="s">
        <v>549</v>
      </c>
      <c r="B52" s="143" t="s">
        <v>242</v>
      </c>
      <c r="C52" s="434" t="s">
        <v>1155</v>
      </c>
      <c r="D52" s="57" t="s">
        <v>1156</v>
      </c>
      <c r="E52" s="62" t="s">
        <v>550</v>
      </c>
      <c r="F52" s="143" t="s">
        <v>482</v>
      </c>
      <c r="G52" s="143" t="s">
        <v>244</v>
      </c>
      <c r="H52" s="160" t="s">
        <v>1153</v>
      </c>
      <c r="I52" s="751" t="s">
        <v>1256</v>
      </c>
      <c r="J52" s="433">
        <v>0.34021871109178603</v>
      </c>
      <c r="K52" s="62" t="s">
        <v>185</v>
      </c>
    </row>
    <row r="53" spans="1:11" ht="25.5" customHeight="1">
      <c r="A53" s="684" t="s">
        <v>549</v>
      </c>
      <c r="B53" s="143" t="s">
        <v>242</v>
      </c>
      <c r="C53" s="434" t="s">
        <v>1155</v>
      </c>
      <c r="D53" s="57" t="s">
        <v>1156</v>
      </c>
      <c r="E53" s="62" t="s">
        <v>550</v>
      </c>
      <c r="F53" s="143" t="s">
        <v>482</v>
      </c>
      <c r="G53" s="143" t="s">
        <v>244</v>
      </c>
      <c r="H53" s="160" t="s">
        <v>1153</v>
      </c>
      <c r="I53" s="751" t="s">
        <v>1256</v>
      </c>
      <c r="J53" s="433">
        <v>0.52476611841988918</v>
      </c>
      <c r="K53" s="62" t="s">
        <v>183</v>
      </c>
    </row>
    <row r="54" spans="1:11" ht="25.5" customHeight="1">
      <c r="A54" s="684" t="s">
        <v>549</v>
      </c>
      <c r="B54" s="143" t="s">
        <v>242</v>
      </c>
      <c r="C54" s="434" t="s">
        <v>1155</v>
      </c>
      <c r="D54" s="57" t="s">
        <v>1156</v>
      </c>
      <c r="E54" s="62" t="s">
        <v>550</v>
      </c>
      <c r="F54" s="143" t="s">
        <v>482</v>
      </c>
      <c r="G54" s="143" t="s">
        <v>244</v>
      </c>
      <c r="H54" s="160" t="s">
        <v>1153</v>
      </c>
      <c r="I54" s="751" t="s">
        <v>1256</v>
      </c>
      <c r="J54" s="433">
        <v>0.39717508648830074</v>
      </c>
      <c r="K54" s="62" t="s">
        <v>182</v>
      </c>
    </row>
    <row r="55" spans="1:11" ht="25.5" customHeight="1">
      <c r="A55" s="684" t="s">
        <v>549</v>
      </c>
      <c r="B55" s="143" t="s">
        <v>242</v>
      </c>
      <c r="C55" s="434" t="s">
        <v>1155</v>
      </c>
      <c r="D55" s="57" t="s">
        <v>1156</v>
      </c>
      <c r="E55" s="62" t="s">
        <v>550</v>
      </c>
      <c r="F55" s="143" t="s">
        <v>482</v>
      </c>
      <c r="G55" s="143" t="s">
        <v>244</v>
      </c>
      <c r="H55" s="160" t="s">
        <v>1153</v>
      </c>
      <c r="I55" s="751" t="s">
        <v>1256</v>
      </c>
      <c r="J55" s="433">
        <v>9.1161559563661509E-2</v>
      </c>
      <c r="K55" s="62" t="s">
        <v>178</v>
      </c>
    </row>
    <row r="56" spans="1:11" ht="25.5" customHeight="1">
      <c r="A56" s="684" t="s">
        <v>549</v>
      </c>
      <c r="B56" s="143" t="s">
        <v>242</v>
      </c>
      <c r="C56" s="434" t="s">
        <v>1155</v>
      </c>
      <c r="D56" s="57" t="s">
        <v>1156</v>
      </c>
      <c r="E56" s="62" t="s">
        <v>550</v>
      </c>
      <c r="F56" s="143" t="s">
        <v>482</v>
      </c>
      <c r="G56" s="143" t="s">
        <v>244</v>
      </c>
      <c r="H56" s="160" t="s">
        <v>1153</v>
      </c>
      <c r="I56" s="751" t="s">
        <v>1256</v>
      </c>
      <c r="J56" s="433">
        <v>0.22506817144380481</v>
      </c>
      <c r="K56" s="62" t="s">
        <v>184</v>
      </c>
    </row>
    <row r="57" spans="1:11" ht="25.5" customHeight="1">
      <c r="A57" s="684" t="s">
        <v>549</v>
      </c>
      <c r="B57" s="143" t="s">
        <v>242</v>
      </c>
      <c r="C57" s="434" t="s">
        <v>1155</v>
      </c>
      <c r="D57" s="57" t="s">
        <v>1156</v>
      </c>
      <c r="E57" s="62" t="s">
        <v>550</v>
      </c>
      <c r="F57" s="143" t="s">
        <v>482</v>
      </c>
      <c r="G57" s="143" t="s">
        <v>244</v>
      </c>
      <c r="H57" s="160" t="s">
        <v>1153</v>
      </c>
      <c r="I57" s="751" t="s">
        <v>1256</v>
      </c>
      <c r="J57" s="433">
        <v>0.13119184812351084</v>
      </c>
      <c r="K57" s="62" t="s">
        <v>181</v>
      </c>
    </row>
    <row r="58" spans="1:11" ht="25.5" customHeight="1">
      <c r="A58" s="684" t="s">
        <v>549</v>
      </c>
      <c r="B58" s="143" t="s">
        <v>242</v>
      </c>
      <c r="C58" s="434" t="s">
        <v>1155</v>
      </c>
      <c r="D58" s="57" t="s">
        <v>1156</v>
      </c>
      <c r="E58" s="62" t="s">
        <v>550</v>
      </c>
      <c r="F58" s="143" t="s">
        <v>482</v>
      </c>
      <c r="G58" s="143" t="s">
        <v>244</v>
      </c>
      <c r="H58" s="160" t="s">
        <v>1153</v>
      </c>
      <c r="I58" s="751" t="s">
        <v>1256</v>
      </c>
      <c r="J58" s="433">
        <v>0.10363046029457249</v>
      </c>
      <c r="K58" s="62" t="s">
        <v>179</v>
      </c>
    </row>
    <row r="59" spans="1:11" ht="25.5" customHeight="1">
      <c r="A59" s="684" t="s">
        <v>549</v>
      </c>
      <c r="B59" s="143" t="s">
        <v>242</v>
      </c>
      <c r="C59" s="434" t="s">
        <v>1155</v>
      </c>
      <c r="D59" s="57" t="s">
        <v>1156</v>
      </c>
      <c r="E59" s="62" t="s">
        <v>550</v>
      </c>
      <c r="F59" s="143" t="s">
        <v>482</v>
      </c>
      <c r="G59" s="143" t="s">
        <v>244</v>
      </c>
      <c r="H59" s="160" t="s">
        <v>1153</v>
      </c>
      <c r="I59" s="751" t="s">
        <v>1256</v>
      </c>
      <c r="J59" s="433">
        <v>0.15878461715027059</v>
      </c>
      <c r="K59" s="62" t="s">
        <v>180</v>
      </c>
    </row>
    <row r="60" spans="1:11" ht="25.5" customHeight="1">
      <c r="A60" s="684" t="s">
        <v>549</v>
      </c>
      <c r="B60" s="143" t="s">
        <v>242</v>
      </c>
      <c r="C60" s="434" t="s">
        <v>1155</v>
      </c>
      <c r="D60" s="57" t="s">
        <v>1157</v>
      </c>
      <c r="E60" s="62" t="s">
        <v>550</v>
      </c>
      <c r="F60" s="143" t="s">
        <v>482</v>
      </c>
      <c r="G60" s="143" t="s">
        <v>244</v>
      </c>
      <c r="H60" s="160" t="s">
        <v>1153</v>
      </c>
      <c r="I60" s="751" t="s">
        <v>1256</v>
      </c>
      <c r="J60" s="433">
        <v>0.37698449754796876</v>
      </c>
      <c r="K60" s="62" t="s">
        <v>174</v>
      </c>
    </row>
    <row r="61" spans="1:11" ht="25.5" customHeight="1">
      <c r="A61" s="684" t="s">
        <v>549</v>
      </c>
      <c r="B61" s="143" t="s">
        <v>242</v>
      </c>
      <c r="C61" s="434" t="s">
        <v>1155</v>
      </c>
      <c r="D61" s="57" t="s">
        <v>1157</v>
      </c>
      <c r="E61" s="62" t="s">
        <v>550</v>
      </c>
      <c r="F61" s="143" t="s">
        <v>482</v>
      </c>
      <c r="G61" s="143" t="s">
        <v>244</v>
      </c>
      <c r="H61" s="160" t="s">
        <v>1153</v>
      </c>
      <c r="I61" s="751" t="s">
        <v>1256</v>
      </c>
      <c r="J61" s="433">
        <v>0.10026405740368442</v>
      </c>
      <c r="K61" s="62" t="s">
        <v>177</v>
      </c>
    </row>
    <row r="62" spans="1:11" ht="25.5" customHeight="1">
      <c r="A62" s="684" t="s">
        <v>549</v>
      </c>
      <c r="B62" s="143" t="s">
        <v>242</v>
      </c>
      <c r="C62" s="434" t="s">
        <v>1155</v>
      </c>
      <c r="D62" s="57" t="s">
        <v>1157</v>
      </c>
      <c r="E62" s="62" t="s">
        <v>550</v>
      </c>
      <c r="F62" s="143" t="s">
        <v>482</v>
      </c>
      <c r="G62" s="143" t="s">
        <v>244</v>
      </c>
      <c r="H62" s="160" t="s">
        <v>1153</v>
      </c>
      <c r="I62" s="751" t="s">
        <v>1256</v>
      </c>
      <c r="J62" s="433">
        <v>5.3993270291050999E-2</v>
      </c>
      <c r="K62" s="62" t="s">
        <v>186</v>
      </c>
    </row>
    <row r="63" spans="1:11" ht="25.5" customHeight="1">
      <c r="A63" s="684" t="s">
        <v>549</v>
      </c>
      <c r="B63" s="143" t="s">
        <v>242</v>
      </c>
      <c r="C63" s="434" t="s">
        <v>1155</v>
      </c>
      <c r="D63" s="57" t="s">
        <v>1157</v>
      </c>
      <c r="E63" s="62" t="s">
        <v>550</v>
      </c>
      <c r="F63" s="143" t="s">
        <v>482</v>
      </c>
      <c r="G63" s="143" t="s">
        <v>244</v>
      </c>
      <c r="H63" s="160" t="s">
        <v>1153</v>
      </c>
      <c r="I63" s="751" t="s">
        <v>1256</v>
      </c>
      <c r="J63" s="433">
        <v>7.4183764502532737E-2</v>
      </c>
      <c r="K63" s="62" t="s">
        <v>187</v>
      </c>
    </row>
    <row r="64" spans="1:11" ht="25.5" customHeight="1">
      <c r="A64" s="684" t="s">
        <v>549</v>
      </c>
      <c r="B64" s="143" t="s">
        <v>242</v>
      </c>
      <c r="C64" s="434" t="s">
        <v>1155</v>
      </c>
      <c r="D64" s="57" t="s">
        <v>1157</v>
      </c>
      <c r="E64" s="62" t="s">
        <v>550</v>
      </c>
      <c r="F64" s="143" t="s">
        <v>482</v>
      </c>
      <c r="G64" s="143" t="s">
        <v>244</v>
      </c>
      <c r="H64" s="160" t="s">
        <v>1153</v>
      </c>
      <c r="I64" s="751" t="s">
        <v>1256</v>
      </c>
      <c r="J64" s="433">
        <v>0.36257533496955668</v>
      </c>
      <c r="K64" s="62" t="s">
        <v>175</v>
      </c>
    </row>
    <row r="65" spans="1:11" ht="25.5" customHeight="1">
      <c r="A65" s="684" t="s">
        <v>549</v>
      </c>
      <c r="B65" s="143" t="s">
        <v>242</v>
      </c>
      <c r="C65" s="434" t="s">
        <v>1155</v>
      </c>
      <c r="D65" s="57" t="s">
        <v>1157</v>
      </c>
      <c r="E65" s="62" t="s">
        <v>550</v>
      </c>
      <c r="F65" s="143" t="s">
        <v>482</v>
      </c>
      <c r="G65" s="143" t="s">
        <v>244</v>
      </c>
      <c r="H65" s="160" t="s">
        <v>1153</v>
      </c>
      <c r="I65" s="751" t="s">
        <v>1256</v>
      </c>
      <c r="J65" s="433">
        <v>5.7629762838866574E-2</v>
      </c>
      <c r="K65" s="62" t="s">
        <v>176</v>
      </c>
    </row>
    <row r="66" spans="1:11" ht="25.5" customHeight="1">
      <c r="A66" s="684" t="s">
        <v>549</v>
      </c>
      <c r="B66" s="143" t="s">
        <v>242</v>
      </c>
      <c r="C66" s="434" t="s">
        <v>1155</v>
      </c>
      <c r="D66" s="57" t="s">
        <v>1157</v>
      </c>
      <c r="E66" s="62" t="s">
        <v>550</v>
      </c>
      <c r="F66" s="143" t="s">
        <v>482</v>
      </c>
      <c r="G66" s="143" t="s">
        <v>244</v>
      </c>
      <c r="H66" s="160" t="s">
        <v>1153</v>
      </c>
      <c r="I66" s="751" t="s">
        <v>1256</v>
      </c>
      <c r="J66" s="433">
        <v>8.5106271556630295E-2</v>
      </c>
      <c r="K66" s="62" t="s">
        <v>185</v>
      </c>
    </row>
    <row r="67" spans="1:11" ht="25.5" customHeight="1">
      <c r="A67" s="684" t="s">
        <v>549</v>
      </c>
      <c r="B67" s="143" t="s">
        <v>242</v>
      </c>
      <c r="C67" s="434" t="s">
        <v>1155</v>
      </c>
      <c r="D67" s="57" t="s">
        <v>1157</v>
      </c>
      <c r="E67" s="62" t="s">
        <v>550</v>
      </c>
      <c r="F67" s="143" t="s">
        <v>482</v>
      </c>
      <c r="G67" s="143" t="s">
        <v>244</v>
      </c>
      <c r="H67" s="160" t="s">
        <v>1153</v>
      </c>
      <c r="I67" s="751" t="s">
        <v>1256</v>
      </c>
      <c r="J67" s="433">
        <v>0.10179747115558231</v>
      </c>
      <c r="K67" s="62" t="s">
        <v>183</v>
      </c>
    </row>
    <row r="68" spans="1:11" ht="25.5" customHeight="1">
      <c r="A68" s="684" t="s">
        <v>549</v>
      </c>
      <c r="B68" s="143" t="s">
        <v>242</v>
      </c>
      <c r="C68" s="434" t="s">
        <v>1155</v>
      </c>
      <c r="D68" s="57" t="s">
        <v>1157</v>
      </c>
      <c r="E68" s="62" t="s">
        <v>550</v>
      </c>
      <c r="F68" s="143" t="s">
        <v>482</v>
      </c>
      <c r="G68" s="143" t="s">
        <v>244</v>
      </c>
      <c r="H68" s="160" t="s">
        <v>1153</v>
      </c>
      <c r="I68" s="751" t="s">
        <v>1256</v>
      </c>
      <c r="J68" s="433">
        <v>8.5337588484391075E-2</v>
      </c>
      <c r="K68" s="62" t="s">
        <v>182</v>
      </c>
    </row>
    <row r="69" spans="1:11" ht="25.5" customHeight="1">
      <c r="A69" s="684" t="s">
        <v>549</v>
      </c>
      <c r="B69" s="143" t="s">
        <v>242</v>
      </c>
      <c r="C69" s="434" t="s">
        <v>1155</v>
      </c>
      <c r="D69" s="57" t="s">
        <v>1157</v>
      </c>
      <c r="E69" s="62" t="s">
        <v>550</v>
      </c>
      <c r="F69" s="143" t="s">
        <v>482</v>
      </c>
      <c r="G69" s="143" t="s">
        <v>244</v>
      </c>
      <c r="H69" s="160" t="s">
        <v>1153</v>
      </c>
      <c r="I69" s="751" t="s">
        <v>1256</v>
      </c>
      <c r="J69" s="433">
        <v>0.10391299844585684</v>
      </c>
      <c r="K69" s="62" t="s">
        <v>178</v>
      </c>
    </row>
    <row r="70" spans="1:11" ht="25.5" customHeight="1">
      <c r="A70" s="684" t="s">
        <v>549</v>
      </c>
      <c r="B70" s="143" t="s">
        <v>242</v>
      </c>
      <c r="C70" s="434" t="s">
        <v>1155</v>
      </c>
      <c r="D70" s="57" t="s">
        <v>1157</v>
      </c>
      <c r="E70" s="62" t="s">
        <v>550</v>
      </c>
      <c r="F70" s="143" t="s">
        <v>482</v>
      </c>
      <c r="G70" s="143" t="s">
        <v>244</v>
      </c>
      <c r="H70" s="160" t="s">
        <v>1153</v>
      </c>
      <c r="I70" s="751" t="s">
        <v>1256</v>
      </c>
      <c r="J70" s="433">
        <v>0.23958020746043118</v>
      </c>
      <c r="K70" s="62" t="s">
        <v>184</v>
      </c>
    </row>
    <row r="71" spans="1:11" ht="25.5" customHeight="1">
      <c r="A71" s="684" t="s">
        <v>549</v>
      </c>
      <c r="B71" s="143" t="s">
        <v>242</v>
      </c>
      <c r="C71" s="434" t="s">
        <v>1155</v>
      </c>
      <c r="D71" s="57" t="s">
        <v>1157</v>
      </c>
      <c r="E71" s="62" t="s">
        <v>550</v>
      </c>
      <c r="F71" s="143" t="s">
        <v>482</v>
      </c>
      <c r="G71" s="143" t="s">
        <v>244</v>
      </c>
      <c r="H71" s="160" t="s">
        <v>1153</v>
      </c>
      <c r="I71" s="751" t="s">
        <v>1256</v>
      </c>
      <c r="J71" s="433">
        <v>0.18492904433503685</v>
      </c>
      <c r="K71" s="62" t="s">
        <v>181</v>
      </c>
    </row>
    <row r="72" spans="1:11" ht="25.5" customHeight="1">
      <c r="A72" s="684" t="s">
        <v>549</v>
      </c>
      <c r="B72" s="143" t="s">
        <v>242</v>
      </c>
      <c r="C72" s="434" t="s">
        <v>1155</v>
      </c>
      <c r="D72" s="57" t="s">
        <v>1157</v>
      </c>
      <c r="E72" s="62" t="s">
        <v>550</v>
      </c>
      <c r="F72" s="143" t="s">
        <v>482</v>
      </c>
      <c r="G72" s="143" t="s">
        <v>244</v>
      </c>
      <c r="H72" s="160" t="s">
        <v>1153</v>
      </c>
      <c r="I72" s="751" t="s">
        <v>1256</v>
      </c>
      <c r="J72" s="433">
        <v>8.7029596806129053E-2</v>
      </c>
      <c r="K72" s="62" t="s">
        <v>179</v>
      </c>
    </row>
    <row r="73" spans="1:11" ht="25.5" customHeight="1">
      <c r="A73" s="684" t="s">
        <v>549</v>
      </c>
      <c r="B73" s="143" t="s">
        <v>242</v>
      </c>
      <c r="C73" s="434" t="s">
        <v>1155</v>
      </c>
      <c r="D73" s="57" t="s">
        <v>1157</v>
      </c>
      <c r="E73" s="62" t="s">
        <v>550</v>
      </c>
      <c r="F73" s="143" t="s">
        <v>482</v>
      </c>
      <c r="G73" s="143" t="s">
        <v>244</v>
      </c>
      <c r="H73" s="160" t="s">
        <v>1153</v>
      </c>
      <c r="I73" s="751" t="s">
        <v>1256</v>
      </c>
      <c r="J73" s="433">
        <v>0.19421916564511868</v>
      </c>
      <c r="K73" s="62" t="s">
        <v>180</v>
      </c>
    </row>
    <row r="74" spans="1:11" ht="25.5" customHeight="1">
      <c r="A74" s="684" t="s">
        <v>549</v>
      </c>
      <c r="B74" s="143" t="s">
        <v>242</v>
      </c>
      <c r="C74" s="434" t="s">
        <v>483</v>
      </c>
      <c r="D74" s="434" t="s">
        <v>483</v>
      </c>
      <c r="E74" s="62" t="s">
        <v>550</v>
      </c>
      <c r="F74" s="143" t="s">
        <v>482</v>
      </c>
      <c r="G74" s="143" t="s">
        <v>244</v>
      </c>
      <c r="H74" s="160" t="s">
        <v>1153</v>
      </c>
      <c r="I74" s="751" t="s">
        <v>1256</v>
      </c>
      <c r="J74" s="433">
        <v>8.1678658990476299E-2</v>
      </c>
      <c r="K74" s="62" t="s">
        <v>174</v>
      </c>
    </row>
    <row r="75" spans="1:11" ht="25.5" customHeight="1">
      <c r="A75" s="684" t="s">
        <v>549</v>
      </c>
      <c r="B75" s="143" t="s">
        <v>242</v>
      </c>
      <c r="C75" s="434" t="s">
        <v>483</v>
      </c>
      <c r="D75" s="434" t="s">
        <v>483</v>
      </c>
      <c r="E75" s="62" t="s">
        <v>550</v>
      </c>
      <c r="F75" s="143" t="s">
        <v>482</v>
      </c>
      <c r="G75" s="143" t="s">
        <v>244</v>
      </c>
      <c r="H75" s="160" t="s">
        <v>1153</v>
      </c>
      <c r="I75" s="751" t="s">
        <v>1256</v>
      </c>
      <c r="J75" s="433">
        <v>0.16751504216286364</v>
      </c>
      <c r="K75" s="62" t="s">
        <v>177</v>
      </c>
    </row>
    <row r="76" spans="1:11" ht="25.5" customHeight="1">
      <c r="A76" s="684" t="s">
        <v>549</v>
      </c>
      <c r="B76" s="143" t="s">
        <v>242</v>
      </c>
      <c r="C76" s="434" t="s">
        <v>483</v>
      </c>
      <c r="D76" s="434" t="s">
        <v>483</v>
      </c>
      <c r="E76" s="62" t="s">
        <v>550</v>
      </c>
      <c r="F76" s="143" t="s">
        <v>482</v>
      </c>
      <c r="G76" s="143" t="s">
        <v>244</v>
      </c>
      <c r="H76" s="160" t="s">
        <v>1153</v>
      </c>
      <c r="I76" s="751" t="s">
        <v>1256</v>
      </c>
      <c r="J76" s="433">
        <v>6.1460753005841987E-2</v>
      </c>
      <c r="K76" s="62" t="s">
        <v>186</v>
      </c>
    </row>
    <row r="77" spans="1:11" ht="25.5" customHeight="1">
      <c r="A77" s="684" t="s">
        <v>549</v>
      </c>
      <c r="B77" s="143" t="s">
        <v>242</v>
      </c>
      <c r="C77" s="434" t="s">
        <v>483</v>
      </c>
      <c r="D77" s="434" t="s">
        <v>483</v>
      </c>
      <c r="E77" s="62" t="s">
        <v>550</v>
      </c>
      <c r="F77" s="143" t="s">
        <v>482</v>
      </c>
      <c r="G77" s="143" t="s">
        <v>244</v>
      </c>
      <c r="H77" s="160" t="s">
        <v>1153</v>
      </c>
      <c r="I77" s="751" t="s">
        <v>1256</v>
      </c>
      <c r="J77" s="433">
        <v>0.15702436017032609</v>
      </c>
      <c r="K77" s="62" t="s">
        <v>187</v>
      </c>
    </row>
    <row r="78" spans="1:11" ht="25.5" customHeight="1">
      <c r="A78" s="684" t="s">
        <v>549</v>
      </c>
      <c r="B78" s="143" t="s">
        <v>242</v>
      </c>
      <c r="C78" s="434" t="s">
        <v>483</v>
      </c>
      <c r="D78" s="434" t="s">
        <v>483</v>
      </c>
      <c r="E78" s="62" t="s">
        <v>550</v>
      </c>
      <c r="F78" s="143" t="s">
        <v>482</v>
      </c>
      <c r="G78" s="143" t="s">
        <v>244</v>
      </c>
      <c r="H78" s="160" t="s">
        <v>1153</v>
      </c>
      <c r="I78" s="751" t="s">
        <v>1256</v>
      </c>
      <c r="J78" s="433">
        <v>0.20150041574670363</v>
      </c>
      <c r="K78" s="62" t="s">
        <v>175</v>
      </c>
    </row>
    <row r="79" spans="1:11" ht="25.5" customHeight="1">
      <c r="A79" s="684" t="s">
        <v>549</v>
      </c>
      <c r="B79" s="143" t="s">
        <v>242</v>
      </c>
      <c r="C79" s="434" t="s">
        <v>483</v>
      </c>
      <c r="D79" s="434" t="s">
        <v>483</v>
      </c>
      <c r="E79" s="62" t="s">
        <v>550</v>
      </c>
      <c r="F79" s="143" t="s">
        <v>482</v>
      </c>
      <c r="G79" s="143" t="s">
        <v>244</v>
      </c>
      <c r="H79" s="160" t="s">
        <v>1153</v>
      </c>
      <c r="I79" s="751" t="s">
        <v>1256</v>
      </c>
      <c r="J79" s="433">
        <v>7.4913623128045892E-2</v>
      </c>
      <c r="K79" s="62" t="s">
        <v>176</v>
      </c>
    </row>
    <row r="80" spans="1:11" ht="25.5" customHeight="1">
      <c r="A80" s="684" t="s">
        <v>549</v>
      </c>
      <c r="B80" s="143" t="s">
        <v>242</v>
      </c>
      <c r="C80" s="434" t="s">
        <v>483</v>
      </c>
      <c r="D80" s="434" t="s">
        <v>483</v>
      </c>
      <c r="E80" s="62" t="s">
        <v>550</v>
      </c>
      <c r="F80" s="143" t="s">
        <v>482</v>
      </c>
      <c r="G80" s="143" t="s">
        <v>244</v>
      </c>
      <c r="H80" s="160" t="s">
        <v>1153</v>
      </c>
      <c r="I80" s="751" t="s">
        <v>1256</v>
      </c>
      <c r="J80" s="433">
        <v>0.26861988292998862</v>
      </c>
      <c r="K80" s="62" t="s">
        <v>185</v>
      </c>
    </row>
    <row r="81" spans="1:11" ht="25.5" customHeight="1">
      <c r="A81" s="684" t="s">
        <v>549</v>
      </c>
      <c r="B81" s="143" t="s">
        <v>242</v>
      </c>
      <c r="C81" s="434" t="s">
        <v>483</v>
      </c>
      <c r="D81" s="434" t="s">
        <v>483</v>
      </c>
      <c r="E81" s="62" t="s">
        <v>550</v>
      </c>
      <c r="F81" s="143" t="s">
        <v>482</v>
      </c>
      <c r="G81" s="143" t="s">
        <v>244</v>
      </c>
      <c r="H81" s="160" t="s">
        <v>1153</v>
      </c>
      <c r="I81" s="751" t="s">
        <v>1256</v>
      </c>
      <c r="J81" s="433">
        <v>0.18009160278695274</v>
      </c>
      <c r="K81" s="62" t="s">
        <v>183</v>
      </c>
    </row>
    <row r="82" spans="1:11" ht="25.5" customHeight="1">
      <c r="A82" s="684" t="s">
        <v>549</v>
      </c>
      <c r="B82" s="143" t="s">
        <v>242</v>
      </c>
      <c r="C82" s="434" t="s">
        <v>483</v>
      </c>
      <c r="D82" s="434" t="s">
        <v>483</v>
      </c>
      <c r="E82" s="62" t="s">
        <v>550</v>
      </c>
      <c r="F82" s="143" t="s">
        <v>482</v>
      </c>
      <c r="G82" s="143" t="s">
        <v>244</v>
      </c>
      <c r="H82" s="160" t="s">
        <v>1153</v>
      </c>
      <c r="I82" s="751" t="s">
        <v>1256</v>
      </c>
      <c r="J82" s="433">
        <v>0.17837414030869339</v>
      </c>
      <c r="K82" s="62" t="s">
        <v>182</v>
      </c>
    </row>
    <row r="83" spans="1:11" ht="25.5" customHeight="1">
      <c r="A83" s="684" t="s">
        <v>549</v>
      </c>
      <c r="B83" s="143" t="s">
        <v>242</v>
      </c>
      <c r="C83" s="434" t="s">
        <v>483</v>
      </c>
      <c r="D83" s="434" t="s">
        <v>483</v>
      </c>
      <c r="E83" s="62" t="s">
        <v>550</v>
      </c>
      <c r="F83" s="143" t="s">
        <v>482</v>
      </c>
      <c r="G83" s="143" t="s">
        <v>244</v>
      </c>
      <c r="H83" s="160" t="s">
        <v>1153</v>
      </c>
      <c r="I83" s="751" t="s">
        <v>1256</v>
      </c>
      <c r="J83" s="433">
        <v>0.11368949426244736</v>
      </c>
      <c r="K83" s="62" t="s">
        <v>178</v>
      </c>
    </row>
    <row r="84" spans="1:11" ht="25.5" customHeight="1">
      <c r="A84" s="684" t="s">
        <v>549</v>
      </c>
      <c r="B84" s="143" t="s">
        <v>242</v>
      </c>
      <c r="C84" s="434" t="s">
        <v>483</v>
      </c>
      <c r="D84" s="434" t="s">
        <v>483</v>
      </c>
      <c r="E84" s="62" t="s">
        <v>550</v>
      </c>
      <c r="F84" s="143" t="s">
        <v>482</v>
      </c>
      <c r="G84" s="143" t="s">
        <v>244</v>
      </c>
      <c r="H84" s="160" t="s">
        <v>1153</v>
      </c>
      <c r="I84" s="751" t="s">
        <v>1256</v>
      </c>
      <c r="J84" s="433">
        <v>0.58734624233037613</v>
      </c>
      <c r="K84" s="62" t="s">
        <v>184</v>
      </c>
    </row>
    <row r="85" spans="1:11" ht="25.5" customHeight="1">
      <c r="A85" s="684" t="s">
        <v>549</v>
      </c>
      <c r="B85" s="143" t="s">
        <v>242</v>
      </c>
      <c r="C85" s="434" t="s">
        <v>483</v>
      </c>
      <c r="D85" s="434" t="s">
        <v>483</v>
      </c>
      <c r="E85" s="62" t="s">
        <v>550</v>
      </c>
      <c r="F85" s="143" t="s">
        <v>482</v>
      </c>
      <c r="G85" s="143" t="s">
        <v>244</v>
      </c>
      <c r="H85" s="160" t="s">
        <v>1153</v>
      </c>
      <c r="I85" s="751" t="s">
        <v>1256</v>
      </c>
      <c r="J85" s="433">
        <v>8.0652293233771433E-2</v>
      </c>
      <c r="K85" s="62" t="s">
        <v>181</v>
      </c>
    </row>
    <row r="86" spans="1:11" ht="25.5" customHeight="1">
      <c r="A86" s="684" t="s">
        <v>549</v>
      </c>
      <c r="B86" s="143" t="s">
        <v>242</v>
      </c>
      <c r="C86" s="434" t="s">
        <v>483</v>
      </c>
      <c r="D86" s="434" t="s">
        <v>483</v>
      </c>
      <c r="E86" s="62" t="s">
        <v>550</v>
      </c>
      <c r="F86" s="143" t="s">
        <v>482</v>
      </c>
      <c r="G86" s="143" t="s">
        <v>244</v>
      </c>
      <c r="H86" s="160" t="s">
        <v>1153</v>
      </c>
      <c r="I86" s="751" t="s">
        <v>1256</v>
      </c>
      <c r="J86" s="433">
        <v>9.5748122595414598E-2</v>
      </c>
      <c r="K86" s="62" t="s">
        <v>179</v>
      </c>
    </row>
    <row r="87" spans="1:11" ht="25.5" customHeight="1">
      <c r="A87" s="684" t="s">
        <v>549</v>
      </c>
      <c r="B87" s="143" t="s">
        <v>242</v>
      </c>
      <c r="C87" s="434" t="s">
        <v>483</v>
      </c>
      <c r="D87" s="434" t="s">
        <v>483</v>
      </c>
      <c r="E87" s="62" t="s">
        <v>550</v>
      </c>
      <c r="F87" s="143" t="s">
        <v>482</v>
      </c>
      <c r="G87" s="143" t="s">
        <v>244</v>
      </c>
      <c r="H87" s="160" t="s">
        <v>1153</v>
      </c>
      <c r="I87" s="751" t="s">
        <v>1256</v>
      </c>
      <c r="J87" s="433">
        <v>0.1531701637161309</v>
      </c>
      <c r="K87" s="62" t="s">
        <v>180</v>
      </c>
    </row>
    <row r="88" spans="1:11" ht="25.5" customHeight="1">
      <c r="A88" s="684" t="s">
        <v>549</v>
      </c>
      <c r="B88" s="143" t="s">
        <v>242</v>
      </c>
      <c r="C88" s="434" t="s">
        <v>1158</v>
      </c>
      <c r="D88" s="434" t="s">
        <v>1159</v>
      </c>
      <c r="E88" s="62" t="s">
        <v>550</v>
      </c>
      <c r="F88" s="143" t="s">
        <v>482</v>
      </c>
      <c r="G88" s="143" t="s">
        <v>244</v>
      </c>
      <c r="H88" s="160" t="s">
        <v>1153</v>
      </c>
      <c r="I88" s="751" t="s">
        <v>1256</v>
      </c>
      <c r="J88" s="433">
        <v>0.20034703176960131</v>
      </c>
      <c r="K88" s="62" t="s">
        <v>174</v>
      </c>
    </row>
    <row r="89" spans="1:11" ht="25.5" customHeight="1">
      <c r="A89" s="684" t="s">
        <v>549</v>
      </c>
      <c r="B89" s="143" t="s">
        <v>242</v>
      </c>
      <c r="C89" s="434" t="s">
        <v>1158</v>
      </c>
      <c r="D89" s="434" t="s">
        <v>1159</v>
      </c>
      <c r="E89" s="62" t="s">
        <v>550</v>
      </c>
      <c r="F89" s="143" t="s">
        <v>482</v>
      </c>
      <c r="G89" s="143" t="s">
        <v>244</v>
      </c>
      <c r="H89" s="160" t="s">
        <v>1153</v>
      </c>
      <c r="I89" s="751" t="s">
        <v>1256</v>
      </c>
      <c r="J89" s="433">
        <v>0.15377970304381108</v>
      </c>
      <c r="K89" s="62" t="s">
        <v>177</v>
      </c>
    </row>
    <row r="90" spans="1:11" ht="25.5" customHeight="1">
      <c r="A90" s="684" t="s">
        <v>549</v>
      </c>
      <c r="B90" s="143" t="s">
        <v>242</v>
      </c>
      <c r="C90" s="434" t="s">
        <v>1158</v>
      </c>
      <c r="D90" s="434" t="s">
        <v>1159</v>
      </c>
      <c r="E90" s="62" t="s">
        <v>550</v>
      </c>
      <c r="F90" s="143" t="s">
        <v>482</v>
      </c>
      <c r="G90" s="143" t="s">
        <v>244</v>
      </c>
      <c r="H90" s="160" t="s">
        <v>1153</v>
      </c>
      <c r="I90" s="751" t="s">
        <v>1256</v>
      </c>
      <c r="J90" s="433">
        <v>9.4237291111875399E-2</v>
      </c>
      <c r="K90" s="62" t="s">
        <v>186</v>
      </c>
    </row>
    <row r="91" spans="1:11" ht="25.5" customHeight="1">
      <c r="A91" s="684" t="s">
        <v>549</v>
      </c>
      <c r="B91" s="143" t="s">
        <v>242</v>
      </c>
      <c r="C91" s="434" t="s">
        <v>1158</v>
      </c>
      <c r="D91" s="434" t="s">
        <v>1159</v>
      </c>
      <c r="E91" s="62" t="s">
        <v>550</v>
      </c>
      <c r="F91" s="143" t="s">
        <v>482</v>
      </c>
      <c r="G91" s="143" t="s">
        <v>244</v>
      </c>
      <c r="H91" s="160" t="s">
        <v>1153</v>
      </c>
      <c r="I91" s="751" t="s">
        <v>1256</v>
      </c>
      <c r="J91" s="433">
        <v>0.16871397776962019</v>
      </c>
      <c r="K91" s="62" t="s">
        <v>187</v>
      </c>
    </row>
    <row r="92" spans="1:11" ht="25.5" customHeight="1">
      <c r="A92" s="684" t="s">
        <v>549</v>
      </c>
      <c r="B92" s="143" t="s">
        <v>242</v>
      </c>
      <c r="C92" s="434" t="s">
        <v>1158</v>
      </c>
      <c r="D92" s="434" t="s">
        <v>1159</v>
      </c>
      <c r="E92" s="62" t="s">
        <v>550</v>
      </c>
      <c r="F92" s="143" t="s">
        <v>482</v>
      </c>
      <c r="G92" s="143" t="s">
        <v>244</v>
      </c>
      <c r="H92" s="160" t="s">
        <v>1153</v>
      </c>
      <c r="I92" s="751" t="s">
        <v>1256</v>
      </c>
      <c r="J92" s="433">
        <v>0.29109067125241456</v>
      </c>
      <c r="K92" s="62" t="s">
        <v>175</v>
      </c>
    </row>
    <row r="93" spans="1:11" ht="25.5" customHeight="1">
      <c r="A93" s="684" t="s">
        <v>549</v>
      </c>
      <c r="B93" s="143" t="s">
        <v>242</v>
      </c>
      <c r="C93" s="434" t="s">
        <v>1158</v>
      </c>
      <c r="D93" s="434" t="s">
        <v>1159</v>
      </c>
      <c r="E93" s="62" t="s">
        <v>550</v>
      </c>
      <c r="F93" s="143" t="s">
        <v>482</v>
      </c>
      <c r="G93" s="143" t="s">
        <v>244</v>
      </c>
      <c r="H93" s="160" t="s">
        <v>1153</v>
      </c>
      <c r="I93" s="751" t="s">
        <v>1256</v>
      </c>
      <c r="J93" s="433">
        <v>7.4160428503722176E-2</v>
      </c>
      <c r="K93" s="62" t="s">
        <v>176</v>
      </c>
    </row>
    <row r="94" spans="1:11" ht="25.5" customHeight="1">
      <c r="A94" s="684" t="s">
        <v>549</v>
      </c>
      <c r="B94" s="143" t="s">
        <v>242</v>
      </c>
      <c r="C94" s="434" t="s">
        <v>1158</v>
      </c>
      <c r="D94" s="434" t="s">
        <v>1159</v>
      </c>
      <c r="E94" s="62" t="s">
        <v>550</v>
      </c>
      <c r="F94" s="143" t="s">
        <v>482</v>
      </c>
      <c r="G94" s="143" t="s">
        <v>244</v>
      </c>
      <c r="H94" s="160" t="s">
        <v>1153</v>
      </c>
      <c r="I94" s="751" t="s">
        <v>1256</v>
      </c>
      <c r="J94" s="433">
        <v>0.23888678973169364</v>
      </c>
      <c r="K94" s="62" t="s">
        <v>185</v>
      </c>
    </row>
    <row r="95" spans="1:11" ht="25.5" customHeight="1">
      <c r="A95" s="684" t="s">
        <v>549</v>
      </c>
      <c r="B95" s="143" t="s">
        <v>242</v>
      </c>
      <c r="C95" s="434" t="s">
        <v>1158</v>
      </c>
      <c r="D95" s="434" t="s">
        <v>1159</v>
      </c>
      <c r="E95" s="62" t="s">
        <v>550</v>
      </c>
      <c r="F95" s="143" t="s">
        <v>482</v>
      </c>
      <c r="G95" s="143" t="s">
        <v>244</v>
      </c>
      <c r="H95" s="160" t="s">
        <v>1153</v>
      </c>
      <c r="I95" s="751" t="s">
        <v>1256</v>
      </c>
      <c r="J95" s="433">
        <v>0.21047248859022835</v>
      </c>
      <c r="K95" s="62" t="s">
        <v>183</v>
      </c>
    </row>
    <row r="96" spans="1:11" ht="25.5" customHeight="1">
      <c r="A96" s="684" t="s">
        <v>549</v>
      </c>
      <c r="B96" s="143" t="s">
        <v>242</v>
      </c>
      <c r="C96" s="434" t="s">
        <v>1158</v>
      </c>
      <c r="D96" s="434" t="s">
        <v>1159</v>
      </c>
      <c r="E96" s="62" t="s">
        <v>550</v>
      </c>
      <c r="F96" s="143" t="s">
        <v>482</v>
      </c>
      <c r="G96" s="143" t="s">
        <v>244</v>
      </c>
      <c r="H96" s="160" t="s">
        <v>1153</v>
      </c>
      <c r="I96" s="751" t="s">
        <v>1256</v>
      </c>
      <c r="J96" s="433">
        <v>0.40601024901604565</v>
      </c>
      <c r="K96" s="62" t="s">
        <v>182</v>
      </c>
    </row>
    <row r="97" spans="1:11" ht="25.5" customHeight="1">
      <c r="A97" s="684" t="s">
        <v>549</v>
      </c>
      <c r="B97" s="143" t="s">
        <v>242</v>
      </c>
      <c r="C97" s="434" t="s">
        <v>1158</v>
      </c>
      <c r="D97" s="434" t="s">
        <v>1159</v>
      </c>
      <c r="E97" s="62" t="s">
        <v>550</v>
      </c>
      <c r="F97" s="143" t="s">
        <v>482</v>
      </c>
      <c r="G97" s="143" t="s">
        <v>244</v>
      </c>
      <c r="H97" s="160" t="s">
        <v>1153</v>
      </c>
      <c r="I97" s="751" t="s">
        <v>1256</v>
      </c>
      <c r="J97" s="433">
        <v>9.9751872493525517E-2</v>
      </c>
      <c r="K97" s="62" t="s">
        <v>178</v>
      </c>
    </row>
    <row r="98" spans="1:11" ht="25.5" customHeight="1">
      <c r="A98" s="684" t="s">
        <v>549</v>
      </c>
      <c r="B98" s="143" t="s">
        <v>242</v>
      </c>
      <c r="C98" s="434" t="s">
        <v>1158</v>
      </c>
      <c r="D98" s="434" t="s">
        <v>1159</v>
      </c>
      <c r="E98" s="62" t="s">
        <v>550</v>
      </c>
      <c r="F98" s="143" t="s">
        <v>482</v>
      </c>
      <c r="G98" s="143" t="s">
        <v>244</v>
      </c>
      <c r="H98" s="160" t="s">
        <v>1153</v>
      </c>
      <c r="I98" s="751" t="s">
        <v>1256</v>
      </c>
      <c r="J98" s="433">
        <v>0.28433510448348581</v>
      </c>
      <c r="K98" s="62" t="s">
        <v>184</v>
      </c>
    </row>
    <row r="99" spans="1:11" ht="25.5" customHeight="1">
      <c r="A99" s="684" t="s">
        <v>549</v>
      </c>
      <c r="B99" s="143" t="s">
        <v>242</v>
      </c>
      <c r="C99" s="434" t="s">
        <v>1158</v>
      </c>
      <c r="D99" s="434" t="s">
        <v>1159</v>
      </c>
      <c r="E99" s="62" t="s">
        <v>550</v>
      </c>
      <c r="F99" s="143" t="s">
        <v>482</v>
      </c>
      <c r="G99" s="143" t="s">
        <v>244</v>
      </c>
      <c r="H99" s="160" t="s">
        <v>1153</v>
      </c>
      <c r="I99" s="751" t="s">
        <v>1256</v>
      </c>
      <c r="J99" s="433">
        <v>0.17497459910283561</v>
      </c>
      <c r="K99" s="62" t="s">
        <v>181</v>
      </c>
    </row>
    <row r="100" spans="1:11" ht="25.5" customHeight="1">
      <c r="A100" s="684" t="s">
        <v>549</v>
      </c>
      <c r="B100" s="143" t="s">
        <v>242</v>
      </c>
      <c r="C100" s="434" t="s">
        <v>1158</v>
      </c>
      <c r="D100" s="434" t="s">
        <v>1159</v>
      </c>
      <c r="E100" s="62" t="s">
        <v>550</v>
      </c>
      <c r="F100" s="143" t="s">
        <v>482</v>
      </c>
      <c r="G100" s="143" t="s">
        <v>244</v>
      </c>
      <c r="H100" s="160" t="s">
        <v>1153</v>
      </c>
      <c r="I100" s="751" t="s">
        <v>1256</v>
      </c>
      <c r="J100" s="433">
        <v>7.3637982887866979E-2</v>
      </c>
      <c r="K100" s="62" t="s">
        <v>179</v>
      </c>
    </row>
    <row r="101" spans="1:11" ht="25.5" customHeight="1">
      <c r="A101" s="684" t="s">
        <v>549</v>
      </c>
      <c r="B101" s="143" t="s">
        <v>242</v>
      </c>
      <c r="C101" s="434" t="s">
        <v>1158</v>
      </c>
      <c r="D101" s="434" t="s">
        <v>1159</v>
      </c>
      <c r="E101" s="62" t="s">
        <v>550</v>
      </c>
      <c r="F101" s="143" t="s">
        <v>482</v>
      </c>
      <c r="G101" s="143" t="s">
        <v>244</v>
      </c>
      <c r="H101" s="160" t="s">
        <v>1153</v>
      </c>
      <c r="I101" s="751" t="s">
        <v>1256</v>
      </c>
      <c r="J101" s="433">
        <v>0.1514366808914778</v>
      </c>
      <c r="K101" s="62" t="s">
        <v>180</v>
      </c>
    </row>
    <row r="102" spans="1:11" ht="38.25" customHeight="1">
      <c r="A102" s="684" t="s">
        <v>549</v>
      </c>
      <c r="B102" s="143" t="s">
        <v>242</v>
      </c>
      <c r="C102" s="434" t="s">
        <v>494</v>
      </c>
      <c r="D102" s="434" t="s">
        <v>1160</v>
      </c>
      <c r="E102" s="62" t="s">
        <v>550</v>
      </c>
      <c r="F102" s="143" t="s">
        <v>482</v>
      </c>
      <c r="G102" s="143" t="s">
        <v>244</v>
      </c>
      <c r="H102" s="160" t="s">
        <v>1153</v>
      </c>
      <c r="I102" s="751" t="s">
        <v>1256</v>
      </c>
      <c r="J102" s="433">
        <v>0.1898645880593352</v>
      </c>
      <c r="K102" s="62" t="s">
        <v>174</v>
      </c>
    </row>
    <row r="103" spans="1:11" ht="38.25" customHeight="1">
      <c r="A103" s="684" t="s">
        <v>549</v>
      </c>
      <c r="B103" s="143" t="s">
        <v>242</v>
      </c>
      <c r="C103" s="434" t="s">
        <v>494</v>
      </c>
      <c r="D103" s="434" t="s">
        <v>1160</v>
      </c>
      <c r="E103" s="62" t="s">
        <v>550</v>
      </c>
      <c r="F103" s="143" t="s">
        <v>482</v>
      </c>
      <c r="G103" s="143" t="s">
        <v>244</v>
      </c>
      <c r="H103" s="160" t="s">
        <v>1153</v>
      </c>
      <c r="I103" s="751" t="s">
        <v>1256</v>
      </c>
      <c r="J103" s="433">
        <v>0.10030338622776408</v>
      </c>
      <c r="K103" s="62" t="s">
        <v>177</v>
      </c>
    </row>
    <row r="104" spans="1:11" ht="38.25" customHeight="1">
      <c r="A104" s="684" t="s">
        <v>549</v>
      </c>
      <c r="B104" s="143" t="s">
        <v>242</v>
      </c>
      <c r="C104" s="434" t="s">
        <v>494</v>
      </c>
      <c r="D104" s="434" t="s">
        <v>1160</v>
      </c>
      <c r="E104" s="62" t="s">
        <v>550</v>
      </c>
      <c r="F104" s="143" t="s">
        <v>482</v>
      </c>
      <c r="G104" s="143" t="s">
        <v>244</v>
      </c>
      <c r="H104" s="160" t="s">
        <v>1153</v>
      </c>
      <c r="I104" s="751" t="s">
        <v>1256</v>
      </c>
      <c r="J104" s="433">
        <v>9.7595292015197579E-2</v>
      </c>
      <c r="K104" s="62" t="s">
        <v>186</v>
      </c>
    </row>
    <row r="105" spans="1:11" ht="38.25" customHeight="1">
      <c r="A105" s="684" t="s">
        <v>549</v>
      </c>
      <c r="B105" s="143" t="s">
        <v>242</v>
      </c>
      <c r="C105" s="434" t="s">
        <v>494</v>
      </c>
      <c r="D105" s="434" t="s">
        <v>1160</v>
      </c>
      <c r="E105" s="62" t="s">
        <v>550</v>
      </c>
      <c r="F105" s="143" t="s">
        <v>482</v>
      </c>
      <c r="G105" s="143" t="s">
        <v>244</v>
      </c>
      <c r="H105" s="160" t="s">
        <v>1153</v>
      </c>
      <c r="I105" s="751" t="s">
        <v>1256</v>
      </c>
      <c r="J105" s="433">
        <v>0.17711968604879091</v>
      </c>
      <c r="K105" s="62" t="s">
        <v>187</v>
      </c>
    </row>
    <row r="106" spans="1:11" ht="38.25" customHeight="1">
      <c r="A106" s="684" t="s">
        <v>549</v>
      </c>
      <c r="B106" s="143" t="s">
        <v>242</v>
      </c>
      <c r="C106" s="434" t="s">
        <v>494</v>
      </c>
      <c r="D106" s="434" t="s">
        <v>1160</v>
      </c>
      <c r="E106" s="62" t="s">
        <v>550</v>
      </c>
      <c r="F106" s="143" t="s">
        <v>482</v>
      </c>
      <c r="G106" s="143" t="s">
        <v>244</v>
      </c>
      <c r="H106" s="160" t="s">
        <v>1153</v>
      </c>
      <c r="I106" s="751" t="s">
        <v>1256</v>
      </c>
      <c r="J106" s="433">
        <v>0.13053798539477859</v>
      </c>
      <c r="K106" s="62" t="s">
        <v>175</v>
      </c>
    </row>
    <row r="107" spans="1:11" ht="38.25" customHeight="1">
      <c r="A107" s="684" t="s">
        <v>549</v>
      </c>
      <c r="B107" s="143" t="s">
        <v>242</v>
      </c>
      <c r="C107" s="434" t="s">
        <v>494</v>
      </c>
      <c r="D107" s="434" t="s">
        <v>1160</v>
      </c>
      <c r="E107" s="62" t="s">
        <v>550</v>
      </c>
      <c r="F107" s="143" t="s">
        <v>482</v>
      </c>
      <c r="G107" s="143" t="s">
        <v>244</v>
      </c>
      <c r="H107" s="160" t="s">
        <v>1153</v>
      </c>
      <c r="I107" s="751" t="s">
        <v>1256</v>
      </c>
      <c r="J107" s="433">
        <v>9.5234872945186969E-2</v>
      </c>
      <c r="K107" s="62" t="s">
        <v>176</v>
      </c>
    </row>
    <row r="108" spans="1:11" ht="38.25" customHeight="1">
      <c r="A108" s="684" t="s">
        <v>549</v>
      </c>
      <c r="B108" s="143" t="s">
        <v>242</v>
      </c>
      <c r="C108" s="434" t="s">
        <v>494</v>
      </c>
      <c r="D108" s="434" t="s">
        <v>1160</v>
      </c>
      <c r="E108" s="62" t="s">
        <v>550</v>
      </c>
      <c r="F108" s="143" t="s">
        <v>482</v>
      </c>
      <c r="G108" s="143" t="s">
        <v>244</v>
      </c>
      <c r="H108" s="160" t="s">
        <v>1153</v>
      </c>
      <c r="I108" s="751" t="s">
        <v>1256</v>
      </c>
      <c r="J108" s="433">
        <v>0.17179154652913414</v>
      </c>
      <c r="K108" s="62" t="s">
        <v>185</v>
      </c>
    </row>
    <row r="109" spans="1:11" ht="38.25" customHeight="1">
      <c r="A109" s="684" t="s">
        <v>549</v>
      </c>
      <c r="B109" s="143" t="s">
        <v>242</v>
      </c>
      <c r="C109" s="434" t="s">
        <v>494</v>
      </c>
      <c r="D109" s="434" t="s">
        <v>1160</v>
      </c>
      <c r="E109" s="62" t="s">
        <v>550</v>
      </c>
      <c r="F109" s="143" t="s">
        <v>482</v>
      </c>
      <c r="G109" s="143" t="s">
        <v>244</v>
      </c>
      <c r="H109" s="160" t="s">
        <v>1153</v>
      </c>
      <c r="I109" s="751" t="s">
        <v>1256</v>
      </c>
      <c r="J109" s="433">
        <v>0.16786755295759809</v>
      </c>
      <c r="K109" s="62" t="s">
        <v>183</v>
      </c>
    </row>
    <row r="110" spans="1:11" ht="38.25" customHeight="1">
      <c r="A110" s="684" t="s">
        <v>549</v>
      </c>
      <c r="B110" s="143" t="s">
        <v>242</v>
      </c>
      <c r="C110" s="434" t="s">
        <v>494</v>
      </c>
      <c r="D110" s="434" t="s">
        <v>1160</v>
      </c>
      <c r="E110" s="62" t="s">
        <v>550</v>
      </c>
      <c r="F110" s="143" t="s">
        <v>482</v>
      </c>
      <c r="G110" s="143" t="s">
        <v>244</v>
      </c>
      <c r="H110" s="160" t="s">
        <v>1153</v>
      </c>
      <c r="I110" s="751" t="s">
        <v>1256</v>
      </c>
      <c r="J110" s="433">
        <v>0.12493413678648602</v>
      </c>
      <c r="K110" s="62" t="s">
        <v>182</v>
      </c>
    </row>
    <row r="111" spans="1:11" ht="38.25" customHeight="1">
      <c r="A111" s="684" t="s">
        <v>549</v>
      </c>
      <c r="B111" s="143" t="s">
        <v>242</v>
      </c>
      <c r="C111" s="434" t="s">
        <v>494</v>
      </c>
      <c r="D111" s="434" t="s">
        <v>1160</v>
      </c>
      <c r="E111" s="62" t="s">
        <v>550</v>
      </c>
      <c r="F111" s="143" t="s">
        <v>482</v>
      </c>
      <c r="G111" s="143" t="s">
        <v>244</v>
      </c>
      <c r="H111" s="160" t="s">
        <v>1153</v>
      </c>
      <c r="I111" s="751" t="s">
        <v>1256</v>
      </c>
      <c r="J111" s="433">
        <v>8.3461476069403087E-2</v>
      </c>
      <c r="K111" s="62" t="s">
        <v>178</v>
      </c>
    </row>
    <row r="112" spans="1:11" ht="38.25" customHeight="1">
      <c r="A112" s="684" t="s">
        <v>549</v>
      </c>
      <c r="B112" s="143" t="s">
        <v>242</v>
      </c>
      <c r="C112" s="434" t="s">
        <v>494</v>
      </c>
      <c r="D112" s="434" t="s">
        <v>1160</v>
      </c>
      <c r="E112" s="62" t="s">
        <v>550</v>
      </c>
      <c r="F112" s="143" t="s">
        <v>482</v>
      </c>
      <c r="G112" s="143" t="s">
        <v>244</v>
      </c>
      <c r="H112" s="160" t="s">
        <v>1153</v>
      </c>
      <c r="I112" s="751" t="s">
        <v>1256</v>
      </c>
      <c r="J112" s="433">
        <v>0.2637173138145022</v>
      </c>
      <c r="K112" s="62" t="s">
        <v>184</v>
      </c>
    </row>
    <row r="113" spans="1:11" ht="38.25" customHeight="1">
      <c r="A113" s="684" t="s">
        <v>549</v>
      </c>
      <c r="B113" s="143" t="s">
        <v>242</v>
      </c>
      <c r="C113" s="434" t="s">
        <v>494</v>
      </c>
      <c r="D113" s="434" t="s">
        <v>1160</v>
      </c>
      <c r="E113" s="62" t="s">
        <v>550</v>
      </c>
      <c r="F113" s="143" t="s">
        <v>482</v>
      </c>
      <c r="G113" s="143" t="s">
        <v>244</v>
      </c>
      <c r="H113" s="160" t="s">
        <v>1153</v>
      </c>
      <c r="I113" s="751" t="s">
        <v>1256</v>
      </c>
      <c r="J113" s="433">
        <v>0.10587818627597936</v>
      </c>
      <c r="K113" s="62" t="s">
        <v>181</v>
      </c>
    </row>
    <row r="114" spans="1:11" ht="38.25" customHeight="1">
      <c r="A114" s="684" t="s">
        <v>549</v>
      </c>
      <c r="B114" s="143" t="s">
        <v>242</v>
      </c>
      <c r="C114" s="434" t="s">
        <v>494</v>
      </c>
      <c r="D114" s="434" t="s">
        <v>1160</v>
      </c>
      <c r="E114" s="62" t="s">
        <v>550</v>
      </c>
      <c r="F114" s="143" t="s">
        <v>482</v>
      </c>
      <c r="G114" s="143" t="s">
        <v>244</v>
      </c>
      <c r="H114" s="160" t="s">
        <v>1153</v>
      </c>
      <c r="I114" s="751" t="s">
        <v>1256</v>
      </c>
      <c r="J114" s="433">
        <v>7.9286963281574377E-2</v>
      </c>
      <c r="K114" s="62" t="s">
        <v>179</v>
      </c>
    </row>
    <row r="115" spans="1:11" ht="38.25" customHeight="1">
      <c r="A115" s="684" t="s">
        <v>549</v>
      </c>
      <c r="B115" s="143" t="s">
        <v>242</v>
      </c>
      <c r="C115" s="434" t="s">
        <v>494</v>
      </c>
      <c r="D115" s="434" t="s">
        <v>1160</v>
      </c>
      <c r="E115" s="62" t="s">
        <v>550</v>
      </c>
      <c r="F115" s="143" t="s">
        <v>482</v>
      </c>
      <c r="G115" s="143" t="s">
        <v>244</v>
      </c>
      <c r="H115" s="160" t="s">
        <v>1153</v>
      </c>
      <c r="I115" s="751" t="s">
        <v>1256</v>
      </c>
      <c r="J115" s="433">
        <v>7.5072315947152302E-2</v>
      </c>
      <c r="K115" s="62" t="s">
        <v>180</v>
      </c>
    </row>
    <row r="116" spans="1:11" ht="38.25" customHeight="1">
      <c r="A116" s="684" t="s">
        <v>549</v>
      </c>
      <c r="B116" s="143" t="s">
        <v>242</v>
      </c>
      <c r="C116" s="434" t="s">
        <v>494</v>
      </c>
      <c r="D116" s="434" t="s">
        <v>1161</v>
      </c>
      <c r="E116" s="62" t="s">
        <v>550</v>
      </c>
      <c r="F116" s="143" t="s">
        <v>482</v>
      </c>
      <c r="G116" s="143" t="s">
        <v>244</v>
      </c>
      <c r="H116" s="160" t="s">
        <v>1153</v>
      </c>
      <c r="I116" s="751" t="s">
        <v>1256</v>
      </c>
      <c r="J116" s="433">
        <v>0.10577097538932091</v>
      </c>
      <c r="K116" s="62" t="s">
        <v>174</v>
      </c>
    </row>
    <row r="117" spans="1:11" ht="38.25" customHeight="1">
      <c r="A117" s="684" t="s">
        <v>549</v>
      </c>
      <c r="B117" s="143" t="s">
        <v>242</v>
      </c>
      <c r="C117" s="434" t="s">
        <v>494</v>
      </c>
      <c r="D117" s="434" t="s">
        <v>1161</v>
      </c>
      <c r="E117" s="62" t="s">
        <v>550</v>
      </c>
      <c r="F117" s="143" t="s">
        <v>482</v>
      </c>
      <c r="G117" s="143" t="s">
        <v>244</v>
      </c>
      <c r="H117" s="160" t="s">
        <v>1153</v>
      </c>
      <c r="I117" s="751" t="s">
        <v>1256</v>
      </c>
      <c r="J117" s="433">
        <v>0.14340892883669881</v>
      </c>
      <c r="K117" s="62" t="s">
        <v>177</v>
      </c>
    </row>
    <row r="118" spans="1:11" ht="38.25" customHeight="1">
      <c r="A118" s="684" t="s">
        <v>549</v>
      </c>
      <c r="B118" s="143" t="s">
        <v>242</v>
      </c>
      <c r="C118" s="434" t="s">
        <v>494</v>
      </c>
      <c r="D118" s="434" t="s">
        <v>1161</v>
      </c>
      <c r="E118" s="62" t="s">
        <v>550</v>
      </c>
      <c r="F118" s="143" t="s">
        <v>482</v>
      </c>
      <c r="G118" s="143" t="s">
        <v>244</v>
      </c>
      <c r="H118" s="160" t="s">
        <v>1153</v>
      </c>
      <c r="I118" s="751" t="s">
        <v>1256</v>
      </c>
      <c r="J118" s="433">
        <v>5.762428481878297E-2</v>
      </c>
      <c r="K118" s="62" t="s">
        <v>186</v>
      </c>
    </row>
    <row r="119" spans="1:11" ht="38.25" customHeight="1">
      <c r="A119" s="684" t="s">
        <v>549</v>
      </c>
      <c r="B119" s="143" t="s">
        <v>242</v>
      </c>
      <c r="C119" s="434" t="s">
        <v>494</v>
      </c>
      <c r="D119" s="434" t="s">
        <v>1161</v>
      </c>
      <c r="E119" s="62" t="s">
        <v>550</v>
      </c>
      <c r="F119" s="143" t="s">
        <v>482</v>
      </c>
      <c r="G119" s="143" t="s">
        <v>244</v>
      </c>
      <c r="H119" s="160" t="s">
        <v>1153</v>
      </c>
      <c r="I119" s="751" t="s">
        <v>1256</v>
      </c>
      <c r="J119" s="433">
        <v>0.13796841497390708</v>
      </c>
      <c r="K119" s="62" t="s">
        <v>187</v>
      </c>
    </row>
    <row r="120" spans="1:11" ht="38.25" customHeight="1">
      <c r="A120" s="684" t="s">
        <v>549</v>
      </c>
      <c r="B120" s="143" t="s">
        <v>242</v>
      </c>
      <c r="C120" s="434" t="s">
        <v>494</v>
      </c>
      <c r="D120" s="434" t="s">
        <v>1161</v>
      </c>
      <c r="E120" s="62" t="s">
        <v>550</v>
      </c>
      <c r="F120" s="143" t="s">
        <v>482</v>
      </c>
      <c r="G120" s="143" t="s">
        <v>244</v>
      </c>
      <c r="H120" s="160" t="s">
        <v>1153</v>
      </c>
      <c r="I120" s="751" t="s">
        <v>1256</v>
      </c>
      <c r="J120" s="433">
        <v>9.2881210566351041E-2</v>
      </c>
      <c r="K120" s="62" t="s">
        <v>175</v>
      </c>
    </row>
    <row r="121" spans="1:11" ht="38.25" customHeight="1">
      <c r="A121" s="684" t="s">
        <v>549</v>
      </c>
      <c r="B121" s="143" t="s">
        <v>242</v>
      </c>
      <c r="C121" s="434" t="s">
        <v>494</v>
      </c>
      <c r="D121" s="434" t="s">
        <v>1161</v>
      </c>
      <c r="E121" s="62" t="s">
        <v>550</v>
      </c>
      <c r="F121" s="143" t="s">
        <v>482</v>
      </c>
      <c r="G121" s="143" t="s">
        <v>244</v>
      </c>
      <c r="H121" s="160" t="s">
        <v>1153</v>
      </c>
      <c r="I121" s="751" t="s">
        <v>1256</v>
      </c>
      <c r="J121" s="433">
        <v>7.271328792685075E-2</v>
      </c>
      <c r="K121" s="62" t="s">
        <v>176</v>
      </c>
    </row>
    <row r="122" spans="1:11" ht="38.25" customHeight="1">
      <c r="A122" s="684" t="s">
        <v>549</v>
      </c>
      <c r="B122" s="143" t="s">
        <v>242</v>
      </c>
      <c r="C122" s="434" t="s">
        <v>494</v>
      </c>
      <c r="D122" s="434" t="s">
        <v>1161</v>
      </c>
      <c r="E122" s="62" t="s">
        <v>550</v>
      </c>
      <c r="F122" s="143" t="s">
        <v>482</v>
      </c>
      <c r="G122" s="143" t="s">
        <v>244</v>
      </c>
      <c r="H122" s="160" t="s">
        <v>1153</v>
      </c>
      <c r="I122" s="751" t="s">
        <v>1256</v>
      </c>
      <c r="J122" s="433">
        <v>0.11213495019651326</v>
      </c>
      <c r="K122" s="62" t="s">
        <v>185</v>
      </c>
    </row>
    <row r="123" spans="1:11" ht="38.25" customHeight="1">
      <c r="A123" s="684" t="s">
        <v>549</v>
      </c>
      <c r="B123" s="143" t="s">
        <v>242</v>
      </c>
      <c r="C123" s="434" t="s">
        <v>494</v>
      </c>
      <c r="D123" s="434" t="s">
        <v>1161</v>
      </c>
      <c r="E123" s="62" t="s">
        <v>550</v>
      </c>
      <c r="F123" s="143" t="s">
        <v>482</v>
      </c>
      <c r="G123" s="143" t="s">
        <v>244</v>
      </c>
      <c r="H123" s="160" t="s">
        <v>1153</v>
      </c>
      <c r="I123" s="751" t="s">
        <v>1256</v>
      </c>
      <c r="J123" s="433">
        <v>0.14967411990549426</v>
      </c>
      <c r="K123" s="62" t="s">
        <v>183</v>
      </c>
    </row>
    <row r="124" spans="1:11" ht="38.25" customHeight="1">
      <c r="A124" s="684" t="s">
        <v>549</v>
      </c>
      <c r="B124" s="143" t="s">
        <v>242</v>
      </c>
      <c r="C124" s="434" t="s">
        <v>494</v>
      </c>
      <c r="D124" s="434" t="s">
        <v>1161</v>
      </c>
      <c r="E124" s="62" t="s">
        <v>550</v>
      </c>
      <c r="F124" s="143" t="s">
        <v>482</v>
      </c>
      <c r="G124" s="143" t="s">
        <v>244</v>
      </c>
      <c r="H124" s="160" t="s">
        <v>1153</v>
      </c>
      <c r="I124" s="751" t="s">
        <v>1256</v>
      </c>
      <c r="J124" s="433">
        <v>0.27592171741682786</v>
      </c>
      <c r="K124" s="62" t="s">
        <v>182</v>
      </c>
    </row>
    <row r="125" spans="1:11" ht="38.25" customHeight="1">
      <c r="A125" s="684" t="s">
        <v>549</v>
      </c>
      <c r="B125" s="143" t="s">
        <v>242</v>
      </c>
      <c r="C125" s="434" t="s">
        <v>494</v>
      </c>
      <c r="D125" s="434" t="s">
        <v>1161</v>
      </c>
      <c r="E125" s="62" t="s">
        <v>550</v>
      </c>
      <c r="F125" s="143" t="s">
        <v>482</v>
      </c>
      <c r="G125" s="143" t="s">
        <v>244</v>
      </c>
      <c r="H125" s="160" t="s">
        <v>1153</v>
      </c>
      <c r="I125" s="751" t="s">
        <v>1256</v>
      </c>
      <c r="J125" s="433">
        <v>7.2737484334256003E-2</v>
      </c>
      <c r="K125" s="62" t="s">
        <v>178</v>
      </c>
    </row>
    <row r="126" spans="1:11" ht="38.25" customHeight="1">
      <c r="A126" s="684" t="s">
        <v>549</v>
      </c>
      <c r="B126" s="143" t="s">
        <v>242</v>
      </c>
      <c r="C126" s="434" t="s">
        <v>494</v>
      </c>
      <c r="D126" s="434" t="s">
        <v>1161</v>
      </c>
      <c r="E126" s="62" t="s">
        <v>550</v>
      </c>
      <c r="F126" s="143" t="s">
        <v>482</v>
      </c>
      <c r="G126" s="143" t="s">
        <v>244</v>
      </c>
      <c r="H126" s="160" t="s">
        <v>1153</v>
      </c>
      <c r="I126" s="751" t="s">
        <v>1256</v>
      </c>
      <c r="J126" s="433">
        <v>0.42676893208393363</v>
      </c>
      <c r="K126" s="62" t="s">
        <v>184</v>
      </c>
    </row>
    <row r="127" spans="1:11" ht="38.25" customHeight="1">
      <c r="A127" s="684" t="s">
        <v>549</v>
      </c>
      <c r="B127" s="143" t="s">
        <v>242</v>
      </c>
      <c r="C127" s="434" t="s">
        <v>494</v>
      </c>
      <c r="D127" s="434" t="s">
        <v>1161</v>
      </c>
      <c r="E127" s="62" t="s">
        <v>550</v>
      </c>
      <c r="F127" s="143" t="s">
        <v>482</v>
      </c>
      <c r="G127" s="143" t="s">
        <v>244</v>
      </c>
      <c r="H127" s="160" t="s">
        <v>1153</v>
      </c>
      <c r="I127" s="751" t="s">
        <v>1256</v>
      </c>
      <c r="J127" s="433">
        <v>7.8611988955126527E-2</v>
      </c>
      <c r="K127" s="62" t="s">
        <v>181</v>
      </c>
    </row>
    <row r="128" spans="1:11" ht="38.25" customHeight="1">
      <c r="A128" s="684" t="s">
        <v>549</v>
      </c>
      <c r="B128" s="143" t="s">
        <v>242</v>
      </c>
      <c r="C128" s="434" t="s">
        <v>494</v>
      </c>
      <c r="D128" s="434" t="s">
        <v>1161</v>
      </c>
      <c r="E128" s="62" t="s">
        <v>550</v>
      </c>
      <c r="F128" s="143" t="s">
        <v>482</v>
      </c>
      <c r="G128" s="143" t="s">
        <v>244</v>
      </c>
      <c r="H128" s="160" t="s">
        <v>1153</v>
      </c>
      <c r="I128" s="751" t="s">
        <v>1256</v>
      </c>
      <c r="J128" s="433">
        <v>8.1321202283370822E-2</v>
      </c>
      <c r="K128" s="62" t="s">
        <v>179</v>
      </c>
    </row>
    <row r="129" spans="1:11" ht="38.25" customHeight="1">
      <c r="A129" s="684" t="s">
        <v>549</v>
      </c>
      <c r="B129" s="143" t="s">
        <v>242</v>
      </c>
      <c r="C129" s="434" t="s">
        <v>494</v>
      </c>
      <c r="D129" s="434" t="s">
        <v>1161</v>
      </c>
      <c r="E129" s="62" t="s">
        <v>550</v>
      </c>
      <c r="F129" s="143" t="s">
        <v>482</v>
      </c>
      <c r="G129" s="143" t="s">
        <v>244</v>
      </c>
      <c r="H129" s="160" t="s">
        <v>1153</v>
      </c>
      <c r="I129" s="751" t="s">
        <v>1256</v>
      </c>
      <c r="J129" s="433">
        <v>0.19852759048716856</v>
      </c>
      <c r="K129" s="62" t="s">
        <v>180</v>
      </c>
    </row>
    <row r="130" spans="1:11" ht="38.25" customHeight="1">
      <c r="A130" s="684" t="s">
        <v>549</v>
      </c>
      <c r="B130" s="143" t="s">
        <v>242</v>
      </c>
      <c r="C130" s="434" t="s">
        <v>494</v>
      </c>
      <c r="D130" s="434" t="s">
        <v>1162</v>
      </c>
      <c r="E130" s="62" t="s">
        <v>550</v>
      </c>
      <c r="F130" s="143" t="s">
        <v>482</v>
      </c>
      <c r="G130" s="143" t="s">
        <v>244</v>
      </c>
      <c r="H130" s="160" t="s">
        <v>1153</v>
      </c>
      <c r="I130" s="751" t="s">
        <v>1256</v>
      </c>
      <c r="J130" s="433">
        <v>0</v>
      </c>
      <c r="K130" s="62" t="s">
        <v>174</v>
      </c>
    </row>
    <row r="131" spans="1:11" ht="38.25" customHeight="1">
      <c r="A131" s="684" t="s">
        <v>549</v>
      </c>
      <c r="B131" s="143" t="s">
        <v>242</v>
      </c>
      <c r="C131" s="434" t="s">
        <v>494</v>
      </c>
      <c r="D131" s="434" t="s">
        <v>1162</v>
      </c>
      <c r="E131" s="62" t="s">
        <v>550</v>
      </c>
      <c r="F131" s="143" t="s">
        <v>482</v>
      </c>
      <c r="G131" s="143" t="s">
        <v>244</v>
      </c>
      <c r="H131" s="160" t="s">
        <v>1153</v>
      </c>
      <c r="I131" s="751" t="s">
        <v>1256</v>
      </c>
      <c r="J131" s="433">
        <v>0.33455426841899877</v>
      </c>
      <c r="K131" s="62" t="s">
        <v>177</v>
      </c>
    </row>
    <row r="132" spans="1:11" ht="38.25" customHeight="1">
      <c r="A132" s="684" t="s">
        <v>549</v>
      </c>
      <c r="B132" s="143" t="s">
        <v>242</v>
      </c>
      <c r="C132" s="434" t="s">
        <v>494</v>
      </c>
      <c r="D132" s="434" t="s">
        <v>1162</v>
      </c>
      <c r="E132" s="62" t="s">
        <v>550</v>
      </c>
      <c r="F132" s="143" t="s">
        <v>482</v>
      </c>
      <c r="G132" s="143" t="s">
        <v>244</v>
      </c>
      <c r="H132" s="160" t="s">
        <v>1153</v>
      </c>
      <c r="I132" s="751" t="s">
        <v>1256</v>
      </c>
      <c r="J132" s="433">
        <v>0.23182657702076737</v>
      </c>
      <c r="K132" s="62" t="s">
        <v>186</v>
      </c>
    </row>
    <row r="133" spans="1:11" ht="38.25" customHeight="1">
      <c r="A133" s="684" t="s">
        <v>549</v>
      </c>
      <c r="B133" s="143" t="s">
        <v>242</v>
      </c>
      <c r="C133" s="434" t="s">
        <v>494</v>
      </c>
      <c r="D133" s="434" t="s">
        <v>1162</v>
      </c>
      <c r="E133" s="62" t="s">
        <v>550</v>
      </c>
      <c r="F133" s="143" t="s">
        <v>482</v>
      </c>
      <c r="G133" s="143" t="s">
        <v>244</v>
      </c>
      <c r="H133" s="160" t="s">
        <v>1153</v>
      </c>
      <c r="I133" s="751" t="s">
        <v>1256</v>
      </c>
      <c r="J133" s="433">
        <v>0.3557500371747801</v>
      </c>
      <c r="K133" s="62" t="s">
        <v>187</v>
      </c>
    </row>
    <row r="134" spans="1:11" ht="38.25" customHeight="1">
      <c r="A134" s="684" t="s">
        <v>549</v>
      </c>
      <c r="B134" s="143" t="s">
        <v>242</v>
      </c>
      <c r="C134" s="434" t="s">
        <v>494</v>
      </c>
      <c r="D134" s="434" t="s">
        <v>1162</v>
      </c>
      <c r="E134" s="62" t="s">
        <v>550</v>
      </c>
      <c r="F134" s="143" t="s">
        <v>482</v>
      </c>
      <c r="G134" s="143" t="s">
        <v>244</v>
      </c>
      <c r="H134" s="160" t="s">
        <v>1153</v>
      </c>
      <c r="I134" s="751" t="s">
        <v>1256</v>
      </c>
      <c r="J134" s="433">
        <v>0</v>
      </c>
      <c r="K134" s="62" t="s">
        <v>175</v>
      </c>
    </row>
    <row r="135" spans="1:11" ht="38.25" customHeight="1">
      <c r="A135" s="684" t="s">
        <v>549</v>
      </c>
      <c r="B135" s="143" t="s">
        <v>242</v>
      </c>
      <c r="C135" s="434" t="s">
        <v>494</v>
      </c>
      <c r="D135" s="434" t="s">
        <v>1162</v>
      </c>
      <c r="E135" s="62" t="s">
        <v>550</v>
      </c>
      <c r="F135" s="143" t="s">
        <v>482</v>
      </c>
      <c r="G135" s="143" t="s">
        <v>244</v>
      </c>
      <c r="H135" s="160" t="s">
        <v>1153</v>
      </c>
      <c r="I135" s="751" t="s">
        <v>1256</v>
      </c>
      <c r="J135" s="433">
        <v>0.25500828446554313</v>
      </c>
      <c r="K135" s="62" t="s">
        <v>176</v>
      </c>
    </row>
    <row r="136" spans="1:11" ht="38.25" customHeight="1">
      <c r="A136" s="684" t="s">
        <v>549</v>
      </c>
      <c r="B136" s="143" t="s">
        <v>242</v>
      </c>
      <c r="C136" s="434" t="s">
        <v>494</v>
      </c>
      <c r="D136" s="434" t="s">
        <v>1162</v>
      </c>
      <c r="E136" s="62" t="s">
        <v>550</v>
      </c>
      <c r="F136" s="143" t="s">
        <v>482</v>
      </c>
      <c r="G136" s="143" t="s">
        <v>244</v>
      </c>
      <c r="H136" s="160" t="s">
        <v>1153</v>
      </c>
      <c r="I136" s="751" t="s">
        <v>1256</v>
      </c>
      <c r="J136" s="433">
        <v>0.39446517615657994</v>
      </c>
      <c r="K136" s="62" t="s">
        <v>185</v>
      </c>
    </row>
    <row r="137" spans="1:11" ht="38.25" customHeight="1">
      <c r="A137" s="684" t="s">
        <v>549</v>
      </c>
      <c r="B137" s="143" t="s">
        <v>242</v>
      </c>
      <c r="C137" s="434" t="s">
        <v>494</v>
      </c>
      <c r="D137" s="434" t="s">
        <v>1162</v>
      </c>
      <c r="E137" s="62" t="s">
        <v>550</v>
      </c>
      <c r="F137" s="143" t="s">
        <v>482</v>
      </c>
      <c r="G137" s="143" t="s">
        <v>244</v>
      </c>
      <c r="H137" s="160" t="s">
        <v>1153</v>
      </c>
      <c r="I137" s="751" t="s">
        <v>1256</v>
      </c>
      <c r="J137" s="433">
        <v>0.51243777716345018</v>
      </c>
      <c r="K137" s="62" t="s">
        <v>183</v>
      </c>
    </row>
    <row r="138" spans="1:11" ht="38.25" customHeight="1">
      <c r="A138" s="684" t="s">
        <v>549</v>
      </c>
      <c r="B138" s="143" t="s">
        <v>242</v>
      </c>
      <c r="C138" s="434" t="s">
        <v>494</v>
      </c>
      <c r="D138" s="434" t="s">
        <v>1162</v>
      </c>
      <c r="E138" s="62" t="s">
        <v>550</v>
      </c>
      <c r="F138" s="143" t="s">
        <v>482</v>
      </c>
      <c r="G138" s="143" t="s">
        <v>244</v>
      </c>
      <c r="H138" s="160" t="s">
        <v>1153</v>
      </c>
      <c r="I138" s="751" t="s">
        <v>1256</v>
      </c>
      <c r="J138" s="433">
        <v>0</v>
      </c>
      <c r="K138" s="62" t="s">
        <v>182</v>
      </c>
    </row>
    <row r="139" spans="1:11" ht="38.25" customHeight="1">
      <c r="A139" s="684" t="s">
        <v>549</v>
      </c>
      <c r="B139" s="143" t="s">
        <v>242</v>
      </c>
      <c r="C139" s="434" t="s">
        <v>494</v>
      </c>
      <c r="D139" s="434" t="s">
        <v>1162</v>
      </c>
      <c r="E139" s="62" t="s">
        <v>550</v>
      </c>
      <c r="F139" s="143" t="s">
        <v>482</v>
      </c>
      <c r="G139" s="143" t="s">
        <v>244</v>
      </c>
      <c r="H139" s="160" t="s">
        <v>1153</v>
      </c>
      <c r="I139" s="751" t="s">
        <v>1256</v>
      </c>
      <c r="J139" s="433">
        <v>0.21405722934046989</v>
      </c>
      <c r="K139" s="62" t="s">
        <v>178</v>
      </c>
    </row>
    <row r="140" spans="1:11" ht="38.25" customHeight="1">
      <c r="A140" s="684" t="s">
        <v>549</v>
      </c>
      <c r="B140" s="143" t="s">
        <v>242</v>
      </c>
      <c r="C140" s="434" t="s">
        <v>494</v>
      </c>
      <c r="D140" s="434" t="s">
        <v>1162</v>
      </c>
      <c r="E140" s="62" t="s">
        <v>550</v>
      </c>
      <c r="F140" s="143" t="s">
        <v>482</v>
      </c>
      <c r="G140" s="143" t="s">
        <v>244</v>
      </c>
      <c r="H140" s="160" t="s">
        <v>1153</v>
      </c>
      <c r="I140" s="751" t="s">
        <v>1256</v>
      </c>
      <c r="J140" s="433">
        <v>0.57447029460707133</v>
      </c>
      <c r="K140" s="62" t="s">
        <v>184</v>
      </c>
    </row>
    <row r="141" spans="1:11" ht="38.25" customHeight="1">
      <c r="A141" s="684" t="s">
        <v>549</v>
      </c>
      <c r="B141" s="143" t="s">
        <v>242</v>
      </c>
      <c r="C141" s="434" t="s">
        <v>494</v>
      </c>
      <c r="D141" s="434" t="s">
        <v>1162</v>
      </c>
      <c r="E141" s="62" t="s">
        <v>550</v>
      </c>
      <c r="F141" s="143" t="s">
        <v>482</v>
      </c>
      <c r="G141" s="143" t="s">
        <v>244</v>
      </c>
      <c r="H141" s="160" t="s">
        <v>1153</v>
      </c>
      <c r="I141" s="751" t="s">
        <v>1256</v>
      </c>
      <c r="J141" s="433">
        <v>0.95635692414336559</v>
      </c>
      <c r="K141" s="62" t="s">
        <v>181</v>
      </c>
    </row>
    <row r="142" spans="1:11" ht="38.25" customHeight="1">
      <c r="A142" s="684" t="s">
        <v>549</v>
      </c>
      <c r="B142" s="143" t="s">
        <v>242</v>
      </c>
      <c r="C142" s="434" t="s">
        <v>494</v>
      </c>
      <c r="D142" s="434" t="s">
        <v>1162</v>
      </c>
      <c r="E142" s="62" t="s">
        <v>550</v>
      </c>
      <c r="F142" s="143" t="s">
        <v>482</v>
      </c>
      <c r="G142" s="143" t="s">
        <v>244</v>
      </c>
      <c r="H142" s="160" t="s">
        <v>1153</v>
      </c>
      <c r="I142" s="751" t="s">
        <v>1256</v>
      </c>
      <c r="J142" s="433">
        <v>0.3331888424536778</v>
      </c>
      <c r="K142" s="62" t="s">
        <v>179</v>
      </c>
    </row>
    <row r="143" spans="1:11" ht="38.25" customHeight="1">
      <c r="A143" s="684" t="s">
        <v>549</v>
      </c>
      <c r="B143" s="143" t="s">
        <v>242</v>
      </c>
      <c r="C143" s="434" t="s">
        <v>494</v>
      </c>
      <c r="D143" s="434" t="s">
        <v>1162</v>
      </c>
      <c r="E143" s="62" t="s">
        <v>550</v>
      </c>
      <c r="F143" s="143" t="s">
        <v>482</v>
      </c>
      <c r="G143" s="143" t="s">
        <v>244</v>
      </c>
      <c r="H143" s="160" t="s">
        <v>1153</v>
      </c>
      <c r="I143" s="751" t="s">
        <v>1256</v>
      </c>
      <c r="J143" s="433">
        <v>0.35536901119802417</v>
      </c>
      <c r="K143" s="62" t="s">
        <v>180</v>
      </c>
    </row>
    <row r="144" spans="1:11" ht="25.5" customHeight="1">
      <c r="A144" s="684" t="s">
        <v>549</v>
      </c>
      <c r="B144" s="143" t="s">
        <v>242</v>
      </c>
      <c r="C144" s="434" t="s">
        <v>1163</v>
      </c>
      <c r="D144" s="434" t="s">
        <v>1164</v>
      </c>
      <c r="E144" s="62" t="s">
        <v>550</v>
      </c>
      <c r="F144" s="143" t="s">
        <v>482</v>
      </c>
      <c r="G144" s="143" t="s">
        <v>244</v>
      </c>
      <c r="H144" s="160" t="s">
        <v>1153</v>
      </c>
      <c r="I144" s="751" t="s">
        <v>1256</v>
      </c>
      <c r="J144" s="433">
        <v>0.22196401869098467</v>
      </c>
      <c r="K144" s="62" t="s">
        <v>174</v>
      </c>
    </row>
    <row r="145" spans="1:11" ht="25.5" customHeight="1">
      <c r="A145" s="684" t="s">
        <v>549</v>
      </c>
      <c r="B145" s="143" t="s">
        <v>242</v>
      </c>
      <c r="C145" s="434" t="s">
        <v>1163</v>
      </c>
      <c r="D145" s="434" t="s">
        <v>1164</v>
      </c>
      <c r="E145" s="62" t="s">
        <v>550</v>
      </c>
      <c r="F145" s="143" t="s">
        <v>482</v>
      </c>
      <c r="G145" s="143" t="s">
        <v>244</v>
      </c>
      <c r="H145" s="160" t="s">
        <v>1153</v>
      </c>
      <c r="I145" s="751" t="s">
        <v>1256</v>
      </c>
      <c r="J145" s="433">
        <v>0.20581189583134668</v>
      </c>
      <c r="K145" s="62" t="s">
        <v>177</v>
      </c>
    </row>
    <row r="146" spans="1:11" ht="25.5" customHeight="1">
      <c r="A146" s="684" t="s">
        <v>549</v>
      </c>
      <c r="B146" s="143" t="s">
        <v>242</v>
      </c>
      <c r="C146" s="434" t="s">
        <v>1163</v>
      </c>
      <c r="D146" s="434" t="s">
        <v>1164</v>
      </c>
      <c r="E146" s="62" t="s">
        <v>550</v>
      </c>
      <c r="F146" s="143" t="s">
        <v>482</v>
      </c>
      <c r="G146" s="143" t="s">
        <v>244</v>
      </c>
      <c r="H146" s="160" t="s">
        <v>1153</v>
      </c>
      <c r="I146" s="751" t="s">
        <v>1256</v>
      </c>
      <c r="J146" s="433">
        <v>0.13356837717169642</v>
      </c>
      <c r="K146" s="62" t="s">
        <v>186</v>
      </c>
    </row>
    <row r="147" spans="1:11" ht="25.5" customHeight="1">
      <c r="A147" s="684" t="s">
        <v>549</v>
      </c>
      <c r="B147" s="143" t="s">
        <v>242</v>
      </c>
      <c r="C147" s="434" t="s">
        <v>1163</v>
      </c>
      <c r="D147" s="434" t="s">
        <v>1164</v>
      </c>
      <c r="E147" s="62" t="s">
        <v>550</v>
      </c>
      <c r="F147" s="143" t="s">
        <v>482</v>
      </c>
      <c r="G147" s="143" t="s">
        <v>244</v>
      </c>
      <c r="H147" s="160" t="s">
        <v>1153</v>
      </c>
      <c r="I147" s="751" t="s">
        <v>1256</v>
      </c>
      <c r="J147" s="433">
        <v>0.14966876070160218</v>
      </c>
      <c r="K147" s="62" t="s">
        <v>187</v>
      </c>
    </row>
    <row r="148" spans="1:11" ht="25.5" customHeight="1">
      <c r="A148" s="684" t="s">
        <v>549</v>
      </c>
      <c r="B148" s="143" t="s">
        <v>242</v>
      </c>
      <c r="C148" s="434" t="s">
        <v>1163</v>
      </c>
      <c r="D148" s="434" t="s">
        <v>1164</v>
      </c>
      <c r="E148" s="62" t="s">
        <v>550</v>
      </c>
      <c r="F148" s="143" t="s">
        <v>482</v>
      </c>
      <c r="G148" s="143" t="s">
        <v>244</v>
      </c>
      <c r="H148" s="160" t="s">
        <v>1153</v>
      </c>
      <c r="I148" s="751" t="s">
        <v>1256</v>
      </c>
      <c r="J148" s="433">
        <v>0.23128891319445191</v>
      </c>
      <c r="K148" s="62" t="s">
        <v>175</v>
      </c>
    </row>
    <row r="149" spans="1:11" ht="25.5" customHeight="1">
      <c r="A149" s="684" t="s">
        <v>549</v>
      </c>
      <c r="B149" s="143" t="s">
        <v>242</v>
      </c>
      <c r="C149" s="434" t="s">
        <v>1163</v>
      </c>
      <c r="D149" s="434" t="s">
        <v>1164</v>
      </c>
      <c r="E149" s="62" t="s">
        <v>550</v>
      </c>
      <c r="F149" s="143" t="s">
        <v>482</v>
      </c>
      <c r="G149" s="143" t="s">
        <v>244</v>
      </c>
      <c r="H149" s="160" t="s">
        <v>1153</v>
      </c>
      <c r="I149" s="751" t="s">
        <v>1256</v>
      </c>
      <c r="J149" s="433">
        <v>0.11851296277225372</v>
      </c>
      <c r="K149" s="62" t="s">
        <v>176</v>
      </c>
    </row>
    <row r="150" spans="1:11" ht="25.5" customHeight="1">
      <c r="A150" s="684" t="s">
        <v>549</v>
      </c>
      <c r="B150" s="143" t="s">
        <v>242</v>
      </c>
      <c r="C150" s="434" t="s">
        <v>1163</v>
      </c>
      <c r="D150" s="434" t="s">
        <v>1164</v>
      </c>
      <c r="E150" s="62" t="s">
        <v>550</v>
      </c>
      <c r="F150" s="143" t="s">
        <v>482</v>
      </c>
      <c r="G150" s="143" t="s">
        <v>244</v>
      </c>
      <c r="H150" s="160" t="s">
        <v>1153</v>
      </c>
      <c r="I150" s="751" t="s">
        <v>1256</v>
      </c>
      <c r="J150" s="433">
        <v>0.27161162081965851</v>
      </c>
      <c r="K150" s="62" t="s">
        <v>185</v>
      </c>
    </row>
    <row r="151" spans="1:11" ht="25.5" customHeight="1">
      <c r="A151" s="684" t="s">
        <v>549</v>
      </c>
      <c r="B151" s="143" t="s">
        <v>242</v>
      </c>
      <c r="C151" s="434" t="s">
        <v>1163</v>
      </c>
      <c r="D151" s="434" t="s">
        <v>1164</v>
      </c>
      <c r="E151" s="62" t="s">
        <v>550</v>
      </c>
      <c r="F151" s="143" t="s">
        <v>482</v>
      </c>
      <c r="G151" s="143" t="s">
        <v>244</v>
      </c>
      <c r="H151" s="160" t="s">
        <v>1153</v>
      </c>
      <c r="I151" s="751" t="s">
        <v>1256</v>
      </c>
      <c r="J151" s="433">
        <v>0.168985223471324</v>
      </c>
      <c r="K151" s="62" t="s">
        <v>183</v>
      </c>
    </row>
    <row r="152" spans="1:11" ht="25.5" customHeight="1">
      <c r="A152" s="684" t="s">
        <v>549</v>
      </c>
      <c r="B152" s="143" t="s">
        <v>242</v>
      </c>
      <c r="C152" s="434" t="s">
        <v>1163</v>
      </c>
      <c r="D152" s="434" t="s">
        <v>1164</v>
      </c>
      <c r="E152" s="62" t="s">
        <v>550</v>
      </c>
      <c r="F152" s="143" t="s">
        <v>482</v>
      </c>
      <c r="G152" s="143" t="s">
        <v>244</v>
      </c>
      <c r="H152" s="160" t="s">
        <v>1153</v>
      </c>
      <c r="I152" s="751" t="s">
        <v>1256</v>
      </c>
      <c r="J152" s="433">
        <v>0.28787941076755191</v>
      </c>
      <c r="K152" s="62" t="s">
        <v>182</v>
      </c>
    </row>
    <row r="153" spans="1:11" ht="25.5" customHeight="1">
      <c r="A153" s="684" t="s">
        <v>549</v>
      </c>
      <c r="B153" s="143" t="s">
        <v>242</v>
      </c>
      <c r="C153" s="434" t="s">
        <v>1163</v>
      </c>
      <c r="D153" s="434" t="s">
        <v>1164</v>
      </c>
      <c r="E153" s="62" t="s">
        <v>550</v>
      </c>
      <c r="F153" s="143" t="s">
        <v>482</v>
      </c>
      <c r="G153" s="143" t="s">
        <v>244</v>
      </c>
      <c r="H153" s="160" t="s">
        <v>1153</v>
      </c>
      <c r="I153" s="751" t="s">
        <v>1256</v>
      </c>
      <c r="J153" s="433">
        <v>0.13646218333172627</v>
      </c>
      <c r="K153" s="62" t="s">
        <v>178</v>
      </c>
    </row>
    <row r="154" spans="1:11" ht="25.5" customHeight="1">
      <c r="A154" s="684" t="s">
        <v>549</v>
      </c>
      <c r="B154" s="143" t="s">
        <v>242</v>
      </c>
      <c r="C154" s="434" t="s">
        <v>1163</v>
      </c>
      <c r="D154" s="434" t="s">
        <v>1164</v>
      </c>
      <c r="E154" s="62" t="s">
        <v>550</v>
      </c>
      <c r="F154" s="143" t="s">
        <v>482</v>
      </c>
      <c r="G154" s="143" t="s">
        <v>244</v>
      </c>
      <c r="H154" s="160" t="s">
        <v>1153</v>
      </c>
      <c r="I154" s="751" t="s">
        <v>1256</v>
      </c>
      <c r="J154" s="433">
        <v>0.4899845372847948</v>
      </c>
      <c r="K154" s="62" t="s">
        <v>184</v>
      </c>
    </row>
    <row r="155" spans="1:11" ht="25.5" customHeight="1">
      <c r="A155" s="684" t="s">
        <v>549</v>
      </c>
      <c r="B155" s="143" t="s">
        <v>242</v>
      </c>
      <c r="C155" s="434" t="s">
        <v>1163</v>
      </c>
      <c r="D155" s="434" t="s">
        <v>1164</v>
      </c>
      <c r="E155" s="62" t="s">
        <v>550</v>
      </c>
      <c r="F155" s="143" t="s">
        <v>482</v>
      </c>
      <c r="G155" s="143" t="s">
        <v>244</v>
      </c>
      <c r="H155" s="160" t="s">
        <v>1153</v>
      </c>
      <c r="I155" s="751" t="s">
        <v>1256</v>
      </c>
      <c r="J155" s="433">
        <v>0.12246394916335927</v>
      </c>
      <c r="K155" s="62" t="s">
        <v>181</v>
      </c>
    </row>
    <row r="156" spans="1:11" ht="25.5" customHeight="1">
      <c r="A156" s="684" t="s">
        <v>549</v>
      </c>
      <c r="B156" s="143" t="s">
        <v>242</v>
      </c>
      <c r="C156" s="434" t="s">
        <v>1163</v>
      </c>
      <c r="D156" s="434" t="s">
        <v>1164</v>
      </c>
      <c r="E156" s="62" t="s">
        <v>550</v>
      </c>
      <c r="F156" s="143" t="s">
        <v>482</v>
      </c>
      <c r="G156" s="143" t="s">
        <v>244</v>
      </c>
      <c r="H156" s="160" t="s">
        <v>1153</v>
      </c>
      <c r="I156" s="751" t="s">
        <v>1256</v>
      </c>
      <c r="J156" s="433">
        <v>0.15860735037824666</v>
      </c>
      <c r="K156" s="62" t="s">
        <v>179</v>
      </c>
    </row>
    <row r="157" spans="1:11" ht="25.5" customHeight="1">
      <c r="A157" s="684" t="s">
        <v>549</v>
      </c>
      <c r="B157" s="143" t="s">
        <v>242</v>
      </c>
      <c r="C157" s="434" t="s">
        <v>1163</v>
      </c>
      <c r="D157" s="434" t="s">
        <v>1164</v>
      </c>
      <c r="E157" s="62" t="s">
        <v>550</v>
      </c>
      <c r="F157" s="143" t="s">
        <v>482</v>
      </c>
      <c r="G157" s="143" t="s">
        <v>244</v>
      </c>
      <c r="H157" s="160" t="s">
        <v>1153</v>
      </c>
      <c r="I157" s="751" t="s">
        <v>1256</v>
      </c>
      <c r="J157" s="433">
        <v>0.24455804949420984</v>
      </c>
      <c r="K157" s="62" t="s">
        <v>180</v>
      </c>
    </row>
    <row r="158" spans="1:11" ht="25.5" customHeight="1">
      <c r="A158" s="684" t="s">
        <v>549</v>
      </c>
      <c r="B158" s="143" t="s">
        <v>242</v>
      </c>
      <c r="C158" s="434" t="s">
        <v>1165</v>
      </c>
      <c r="D158" s="434" t="s">
        <v>49</v>
      </c>
      <c r="E158" s="62" t="s">
        <v>550</v>
      </c>
      <c r="F158" s="143" t="s">
        <v>482</v>
      </c>
      <c r="G158" s="143" t="s">
        <v>244</v>
      </c>
      <c r="H158" s="160" t="s">
        <v>1153</v>
      </c>
      <c r="I158" s="751" t="s">
        <v>1256</v>
      </c>
      <c r="J158" s="433">
        <v>0.21715775792354433</v>
      </c>
      <c r="K158" s="62" t="s">
        <v>174</v>
      </c>
    </row>
    <row r="159" spans="1:11" ht="25.5" customHeight="1">
      <c r="A159" s="684" t="s">
        <v>549</v>
      </c>
      <c r="B159" s="143" t="s">
        <v>242</v>
      </c>
      <c r="C159" s="434" t="s">
        <v>1165</v>
      </c>
      <c r="D159" s="434" t="s">
        <v>49</v>
      </c>
      <c r="E159" s="62" t="s">
        <v>550</v>
      </c>
      <c r="F159" s="143" t="s">
        <v>482</v>
      </c>
      <c r="G159" s="143" t="s">
        <v>244</v>
      </c>
      <c r="H159" s="160" t="s">
        <v>1153</v>
      </c>
      <c r="I159" s="751" t="s">
        <v>1256</v>
      </c>
      <c r="J159" s="433">
        <v>0.12270058858981493</v>
      </c>
      <c r="K159" s="62" t="s">
        <v>177</v>
      </c>
    </row>
    <row r="160" spans="1:11" ht="25.5" customHeight="1">
      <c r="A160" s="684" t="s">
        <v>549</v>
      </c>
      <c r="B160" s="143" t="s">
        <v>242</v>
      </c>
      <c r="C160" s="434" t="s">
        <v>1165</v>
      </c>
      <c r="D160" s="434" t="s">
        <v>49</v>
      </c>
      <c r="E160" s="62" t="s">
        <v>550</v>
      </c>
      <c r="F160" s="143" t="s">
        <v>482</v>
      </c>
      <c r="G160" s="143" t="s">
        <v>244</v>
      </c>
      <c r="H160" s="160" t="s">
        <v>1153</v>
      </c>
      <c r="I160" s="751" t="s">
        <v>1256</v>
      </c>
      <c r="J160" s="433">
        <v>0.12770381661200936</v>
      </c>
      <c r="K160" s="62" t="s">
        <v>186</v>
      </c>
    </row>
    <row r="161" spans="1:11" ht="25.5" customHeight="1">
      <c r="A161" s="684" t="s">
        <v>549</v>
      </c>
      <c r="B161" s="143" t="s">
        <v>242</v>
      </c>
      <c r="C161" s="434" t="s">
        <v>1165</v>
      </c>
      <c r="D161" s="434" t="s">
        <v>49</v>
      </c>
      <c r="E161" s="62" t="s">
        <v>550</v>
      </c>
      <c r="F161" s="143" t="s">
        <v>482</v>
      </c>
      <c r="G161" s="143" t="s">
        <v>244</v>
      </c>
      <c r="H161" s="160" t="s">
        <v>1153</v>
      </c>
      <c r="I161" s="751" t="s">
        <v>1256</v>
      </c>
      <c r="J161" s="433">
        <v>0.15489869997294695</v>
      </c>
      <c r="K161" s="62" t="s">
        <v>187</v>
      </c>
    </row>
    <row r="162" spans="1:11" ht="25.5" customHeight="1">
      <c r="A162" s="684" t="s">
        <v>549</v>
      </c>
      <c r="B162" s="143" t="s">
        <v>242</v>
      </c>
      <c r="C162" s="434" t="s">
        <v>1165</v>
      </c>
      <c r="D162" s="434" t="s">
        <v>49</v>
      </c>
      <c r="E162" s="62" t="s">
        <v>550</v>
      </c>
      <c r="F162" s="143" t="s">
        <v>482</v>
      </c>
      <c r="G162" s="143" t="s">
        <v>244</v>
      </c>
      <c r="H162" s="160" t="s">
        <v>1153</v>
      </c>
      <c r="I162" s="751" t="s">
        <v>1256</v>
      </c>
      <c r="J162" s="433">
        <v>0.25556802444527255</v>
      </c>
      <c r="K162" s="62" t="s">
        <v>175</v>
      </c>
    </row>
    <row r="163" spans="1:11" ht="25.5" customHeight="1">
      <c r="A163" s="684" t="s">
        <v>549</v>
      </c>
      <c r="B163" s="143" t="s">
        <v>242</v>
      </c>
      <c r="C163" s="434" t="s">
        <v>1165</v>
      </c>
      <c r="D163" s="434" t="s">
        <v>49</v>
      </c>
      <c r="E163" s="62" t="s">
        <v>550</v>
      </c>
      <c r="F163" s="143" t="s">
        <v>482</v>
      </c>
      <c r="G163" s="143" t="s">
        <v>244</v>
      </c>
      <c r="H163" s="160" t="s">
        <v>1153</v>
      </c>
      <c r="I163" s="751" t="s">
        <v>1256</v>
      </c>
      <c r="J163" s="433">
        <v>0.11339683128117789</v>
      </c>
      <c r="K163" s="62" t="s">
        <v>176</v>
      </c>
    </row>
    <row r="164" spans="1:11" ht="25.5" customHeight="1">
      <c r="A164" s="684" t="s">
        <v>549</v>
      </c>
      <c r="B164" s="143" t="s">
        <v>242</v>
      </c>
      <c r="C164" s="434" t="s">
        <v>1165</v>
      </c>
      <c r="D164" s="434" t="s">
        <v>49</v>
      </c>
      <c r="E164" s="62" t="s">
        <v>550</v>
      </c>
      <c r="F164" s="143" t="s">
        <v>482</v>
      </c>
      <c r="G164" s="143" t="s">
        <v>244</v>
      </c>
      <c r="H164" s="160" t="s">
        <v>1153</v>
      </c>
      <c r="I164" s="751" t="s">
        <v>1256</v>
      </c>
      <c r="J164" s="433">
        <v>0.23707978695969939</v>
      </c>
      <c r="K164" s="62" t="s">
        <v>185</v>
      </c>
    </row>
    <row r="165" spans="1:11" ht="25.5" customHeight="1">
      <c r="A165" s="684" t="s">
        <v>549</v>
      </c>
      <c r="B165" s="143" t="s">
        <v>242</v>
      </c>
      <c r="C165" s="434" t="s">
        <v>1165</v>
      </c>
      <c r="D165" s="434" t="s">
        <v>49</v>
      </c>
      <c r="E165" s="62" t="s">
        <v>550</v>
      </c>
      <c r="F165" s="143" t="s">
        <v>482</v>
      </c>
      <c r="G165" s="143" t="s">
        <v>244</v>
      </c>
      <c r="H165" s="160" t="s">
        <v>1153</v>
      </c>
      <c r="I165" s="751" t="s">
        <v>1256</v>
      </c>
      <c r="J165" s="433">
        <v>0.21212132701163552</v>
      </c>
      <c r="K165" s="62" t="s">
        <v>183</v>
      </c>
    </row>
    <row r="166" spans="1:11" ht="25.5" customHeight="1">
      <c r="A166" s="684" t="s">
        <v>549</v>
      </c>
      <c r="B166" s="143" t="s">
        <v>242</v>
      </c>
      <c r="C166" s="434" t="s">
        <v>1165</v>
      </c>
      <c r="D166" s="434" t="s">
        <v>49</v>
      </c>
      <c r="E166" s="62" t="s">
        <v>550</v>
      </c>
      <c r="F166" s="143" t="s">
        <v>482</v>
      </c>
      <c r="G166" s="143" t="s">
        <v>244</v>
      </c>
      <c r="H166" s="160" t="s">
        <v>1153</v>
      </c>
      <c r="I166" s="751" t="s">
        <v>1256</v>
      </c>
      <c r="J166" s="433">
        <v>0.30293479157031139</v>
      </c>
      <c r="K166" s="62" t="s">
        <v>182</v>
      </c>
    </row>
    <row r="167" spans="1:11" ht="25.5" customHeight="1">
      <c r="A167" s="684" t="s">
        <v>549</v>
      </c>
      <c r="B167" s="143" t="s">
        <v>242</v>
      </c>
      <c r="C167" s="434" t="s">
        <v>1165</v>
      </c>
      <c r="D167" s="434" t="s">
        <v>49</v>
      </c>
      <c r="E167" s="62" t="s">
        <v>550</v>
      </c>
      <c r="F167" s="143" t="s">
        <v>482</v>
      </c>
      <c r="G167" s="143" t="s">
        <v>244</v>
      </c>
      <c r="H167" s="160" t="s">
        <v>1153</v>
      </c>
      <c r="I167" s="751" t="s">
        <v>1256</v>
      </c>
      <c r="J167" s="433">
        <v>0.13869618903123401</v>
      </c>
      <c r="K167" s="62" t="s">
        <v>178</v>
      </c>
    </row>
    <row r="168" spans="1:11" ht="25.5" customHeight="1">
      <c r="A168" s="684" t="s">
        <v>549</v>
      </c>
      <c r="B168" s="143" t="s">
        <v>242</v>
      </c>
      <c r="C168" s="434" t="s">
        <v>1165</v>
      </c>
      <c r="D168" s="434" t="s">
        <v>49</v>
      </c>
      <c r="E168" s="62" t="s">
        <v>550</v>
      </c>
      <c r="F168" s="143" t="s">
        <v>482</v>
      </c>
      <c r="G168" s="143" t="s">
        <v>244</v>
      </c>
      <c r="H168" s="160" t="s">
        <v>1153</v>
      </c>
      <c r="I168" s="751" t="s">
        <v>1256</v>
      </c>
      <c r="J168" s="433">
        <v>0.49322969735367478</v>
      </c>
      <c r="K168" s="62" t="s">
        <v>184</v>
      </c>
    </row>
    <row r="169" spans="1:11" ht="25.5" customHeight="1">
      <c r="A169" s="684" t="s">
        <v>549</v>
      </c>
      <c r="B169" s="143" t="s">
        <v>242</v>
      </c>
      <c r="C169" s="434" t="s">
        <v>1165</v>
      </c>
      <c r="D169" s="434" t="s">
        <v>49</v>
      </c>
      <c r="E169" s="62" t="s">
        <v>550</v>
      </c>
      <c r="F169" s="143" t="s">
        <v>482</v>
      </c>
      <c r="G169" s="143" t="s">
        <v>244</v>
      </c>
      <c r="H169" s="160" t="s">
        <v>1153</v>
      </c>
      <c r="I169" s="751" t="s">
        <v>1256</v>
      </c>
      <c r="J169" s="433">
        <v>0.10460098864654167</v>
      </c>
      <c r="K169" s="62" t="s">
        <v>181</v>
      </c>
    </row>
    <row r="170" spans="1:11" ht="25.5" customHeight="1">
      <c r="A170" s="684" t="s">
        <v>549</v>
      </c>
      <c r="B170" s="143" t="s">
        <v>242</v>
      </c>
      <c r="C170" s="434" t="s">
        <v>1165</v>
      </c>
      <c r="D170" s="434" t="s">
        <v>49</v>
      </c>
      <c r="E170" s="62" t="s">
        <v>550</v>
      </c>
      <c r="F170" s="143" t="s">
        <v>482</v>
      </c>
      <c r="G170" s="143" t="s">
        <v>244</v>
      </c>
      <c r="H170" s="160" t="s">
        <v>1153</v>
      </c>
      <c r="I170" s="751" t="s">
        <v>1256</v>
      </c>
      <c r="J170" s="433">
        <v>9.6551191619584781E-2</v>
      </c>
      <c r="K170" s="62" t="s">
        <v>179</v>
      </c>
    </row>
    <row r="171" spans="1:11" ht="25.5" customHeight="1">
      <c r="A171" s="684" t="s">
        <v>549</v>
      </c>
      <c r="B171" s="143" t="s">
        <v>242</v>
      </c>
      <c r="C171" s="434" t="s">
        <v>1165</v>
      </c>
      <c r="D171" s="434" t="s">
        <v>49</v>
      </c>
      <c r="E171" s="62" t="s">
        <v>550</v>
      </c>
      <c r="F171" s="143" t="s">
        <v>482</v>
      </c>
      <c r="G171" s="143" t="s">
        <v>244</v>
      </c>
      <c r="H171" s="160" t="s">
        <v>1153</v>
      </c>
      <c r="I171" s="751" t="s">
        <v>1256</v>
      </c>
      <c r="J171" s="433">
        <v>0.24975039496946899</v>
      </c>
      <c r="K171" s="62" t="s">
        <v>180</v>
      </c>
    </row>
    <row r="172" spans="1:11" ht="25.5" customHeight="1">
      <c r="A172" s="684" t="s">
        <v>549</v>
      </c>
      <c r="B172" s="143" t="s">
        <v>242</v>
      </c>
      <c r="C172" s="434" t="s">
        <v>1165</v>
      </c>
      <c r="D172" s="434" t="s">
        <v>50</v>
      </c>
      <c r="E172" s="62" t="s">
        <v>550</v>
      </c>
      <c r="F172" s="143" t="s">
        <v>482</v>
      </c>
      <c r="G172" s="143" t="s">
        <v>244</v>
      </c>
      <c r="H172" s="160" t="s">
        <v>1153</v>
      </c>
      <c r="I172" s="751" t="s">
        <v>1256</v>
      </c>
      <c r="J172" s="433">
        <v>0.35093644651548189</v>
      </c>
      <c r="K172" s="62" t="s">
        <v>174</v>
      </c>
    </row>
    <row r="173" spans="1:11" ht="25.5" customHeight="1">
      <c r="A173" s="684" t="s">
        <v>549</v>
      </c>
      <c r="B173" s="143" t="s">
        <v>242</v>
      </c>
      <c r="C173" s="434" t="s">
        <v>1165</v>
      </c>
      <c r="D173" s="434" t="s">
        <v>50</v>
      </c>
      <c r="E173" s="62" t="s">
        <v>550</v>
      </c>
      <c r="F173" s="143" t="s">
        <v>482</v>
      </c>
      <c r="G173" s="143" t="s">
        <v>244</v>
      </c>
      <c r="H173" s="160" t="s">
        <v>1153</v>
      </c>
      <c r="I173" s="751" t="s">
        <v>1256</v>
      </c>
      <c r="J173" s="433">
        <v>7.5754915875123133E-2</v>
      </c>
      <c r="K173" s="62" t="s">
        <v>177</v>
      </c>
    </row>
    <row r="174" spans="1:11" ht="25.5" customHeight="1">
      <c r="A174" s="684" t="s">
        <v>549</v>
      </c>
      <c r="B174" s="143" t="s">
        <v>242</v>
      </c>
      <c r="C174" s="434" t="s">
        <v>1165</v>
      </c>
      <c r="D174" s="434" t="s">
        <v>50</v>
      </c>
      <c r="E174" s="62" t="s">
        <v>550</v>
      </c>
      <c r="F174" s="143" t="s">
        <v>482</v>
      </c>
      <c r="G174" s="143" t="s">
        <v>244</v>
      </c>
      <c r="H174" s="160" t="s">
        <v>1153</v>
      </c>
      <c r="I174" s="751" t="s">
        <v>1256</v>
      </c>
      <c r="J174" s="433">
        <v>6.6605894435040766E-2</v>
      </c>
      <c r="K174" s="62" t="s">
        <v>186</v>
      </c>
    </row>
    <row r="175" spans="1:11" ht="25.5" customHeight="1">
      <c r="A175" s="684" t="s">
        <v>549</v>
      </c>
      <c r="B175" s="143" t="s">
        <v>242</v>
      </c>
      <c r="C175" s="434" t="s">
        <v>1165</v>
      </c>
      <c r="D175" s="434" t="s">
        <v>50</v>
      </c>
      <c r="E175" s="62" t="s">
        <v>550</v>
      </c>
      <c r="F175" s="143" t="s">
        <v>482</v>
      </c>
      <c r="G175" s="143" t="s">
        <v>244</v>
      </c>
      <c r="H175" s="160" t="s">
        <v>1153</v>
      </c>
      <c r="I175" s="751" t="s">
        <v>1256</v>
      </c>
      <c r="J175" s="433">
        <v>0.2312335798657435</v>
      </c>
      <c r="K175" s="62" t="s">
        <v>187</v>
      </c>
    </row>
    <row r="176" spans="1:11" ht="25.5" customHeight="1">
      <c r="A176" s="684" t="s">
        <v>549</v>
      </c>
      <c r="B176" s="143" t="s">
        <v>242</v>
      </c>
      <c r="C176" s="434" t="s">
        <v>1165</v>
      </c>
      <c r="D176" s="434" t="s">
        <v>50</v>
      </c>
      <c r="E176" s="62" t="s">
        <v>550</v>
      </c>
      <c r="F176" s="143" t="s">
        <v>482</v>
      </c>
      <c r="G176" s="143" t="s">
        <v>244</v>
      </c>
      <c r="H176" s="160" t="s">
        <v>1153</v>
      </c>
      <c r="I176" s="751" t="s">
        <v>1256</v>
      </c>
      <c r="J176" s="433">
        <v>0.36770007994119241</v>
      </c>
      <c r="K176" s="62" t="s">
        <v>175</v>
      </c>
    </row>
    <row r="177" spans="1:11" ht="25.5" customHeight="1">
      <c r="A177" s="684" t="s">
        <v>549</v>
      </c>
      <c r="B177" s="143" t="s">
        <v>242</v>
      </c>
      <c r="C177" s="434" t="s">
        <v>1165</v>
      </c>
      <c r="D177" s="434" t="s">
        <v>50</v>
      </c>
      <c r="E177" s="62" t="s">
        <v>550</v>
      </c>
      <c r="F177" s="143" t="s">
        <v>482</v>
      </c>
      <c r="G177" s="143" t="s">
        <v>244</v>
      </c>
      <c r="H177" s="160" t="s">
        <v>1153</v>
      </c>
      <c r="I177" s="751" t="s">
        <v>1256</v>
      </c>
      <c r="J177" s="433">
        <v>9.8609738111792786E-2</v>
      </c>
      <c r="K177" s="62" t="s">
        <v>176</v>
      </c>
    </row>
    <row r="178" spans="1:11" ht="25.5" customHeight="1">
      <c r="A178" s="684" t="s">
        <v>549</v>
      </c>
      <c r="B178" s="143" t="s">
        <v>242</v>
      </c>
      <c r="C178" s="434" t="s">
        <v>1165</v>
      </c>
      <c r="D178" s="434" t="s">
        <v>50</v>
      </c>
      <c r="E178" s="62" t="s">
        <v>550</v>
      </c>
      <c r="F178" s="143" t="s">
        <v>482</v>
      </c>
      <c r="G178" s="143" t="s">
        <v>244</v>
      </c>
      <c r="H178" s="160" t="s">
        <v>1153</v>
      </c>
      <c r="I178" s="751" t="s">
        <v>1256</v>
      </c>
      <c r="J178" s="433">
        <v>0.19054788481850454</v>
      </c>
      <c r="K178" s="62" t="s">
        <v>185</v>
      </c>
    </row>
    <row r="179" spans="1:11" ht="25.5" customHeight="1">
      <c r="A179" s="684" t="s">
        <v>549</v>
      </c>
      <c r="B179" s="143" t="s">
        <v>242</v>
      </c>
      <c r="C179" s="434" t="s">
        <v>1165</v>
      </c>
      <c r="D179" s="434" t="s">
        <v>50</v>
      </c>
      <c r="E179" s="62" t="s">
        <v>550</v>
      </c>
      <c r="F179" s="143" t="s">
        <v>482</v>
      </c>
      <c r="G179" s="143" t="s">
        <v>244</v>
      </c>
      <c r="H179" s="160" t="s">
        <v>1153</v>
      </c>
      <c r="I179" s="751" t="s">
        <v>1256</v>
      </c>
      <c r="J179" s="433">
        <v>0.39299627542255533</v>
      </c>
      <c r="K179" s="62" t="s">
        <v>183</v>
      </c>
    </row>
    <row r="180" spans="1:11" ht="25.5" customHeight="1">
      <c r="A180" s="684" t="s">
        <v>549</v>
      </c>
      <c r="B180" s="143" t="s">
        <v>242</v>
      </c>
      <c r="C180" s="434" t="s">
        <v>1165</v>
      </c>
      <c r="D180" s="434" t="s">
        <v>50</v>
      </c>
      <c r="E180" s="62" t="s">
        <v>550</v>
      </c>
      <c r="F180" s="143" t="s">
        <v>482</v>
      </c>
      <c r="G180" s="143" t="s">
        <v>244</v>
      </c>
      <c r="H180" s="160" t="s">
        <v>1153</v>
      </c>
      <c r="I180" s="751" t="s">
        <v>1256</v>
      </c>
      <c r="J180" s="433">
        <v>1.0361410498489789</v>
      </c>
      <c r="K180" s="62" t="s">
        <v>182</v>
      </c>
    </row>
    <row r="181" spans="1:11" ht="25.5" customHeight="1">
      <c r="A181" s="684" t="s">
        <v>549</v>
      </c>
      <c r="B181" s="143" t="s">
        <v>242</v>
      </c>
      <c r="C181" s="434" t="s">
        <v>1165</v>
      </c>
      <c r="D181" s="434" t="s">
        <v>50</v>
      </c>
      <c r="E181" s="62" t="s">
        <v>550</v>
      </c>
      <c r="F181" s="143" t="s">
        <v>482</v>
      </c>
      <c r="G181" s="143" t="s">
        <v>244</v>
      </c>
      <c r="H181" s="160" t="s">
        <v>1153</v>
      </c>
      <c r="I181" s="751" t="s">
        <v>1256</v>
      </c>
      <c r="J181" s="433">
        <v>9.3455994466570408E-2</v>
      </c>
      <c r="K181" s="62" t="s">
        <v>178</v>
      </c>
    </row>
    <row r="182" spans="1:11" ht="25.5" customHeight="1">
      <c r="A182" s="684" t="s">
        <v>549</v>
      </c>
      <c r="B182" s="143" t="s">
        <v>242</v>
      </c>
      <c r="C182" s="434" t="s">
        <v>1165</v>
      </c>
      <c r="D182" s="434" t="s">
        <v>50</v>
      </c>
      <c r="E182" s="62" t="s">
        <v>550</v>
      </c>
      <c r="F182" s="143" t="s">
        <v>482</v>
      </c>
      <c r="G182" s="143" t="s">
        <v>244</v>
      </c>
      <c r="H182" s="160" t="s">
        <v>1153</v>
      </c>
      <c r="I182" s="751" t="s">
        <v>1256</v>
      </c>
      <c r="J182" s="433">
        <v>0.38251695853785539</v>
      </c>
      <c r="K182" s="62" t="s">
        <v>184</v>
      </c>
    </row>
    <row r="183" spans="1:11" ht="25.5" customHeight="1">
      <c r="A183" s="684" t="s">
        <v>549</v>
      </c>
      <c r="B183" s="143" t="s">
        <v>242</v>
      </c>
      <c r="C183" s="434" t="s">
        <v>1165</v>
      </c>
      <c r="D183" s="434" t="s">
        <v>50</v>
      </c>
      <c r="E183" s="62" t="s">
        <v>550</v>
      </c>
      <c r="F183" s="143" t="s">
        <v>482</v>
      </c>
      <c r="G183" s="143" t="s">
        <v>244</v>
      </c>
      <c r="H183" s="160" t="s">
        <v>1153</v>
      </c>
      <c r="I183" s="751" t="s">
        <v>1256</v>
      </c>
      <c r="J183" s="433">
        <v>0.67902681228432504</v>
      </c>
      <c r="K183" s="62" t="s">
        <v>181</v>
      </c>
    </row>
    <row r="184" spans="1:11" ht="25.5" customHeight="1">
      <c r="A184" s="684" t="s">
        <v>549</v>
      </c>
      <c r="B184" s="143" t="s">
        <v>242</v>
      </c>
      <c r="C184" s="434" t="s">
        <v>1165</v>
      </c>
      <c r="D184" s="434" t="s">
        <v>50</v>
      </c>
      <c r="E184" s="62" t="s">
        <v>550</v>
      </c>
      <c r="F184" s="143" t="s">
        <v>482</v>
      </c>
      <c r="G184" s="143" t="s">
        <v>244</v>
      </c>
      <c r="H184" s="160" t="s">
        <v>1153</v>
      </c>
      <c r="I184" s="751" t="s">
        <v>1256</v>
      </c>
      <c r="J184" s="433">
        <v>0.12243828744008736</v>
      </c>
      <c r="K184" s="62" t="s">
        <v>179</v>
      </c>
    </row>
    <row r="185" spans="1:11" ht="25.5" customHeight="1">
      <c r="A185" s="684" t="s">
        <v>549</v>
      </c>
      <c r="B185" s="143" t="s">
        <v>242</v>
      </c>
      <c r="C185" s="434" t="s">
        <v>1165</v>
      </c>
      <c r="D185" s="434" t="s">
        <v>50</v>
      </c>
      <c r="E185" s="62" t="s">
        <v>550</v>
      </c>
      <c r="F185" s="143" t="s">
        <v>482</v>
      </c>
      <c r="G185" s="143" t="s">
        <v>244</v>
      </c>
      <c r="H185" s="160" t="s">
        <v>1153</v>
      </c>
      <c r="I185" s="751" t="s">
        <v>1256</v>
      </c>
      <c r="J185" s="433">
        <v>0.22801629379470281</v>
      </c>
      <c r="K185" s="62" t="s">
        <v>180</v>
      </c>
    </row>
    <row r="186" spans="1:11" ht="25.5" customHeight="1">
      <c r="A186" s="684" t="s">
        <v>549</v>
      </c>
      <c r="B186" s="143" t="s">
        <v>242</v>
      </c>
      <c r="C186" s="434" t="s">
        <v>1166</v>
      </c>
      <c r="D186" s="434" t="s">
        <v>1167</v>
      </c>
      <c r="E186" s="62" t="s">
        <v>550</v>
      </c>
      <c r="F186" s="143" t="s">
        <v>482</v>
      </c>
      <c r="G186" s="143" t="s">
        <v>244</v>
      </c>
      <c r="H186" s="160" t="s">
        <v>1153</v>
      </c>
      <c r="I186" s="751" t="s">
        <v>1256</v>
      </c>
      <c r="J186" s="433">
        <v>0.62722018184242778</v>
      </c>
      <c r="K186" s="62" t="s">
        <v>174</v>
      </c>
    </row>
    <row r="187" spans="1:11" ht="25.5" customHeight="1">
      <c r="A187" s="684" t="s">
        <v>549</v>
      </c>
      <c r="B187" s="143" t="s">
        <v>242</v>
      </c>
      <c r="C187" s="434" t="s">
        <v>1166</v>
      </c>
      <c r="D187" s="434" t="s">
        <v>1167</v>
      </c>
      <c r="E187" s="62" t="s">
        <v>550</v>
      </c>
      <c r="F187" s="143" t="s">
        <v>482</v>
      </c>
      <c r="G187" s="143" t="s">
        <v>244</v>
      </c>
      <c r="H187" s="160" t="s">
        <v>1153</v>
      </c>
      <c r="I187" s="751" t="s">
        <v>1256</v>
      </c>
      <c r="J187" s="433" t="s">
        <v>434</v>
      </c>
      <c r="K187" s="62" t="s">
        <v>177</v>
      </c>
    </row>
    <row r="188" spans="1:11" ht="25.5" customHeight="1">
      <c r="A188" s="684" t="s">
        <v>549</v>
      </c>
      <c r="B188" s="143" t="s">
        <v>242</v>
      </c>
      <c r="C188" s="434" t="s">
        <v>1166</v>
      </c>
      <c r="D188" s="434" t="s">
        <v>1167</v>
      </c>
      <c r="E188" s="62" t="s">
        <v>550</v>
      </c>
      <c r="F188" s="143" t="s">
        <v>482</v>
      </c>
      <c r="G188" s="143" t="s">
        <v>244</v>
      </c>
      <c r="H188" s="160" t="s">
        <v>1153</v>
      </c>
      <c r="I188" s="751" t="s">
        <v>1256</v>
      </c>
      <c r="J188" s="433">
        <v>0.19725997530100459</v>
      </c>
      <c r="K188" s="62" t="s">
        <v>186</v>
      </c>
    </row>
    <row r="189" spans="1:11" ht="25.5" customHeight="1">
      <c r="A189" s="684" t="s">
        <v>549</v>
      </c>
      <c r="B189" s="143" t="s">
        <v>242</v>
      </c>
      <c r="C189" s="434" t="s">
        <v>1166</v>
      </c>
      <c r="D189" s="434" t="s">
        <v>1167</v>
      </c>
      <c r="E189" s="62" t="s">
        <v>550</v>
      </c>
      <c r="F189" s="143" t="s">
        <v>482</v>
      </c>
      <c r="G189" s="143" t="s">
        <v>244</v>
      </c>
      <c r="H189" s="160" t="s">
        <v>1153</v>
      </c>
      <c r="I189" s="751" t="s">
        <v>1256</v>
      </c>
      <c r="J189" s="433">
        <v>0.39664700179343637</v>
      </c>
      <c r="K189" s="62" t="s">
        <v>187</v>
      </c>
    </row>
    <row r="190" spans="1:11" ht="25.5" customHeight="1">
      <c r="A190" s="684" t="s">
        <v>549</v>
      </c>
      <c r="B190" s="143" t="s">
        <v>242</v>
      </c>
      <c r="C190" s="434" t="s">
        <v>1166</v>
      </c>
      <c r="D190" s="434" t="s">
        <v>1167</v>
      </c>
      <c r="E190" s="62" t="s">
        <v>550</v>
      </c>
      <c r="F190" s="143" t="s">
        <v>482</v>
      </c>
      <c r="G190" s="143" t="s">
        <v>244</v>
      </c>
      <c r="H190" s="160" t="s">
        <v>1153</v>
      </c>
      <c r="I190" s="751" t="s">
        <v>1256</v>
      </c>
      <c r="J190" s="433">
        <v>0.61975204050903532</v>
      </c>
      <c r="K190" s="62" t="s">
        <v>175</v>
      </c>
    </row>
    <row r="191" spans="1:11" ht="25.5" customHeight="1">
      <c r="A191" s="684" t="s">
        <v>549</v>
      </c>
      <c r="B191" s="143" t="s">
        <v>242</v>
      </c>
      <c r="C191" s="434" t="s">
        <v>1166</v>
      </c>
      <c r="D191" s="434" t="s">
        <v>1167</v>
      </c>
      <c r="E191" s="62" t="s">
        <v>550</v>
      </c>
      <c r="F191" s="143" t="s">
        <v>482</v>
      </c>
      <c r="G191" s="143" t="s">
        <v>244</v>
      </c>
      <c r="H191" s="160" t="s">
        <v>1153</v>
      </c>
      <c r="I191" s="751" t="s">
        <v>1256</v>
      </c>
      <c r="J191" s="433">
        <v>0.35824879025007628</v>
      </c>
      <c r="K191" s="62" t="s">
        <v>176</v>
      </c>
    </row>
    <row r="192" spans="1:11" ht="25.5" customHeight="1">
      <c r="A192" s="684" t="s">
        <v>549</v>
      </c>
      <c r="B192" s="143" t="s">
        <v>242</v>
      </c>
      <c r="C192" s="434" t="s">
        <v>1166</v>
      </c>
      <c r="D192" s="434" t="s">
        <v>1167</v>
      </c>
      <c r="E192" s="62" t="s">
        <v>550</v>
      </c>
      <c r="F192" s="143" t="s">
        <v>482</v>
      </c>
      <c r="G192" s="143" t="s">
        <v>244</v>
      </c>
      <c r="H192" s="160" t="s">
        <v>1153</v>
      </c>
      <c r="I192" s="751" t="s">
        <v>1256</v>
      </c>
      <c r="J192" s="433">
        <v>0.45666958832395849</v>
      </c>
      <c r="K192" s="62" t="s">
        <v>185</v>
      </c>
    </row>
    <row r="193" spans="1:11" ht="25.5" customHeight="1">
      <c r="A193" s="684" t="s">
        <v>549</v>
      </c>
      <c r="B193" s="143" t="s">
        <v>242</v>
      </c>
      <c r="C193" s="434" t="s">
        <v>1166</v>
      </c>
      <c r="D193" s="434" t="s">
        <v>1167</v>
      </c>
      <c r="E193" s="62" t="s">
        <v>550</v>
      </c>
      <c r="F193" s="143" t="s">
        <v>482</v>
      </c>
      <c r="G193" s="143" t="s">
        <v>244</v>
      </c>
      <c r="H193" s="160" t="s">
        <v>1153</v>
      </c>
      <c r="I193" s="751" t="s">
        <v>1256</v>
      </c>
      <c r="J193" s="433">
        <v>1.1404954484583141</v>
      </c>
      <c r="K193" s="62" t="s">
        <v>183</v>
      </c>
    </row>
    <row r="194" spans="1:11" ht="25.5" customHeight="1">
      <c r="A194" s="684" t="s">
        <v>549</v>
      </c>
      <c r="B194" s="143" t="s">
        <v>242</v>
      </c>
      <c r="C194" s="434" t="s">
        <v>1166</v>
      </c>
      <c r="D194" s="434" t="s">
        <v>1167</v>
      </c>
      <c r="E194" s="62" t="s">
        <v>550</v>
      </c>
      <c r="F194" s="143" t="s">
        <v>482</v>
      </c>
      <c r="G194" s="143" t="s">
        <v>244</v>
      </c>
      <c r="H194" s="160" t="s">
        <v>1153</v>
      </c>
      <c r="I194" s="751" t="s">
        <v>1256</v>
      </c>
      <c r="J194" s="433">
        <v>0.37396357927269264</v>
      </c>
      <c r="K194" s="62" t="s">
        <v>182</v>
      </c>
    </row>
    <row r="195" spans="1:11" ht="25.5" customHeight="1">
      <c r="A195" s="684" t="s">
        <v>549</v>
      </c>
      <c r="B195" s="143" t="s">
        <v>242</v>
      </c>
      <c r="C195" s="434" t="s">
        <v>1166</v>
      </c>
      <c r="D195" s="434" t="s">
        <v>1167</v>
      </c>
      <c r="E195" s="62" t="s">
        <v>550</v>
      </c>
      <c r="F195" s="143" t="s">
        <v>482</v>
      </c>
      <c r="G195" s="143" t="s">
        <v>244</v>
      </c>
      <c r="H195" s="160" t="s">
        <v>1153</v>
      </c>
      <c r="I195" s="751" t="s">
        <v>1256</v>
      </c>
      <c r="J195" s="433">
        <v>0.39653606481248416</v>
      </c>
      <c r="K195" s="62" t="s">
        <v>178</v>
      </c>
    </row>
    <row r="196" spans="1:11" ht="25.5" customHeight="1">
      <c r="A196" s="684" t="s">
        <v>549</v>
      </c>
      <c r="B196" s="143" t="s">
        <v>242</v>
      </c>
      <c r="C196" s="434" t="s">
        <v>1166</v>
      </c>
      <c r="D196" s="434" t="s">
        <v>1167</v>
      </c>
      <c r="E196" s="62" t="s">
        <v>550</v>
      </c>
      <c r="F196" s="143" t="s">
        <v>482</v>
      </c>
      <c r="G196" s="143" t="s">
        <v>244</v>
      </c>
      <c r="H196" s="160" t="s">
        <v>1153</v>
      </c>
      <c r="I196" s="751" t="s">
        <v>1256</v>
      </c>
      <c r="J196" s="433">
        <v>0.68952808289745871</v>
      </c>
      <c r="K196" s="62" t="s">
        <v>184</v>
      </c>
    </row>
    <row r="197" spans="1:11" ht="25.5" customHeight="1">
      <c r="A197" s="684" t="s">
        <v>549</v>
      </c>
      <c r="B197" s="143" t="s">
        <v>242</v>
      </c>
      <c r="C197" s="434" t="s">
        <v>1166</v>
      </c>
      <c r="D197" s="434" t="s">
        <v>1167</v>
      </c>
      <c r="E197" s="62" t="s">
        <v>550</v>
      </c>
      <c r="F197" s="143" t="s">
        <v>482</v>
      </c>
      <c r="G197" s="143" t="s">
        <v>244</v>
      </c>
      <c r="H197" s="160" t="s">
        <v>1153</v>
      </c>
      <c r="I197" s="751" t="s">
        <v>1256</v>
      </c>
      <c r="J197" s="433">
        <v>0.38533953291255724</v>
      </c>
      <c r="K197" s="62" t="s">
        <v>181</v>
      </c>
    </row>
    <row r="198" spans="1:11" ht="25.5" customHeight="1">
      <c r="A198" s="684" t="s">
        <v>549</v>
      </c>
      <c r="B198" s="143" t="s">
        <v>242</v>
      </c>
      <c r="C198" s="434" t="s">
        <v>1166</v>
      </c>
      <c r="D198" s="434" t="s">
        <v>1167</v>
      </c>
      <c r="E198" s="62" t="s">
        <v>550</v>
      </c>
      <c r="F198" s="143" t="s">
        <v>482</v>
      </c>
      <c r="G198" s="143" t="s">
        <v>244</v>
      </c>
      <c r="H198" s="160" t="s">
        <v>1153</v>
      </c>
      <c r="I198" s="751" t="s">
        <v>1256</v>
      </c>
      <c r="J198" s="433">
        <v>0.48203331134019844</v>
      </c>
      <c r="K198" s="62" t="s">
        <v>179</v>
      </c>
    </row>
    <row r="199" spans="1:11" ht="25.5" customHeight="1">
      <c r="A199" s="684" t="s">
        <v>549</v>
      </c>
      <c r="B199" s="143" t="s">
        <v>242</v>
      </c>
      <c r="C199" s="434" t="s">
        <v>1166</v>
      </c>
      <c r="D199" s="434" t="s">
        <v>1167</v>
      </c>
      <c r="E199" s="62" t="s">
        <v>550</v>
      </c>
      <c r="F199" s="143" t="s">
        <v>482</v>
      </c>
      <c r="G199" s="143" t="s">
        <v>244</v>
      </c>
      <c r="H199" s="160" t="s">
        <v>1153</v>
      </c>
      <c r="I199" s="751" t="s">
        <v>1256</v>
      </c>
      <c r="J199" s="433">
        <v>0.63151409369871325</v>
      </c>
      <c r="K199" s="62" t="s">
        <v>180</v>
      </c>
    </row>
    <row r="200" spans="1:11" ht="25.5" customHeight="1">
      <c r="A200" s="684" t="s">
        <v>549</v>
      </c>
      <c r="B200" s="143" t="s">
        <v>242</v>
      </c>
      <c r="C200" s="434" t="s">
        <v>1168</v>
      </c>
      <c r="D200" s="434" t="s">
        <v>1169</v>
      </c>
      <c r="E200" s="62" t="s">
        <v>550</v>
      </c>
      <c r="F200" s="143" t="s">
        <v>482</v>
      </c>
      <c r="G200" s="143" t="s">
        <v>244</v>
      </c>
      <c r="H200" s="160" t="s">
        <v>1153</v>
      </c>
      <c r="I200" s="751" t="s">
        <v>1256</v>
      </c>
      <c r="J200" s="433">
        <v>0.20082696380292023</v>
      </c>
      <c r="K200" s="62" t="s">
        <v>174</v>
      </c>
    </row>
    <row r="201" spans="1:11" ht="25.5" customHeight="1">
      <c r="A201" s="684" t="s">
        <v>549</v>
      </c>
      <c r="B201" s="143" t="s">
        <v>242</v>
      </c>
      <c r="C201" s="434" t="s">
        <v>1168</v>
      </c>
      <c r="D201" s="434" t="s">
        <v>1169</v>
      </c>
      <c r="E201" s="62" t="s">
        <v>550</v>
      </c>
      <c r="F201" s="143" t="s">
        <v>482</v>
      </c>
      <c r="G201" s="143" t="s">
        <v>244</v>
      </c>
      <c r="H201" s="160" t="s">
        <v>1153</v>
      </c>
      <c r="I201" s="751" t="s">
        <v>1256</v>
      </c>
      <c r="J201" s="433">
        <v>0.13829359485261294</v>
      </c>
      <c r="K201" s="62" t="s">
        <v>177</v>
      </c>
    </row>
    <row r="202" spans="1:11" ht="25.5" customHeight="1">
      <c r="A202" s="684" t="s">
        <v>549</v>
      </c>
      <c r="B202" s="143" t="s">
        <v>242</v>
      </c>
      <c r="C202" s="434" t="s">
        <v>1168</v>
      </c>
      <c r="D202" s="434" t="s">
        <v>1169</v>
      </c>
      <c r="E202" s="62" t="s">
        <v>550</v>
      </c>
      <c r="F202" s="143" t="s">
        <v>482</v>
      </c>
      <c r="G202" s="143" t="s">
        <v>244</v>
      </c>
      <c r="H202" s="160" t="s">
        <v>1153</v>
      </c>
      <c r="I202" s="751" t="s">
        <v>1256</v>
      </c>
      <c r="J202" s="433">
        <v>0.12406588941798129</v>
      </c>
      <c r="K202" s="62" t="s">
        <v>186</v>
      </c>
    </row>
    <row r="203" spans="1:11" ht="25.5" customHeight="1">
      <c r="A203" s="684" t="s">
        <v>549</v>
      </c>
      <c r="B203" s="143" t="s">
        <v>242</v>
      </c>
      <c r="C203" s="434" t="s">
        <v>1168</v>
      </c>
      <c r="D203" s="434" t="s">
        <v>1169</v>
      </c>
      <c r="E203" s="62" t="s">
        <v>550</v>
      </c>
      <c r="F203" s="143" t="s">
        <v>482</v>
      </c>
      <c r="G203" s="143" t="s">
        <v>244</v>
      </c>
      <c r="H203" s="160" t="s">
        <v>1153</v>
      </c>
      <c r="I203" s="751" t="s">
        <v>1256</v>
      </c>
      <c r="J203" s="433">
        <v>0.17497365511995899</v>
      </c>
      <c r="K203" s="62" t="s">
        <v>187</v>
      </c>
    </row>
    <row r="204" spans="1:11" ht="25.5" customHeight="1">
      <c r="A204" s="684" t="s">
        <v>549</v>
      </c>
      <c r="B204" s="143" t="s">
        <v>242</v>
      </c>
      <c r="C204" s="434" t="s">
        <v>1168</v>
      </c>
      <c r="D204" s="434" t="s">
        <v>1169</v>
      </c>
      <c r="E204" s="62" t="s">
        <v>550</v>
      </c>
      <c r="F204" s="143" t="s">
        <v>482</v>
      </c>
      <c r="G204" s="143" t="s">
        <v>244</v>
      </c>
      <c r="H204" s="160" t="s">
        <v>1153</v>
      </c>
      <c r="I204" s="751" t="s">
        <v>1256</v>
      </c>
      <c r="J204" s="433">
        <v>0.1747077111772771</v>
      </c>
      <c r="K204" s="62" t="s">
        <v>175</v>
      </c>
    </row>
    <row r="205" spans="1:11" ht="25.5" customHeight="1">
      <c r="A205" s="684" t="s">
        <v>549</v>
      </c>
      <c r="B205" s="143" t="s">
        <v>242</v>
      </c>
      <c r="C205" s="434" t="s">
        <v>1168</v>
      </c>
      <c r="D205" s="434" t="s">
        <v>1169</v>
      </c>
      <c r="E205" s="62" t="s">
        <v>550</v>
      </c>
      <c r="F205" s="143" t="s">
        <v>482</v>
      </c>
      <c r="G205" s="143" t="s">
        <v>244</v>
      </c>
      <c r="H205" s="160" t="s">
        <v>1153</v>
      </c>
      <c r="I205" s="751" t="s">
        <v>1256</v>
      </c>
      <c r="J205" s="433">
        <v>0.12276243122174904</v>
      </c>
      <c r="K205" s="62" t="s">
        <v>176</v>
      </c>
    </row>
    <row r="206" spans="1:11" ht="25.5" customHeight="1">
      <c r="A206" s="684" t="s">
        <v>549</v>
      </c>
      <c r="B206" s="143" t="s">
        <v>242</v>
      </c>
      <c r="C206" s="434" t="s">
        <v>1168</v>
      </c>
      <c r="D206" s="434" t="s">
        <v>1169</v>
      </c>
      <c r="E206" s="62" t="s">
        <v>550</v>
      </c>
      <c r="F206" s="143" t="s">
        <v>482</v>
      </c>
      <c r="G206" s="143" t="s">
        <v>244</v>
      </c>
      <c r="H206" s="160" t="s">
        <v>1153</v>
      </c>
      <c r="I206" s="751" t="s">
        <v>1256</v>
      </c>
      <c r="J206" s="433">
        <v>0.23449408706049435</v>
      </c>
      <c r="K206" s="62" t="s">
        <v>185</v>
      </c>
    </row>
    <row r="207" spans="1:11" ht="25.5" customHeight="1">
      <c r="A207" s="684" t="s">
        <v>549</v>
      </c>
      <c r="B207" s="143" t="s">
        <v>242</v>
      </c>
      <c r="C207" s="434" t="s">
        <v>1168</v>
      </c>
      <c r="D207" s="434" t="s">
        <v>1169</v>
      </c>
      <c r="E207" s="62" t="s">
        <v>550</v>
      </c>
      <c r="F207" s="143" t="s">
        <v>482</v>
      </c>
      <c r="G207" s="143" t="s">
        <v>244</v>
      </c>
      <c r="H207" s="160" t="s">
        <v>1153</v>
      </c>
      <c r="I207" s="751" t="s">
        <v>1256</v>
      </c>
      <c r="J207" s="433">
        <v>0.21726746335873962</v>
      </c>
      <c r="K207" s="62" t="s">
        <v>183</v>
      </c>
    </row>
    <row r="208" spans="1:11" ht="25.5" customHeight="1">
      <c r="A208" s="684" t="s">
        <v>549</v>
      </c>
      <c r="B208" s="143" t="s">
        <v>242</v>
      </c>
      <c r="C208" s="434" t="s">
        <v>1168</v>
      </c>
      <c r="D208" s="434" t="s">
        <v>1169</v>
      </c>
      <c r="E208" s="62" t="s">
        <v>550</v>
      </c>
      <c r="F208" s="143" t="s">
        <v>482</v>
      </c>
      <c r="G208" s="143" t="s">
        <v>244</v>
      </c>
      <c r="H208" s="160" t="s">
        <v>1153</v>
      </c>
      <c r="I208" s="751" t="s">
        <v>1256</v>
      </c>
      <c r="J208" s="433">
        <v>0.31379020367496646</v>
      </c>
      <c r="K208" s="62" t="s">
        <v>182</v>
      </c>
    </row>
    <row r="209" spans="1:11" ht="25.5" customHeight="1">
      <c r="A209" s="684" t="s">
        <v>549</v>
      </c>
      <c r="B209" s="143" t="s">
        <v>242</v>
      </c>
      <c r="C209" s="434" t="s">
        <v>1168</v>
      </c>
      <c r="D209" s="434" t="s">
        <v>1169</v>
      </c>
      <c r="E209" s="62" t="s">
        <v>550</v>
      </c>
      <c r="F209" s="143" t="s">
        <v>482</v>
      </c>
      <c r="G209" s="143" t="s">
        <v>244</v>
      </c>
      <c r="H209" s="160" t="s">
        <v>1153</v>
      </c>
      <c r="I209" s="751" t="s">
        <v>1256</v>
      </c>
      <c r="J209" s="433">
        <v>0.11499225685641529</v>
      </c>
      <c r="K209" s="62" t="s">
        <v>178</v>
      </c>
    </row>
    <row r="210" spans="1:11" ht="25.5" customHeight="1">
      <c r="A210" s="684" t="s">
        <v>549</v>
      </c>
      <c r="B210" s="143" t="s">
        <v>242</v>
      </c>
      <c r="C210" s="434" t="s">
        <v>1168</v>
      </c>
      <c r="D210" s="434" t="s">
        <v>1169</v>
      </c>
      <c r="E210" s="62" t="s">
        <v>550</v>
      </c>
      <c r="F210" s="143" t="s">
        <v>482</v>
      </c>
      <c r="G210" s="143" t="s">
        <v>244</v>
      </c>
      <c r="H210" s="160" t="s">
        <v>1153</v>
      </c>
      <c r="I210" s="751" t="s">
        <v>1256</v>
      </c>
      <c r="J210" s="433">
        <v>0.46868738286154354</v>
      </c>
      <c r="K210" s="62" t="s">
        <v>184</v>
      </c>
    </row>
    <row r="211" spans="1:11" ht="25.5" customHeight="1">
      <c r="A211" s="684" t="s">
        <v>549</v>
      </c>
      <c r="B211" s="143" t="s">
        <v>242</v>
      </c>
      <c r="C211" s="434" t="s">
        <v>1168</v>
      </c>
      <c r="D211" s="434" t="s">
        <v>1169</v>
      </c>
      <c r="E211" s="62" t="s">
        <v>550</v>
      </c>
      <c r="F211" s="143" t="s">
        <v>482</v>
      </c>
      <c r="G211" s="143" t="s">
        <v>244</v>
      </c>
      <c r="H211" s="160" t="s">
        <v>1153</v>
      </c>
      <c r="I211" s="751" t="s">
        <v>1256</v>
      </c>
      <c r="J211" s="433">
        <v>0.10906976552466499</v>
      </c>
      <c r="K211" s="62" t="s">
        <v>181</v>
      </c>
    </row>
    <row r="212" spans="1:11" ht="25.5" customHeight="1">
      <c r="A212" s="684" t="s">
        <v>549</v>
      </c>
      <c r="B212" s="143" t="s">
        <v>242</v>
      </c>
      <c r="C212" s="434" t="s">
        <v>1168</v>
      </c>
      <c r="D212" s="434" t="s">
        <v>1169</v>
      </c>
      <c r="E212" s="62" t="s">
        <v>550</v>
      </c>
      <c r="F212" s="143" t="s">
        <v>482</v>
      </c>
      <c r="G212" s="143" t="s">
        <v>244</v>
      </c>
      <c r="H212" s="160" t="s">
        <v>1153</v>
      </c>
      <c r="I212" s="751" t="s">
        <v>1256</v>
      </c>
      <c r="J212" s="433">
        <v>0.13937320841243206</v>
      </c>
      <c r="K212" s="62" t="s">
        <v>179</v>
      </c>
    </row>
    <row r="213" spans="1:11" ht="25.5" customHeight="1">
      <c r="A213" s="684" t="s">
        <v>549</v>
      </c>
      <c r="B213" s="143" t="s">
        <v>242</v>
      </c>
      <c r="C213" s="434" t="s">
        <v>1168</v>
      </c>
      <c r="D213" s="434" t="s">
        <v>1169</v>
      </c>
      <c r="E213" s="62" t="s">
        <v>550</v>
      </c>
      <c r="F213" s="143" t="s">
        <v>482</v>
      </c>
      <c r="G213" s="143" t="s">
        <v>244</v>
      </c>
      <c r="H213" s="160" t="s">
        <v>1153</v>
      </c>
      <c r="I213" s="751" t="s">
        <v>1256</v>
      </c>
      <c r="J213" s="433">
        <v>0.25399105054198268</v>
      </c>
      <c r="K213" s="62" t="s">
        <v>180</v>
      </c>
    </row>
    <row r="214" spans="1:11" ht="25.5" customHeight="1">
      <c r="A214" s="684" t="s">
        <v>549</v>
      </c>
      <c r="B214" s="143" t="s">
        <v>242</v>
      </c>
      <c r="C214" s="434" t="s">
        <v>1170</v>
      </c>
      <c r="D214" s="434" t="s">
        <v>172</v>
      </c>
      <c r="E214" s="62" t="s">
        <v>550</v>
      </c>
      <c r="F214" s="143" t="s">
        <v>482</v>
      </c>
      <c r="G214" s="143" t="s">
        <v>244</v>
      </c>
      <c r="H214" s="160" t="s">
        <v>1153</v>
      </c>
      <c r="I214" s="751" t="s">
        <v>1256</v>
      </c>
      <c r="J214" s="433">
        <v>0.11824216569877156</v>
      </c>
      <c r="K214" s="62" t="s">
        <v>174</v>
      </c>
    </row>
    <row r="215" spans="1:11" ht="25.5" customHeight="1">
      <c r="A215" s="684" t="s">
        <v>549</v>
      </c>
      <c r="B215" s="143" t="s">
        <v>242</v>
      </c>
      <c r="C215" s="434" t="s">
        <v>1170</v>
      </c>
      <c r="D215" s="434" t="s">
        <v>172</v>
      </c>
      <c r="E215" s="62" t="s">
        <v>550</v>
      </c>
      <c r="F215" s="143" t="s">
        <v>482</v>
      </c>
      <c r="G215" s="143" t="s">
        <v>244</v>
      </c>
      <c r="H215" s="160" t="s">
        <v>1153</v>
      </c>
      <c r="I215" s="751" t="s">
        <v>1256</v>
      </c>
      <c r="J215" s="433">
        <v>0.10026405740368446</v>
      </c>
      <c r="K215" s="62" t="s">
        <v>177</v>
      </c>
    </row>
    <row r="216" spans="1:11" ht="25.5" customHeight="1">
      <c r="A216" s="684" t="s">
        <v>549</v>
      </c>
      <c r="B216" s="143" t="s">
        <v>242</v>
      </c>
      <c r="C216" s="434" t="s">
        <v>1170</v>
      </c>
      <c r="D216" s="434" t="s">
        <v>172</v>
      </c>
      <c r="E216" s="62" t="s">
        <v>550</v>
      </c>
      <c r="F216" s="143" t="s">
        <v>482</v>
      </c>
      <c r="G216" s="143" t="s">
        <v>244</v>
      </c>
      <c r="H216" s="160" t="s">
        <v>1153</v>
      </c>
      <c r="I216" s="751" t="s">
        <v>1256</v>
      </c>
      <c r="J216" s="433">
        <v>6.038339282246892E-2</v>
      </c>
      <c r="K216" s="62" t="s">
        <v>186</v>
      </c>
    </row>
    <row r="217" spans="1:11" ht="25.5" customHeight="1">
      <c r="A217" s="684" t="s">
        <v>549</v>
      </c>
      <c r="B217" s="143" t="s">
        <v>242</v>
      </c>
      <c r="C217" s="434" t="s">
        <v>1170</v>
      </c>
      <c r="D217" s="434" t="s">
        <v>172</v>
      </c>
      <c r="E217" s="62" t="s">
        <v>550</v>
      </c>
      <c r="F217" s="143" t="s">
        <v>482</v>
      </c>
      <c r="G217" s="143" t="s">
        <v>244</v>
      </c>
      <c r="H217" s="160" t="s">
        <v>1153</v>
      </c>
      <c r="I217" s="751" t="s">
        <v>1256</v>
      </c>
      <c r="J217" s="433">
        <v>7.4183764502532709E-2</v>
      </c>
      <c r="K217" s="62" t="s">
        <v>187</v>
      </c>
    </row>
    <row r="218" spans="1:11" ht="25.5" customHeight="1">
      <c r="A218" s="684" t="s">
        <v>549</v>
      </c>
      <c r="B218" s="143" t="s">
        <v>242</v>
      </c>
      <c r="C218" s="434" t="s">
        <v>1170</v>
      </c>
      <c r="D218" s="434" t="s">
        <v>172</v>
      </c>
      <c r="E218" s="62" t="s">
        <v>550</v>
      </c>
      <c r="F218" s="143" t="s">
        <v>482</v>
      </c>
      <c r="G218" s="143" t="s">
        <v>244</v>
      </c>
      <c r="H218" s="160" t="s">
        <v>1153</v>
      </c>
      <c r="I218" s="751" t="s">
        <v>1256</v>
      </c>
      <c r="J218" s="433">
        <v>0.15558105601460945</v>
      </c>
      <c r="K218" s="62" t="s">
        <v>175</v>
      </c>
    </row>
    <row r="219" spans="1:11" ht="25.5" customHeight="1">
      <c r="A219" s="684" t="s">
        <v>549</v>
      </c>
      <c r="B219" s="143" t="s">
        <v>242</v>
      </c>
      <c r="C219" s="434" t="s">
        <v>1170</v>
      </c>
      <c r="D219" s="434" t="s">
        <v>172</v>
      </c>
      <c r="E219" s="62" t="s">
        <v>550</v>
      </c>
      <c r="F219" s="143" t="s">
        <v>482</v>
      </c>
      <c r="G219" s="143" t="s">
        <v>244</v>
      </c>
      <c r="H219" s="160" t="s">
        <v>1153</v>
      </c>
      <c r="I219" s="751" t="s">
        <v>1256</v>
      </c>
      <c r="J219" s="433">
        <v>6.291931468502418E-2</v>
      </c>
      <c r="K219" s="62" t="s">
        <v>176</v>
      </c>
    </row>
    <row r="220" spans="1:11" ht="25.5" customHeight="1">
      <c r="A220" s="684" t="s">
        <v>549</v>
      </c>
      <c r="B220" s="143" t="s">
        <v>242</v>
      </c>
      <c r="C220" s="434" t="s">
        <v>1170</v>
      </c>
      <c r="D220" s="434" t="s">
        <v>172</v>
      </c>
      <c r="E220" s="62" t="s">
        <v>550</v>
      </c>
      <c r="F220" s="143" t="s">
        <v>482</v>
      </c>
      <c r="G220" s="143" t="s">
        <v>244</v>
      </c>
      <c r="H220" s="160" t="s">
        <v>1153</v>
      </c>
      <c r="I220" s="751" t="s">
        <v>1256</v>
      </c>
      <c r="J220" s="433">
        <v>0.22571058040539693</v>
      </c>
      <c r="K220" s="62" t="s">
        <v>185</v>
      </c>
    </row>
    <row r="221" spans="1:11" ht="25.5" customHeight="1">
      <c r="A221" s="684" t="s">
        <v>549</v>
      </c>
      <c r="B221" s="143" t="s">
        <v>242</v>
      </c>
      <c r="C221" s="434" t="s">
        <v>1170</v>
      </c>
      <c r="D221" s="434" t="s">
        <v>172</v>
      </c>
      <c r="E221" s="62" t="s">
        <v>550</v>
      </c>
      <c r="F221" s="143" t="s">
        <v>482</v>
      </c>
      <c r="G221" s="143" t="s">
        <v>244</v>
      </c>
      <c r="H221" s="160" t="s">
        <v>1153</v>
      </c>
      <c r="I221" s="751" t="s">
        <v>1256</v>
      </c>
      <c r="J221" s="433">
        <v>0.11839990684208358</v>
      </c>
      <c r="K221" s="62" t="s">
        <v>183</v>
      </c>
    </row>
    <row r="222" spans="1:11" ht="25.5" customHeight="1">
      <c r="A222" s="684" t="s">
        <v>549</v>
      </c>
      <c r="B222" s="143" t="s">
        <v>242</v>
      </c>
      <c r="C222" s="434" t="s">
        <v>1170</v>
      </c>
      <c r="D222" s="434" t="s">
        <v>172</v>
      </c>
      <c r="E222" s="62" t="s">
        <v>550</v>
      </c>
      <c r="F222" s="143" t="s">
        <v>482</v>
      </c>
      <c r="G222" s="143" t="s">
        <v>244</v>
      </c>
      <c r="H222" s="160" t="s">
        <v>1153</v>
      </c>
      <c r="I222" s="751" t="s">
        <v>1256</v>
      </c>
      <c r="J222" s="433">
        <v>0.20080470805870468</v>
      </c>
      <c r="K222" s="62" t="s">
        <v>182</v>
      </c>
    </row>
    <row r="223" spans="1:11" ht="25.5" customHeight="1">
      <c r="A223" s="684" t="s">
        <v>549</v>
      </c>
      <c r="B223" s="143" t="s">
        <v>242</v>
      </c>
      <c r="C223" s="434" t="s">
        <v>1170</v>
      </c>
      <c r="D223" s="434" t="s">
        <v>172</v>
      </c>
      <c r="E223" s="62" t="s">
        <v>550</v>
      </c>
      <c r="F223" s="143" t="s">
        <v>482</v>
      </c>
      <c r="G223" s="143" t="s">
        <v>244</v>
      </c>
      <c r="H223" s="160" t="s">
        <v>1153</v>
      </c>
      <c r="I223" s="751" t="s">
        <v>1256</v>
      </c>
      <c r="J223" s="433">
        <v>5.9514321307924944E-2</v>
      </c>
      <c r="K223" s="62" t="s">
        <v>178</v>
      </c>
    </row>
    <row r="224" spans="1:11" ht="25.5" customHeight="1">
      <c r="A224" s="684" t="s">
        <v>549</v>
      </c>
      <c r="B224" s="143" t="s">
        <v>242</v>
      </c>
      <c r="C224" s="434" t="s">
        <v>1170</v>
      </c>
      <c r="D224" s="434" t="s">
        <v>172</v>
      </c>
      <c r="E224" s="62" t="s">
        <v>550</v>
      </c>
      <c r="F224" s="143" t="s">
        <v>482</v>
      </c>
      <c r="G224" s="143" t="s">
        <v>244</v>
      </c>
      <c r="H224" s="160" t="s">
        <v>1153</v>
      </c>
      <c r="I224" s="751" t="s">
        <v>1256</v>
      </c>
      <c r="J224" s="433">
        <v>0.22567463915604521</v>
      </c>
      <c r="K224" s="62" t="s">
        <v>184</v>
      </c>
    </row>
    <row r="225" spans="1:11" ht="25.5" customHeight="1">
      <c r="A225" s="684" t="s">
        <v>549</v>
      </c>
      <c r="B225" s="143" t="s">
        <v>242</v>
      </c>
      <c r="C225" s="434" t="s">
        <v>1170</v>
      </c>
      <c r="D225" s="434" t="s">
        <v>172</v>
      </c>
      <c r="E225" s="62" t="s">
        <v>550</v>
      </c>
      <c r="F225" s="143" t="s">
        <v>482</v>
      </c>
      <c r="G225" s="143" t="s">
        <v>244</v>
      </c>
      <c r="H225" s="160" t="s">
        <v>1153</v>
      </c>
      <c r="I225" s="751" t="s">
        <v>1256</v>
      </c>
      <c r="J225" s="433">
        <v>7.0065387617882335E-2</v>
      </c>
      <c r="K225" s="62" t="s">
        <v>181</v>
      </c>
    </row>
    <row r="226" spans="1:11" ht="25.5" customHeight="1">
      <c r="A226" s="684" t="s">
        <v>549</v>
      </c>
      <c r="B226" s="143" t="s">
        <v>242</v>
      </c>
      <c r="C226" s="434" t="s">
        <v>1170</v>
      </c>
      <c r="D226" s="434" t="s">
        <v>172</v>
      </c>
      <c r="E226" s="62" t="s">
        <v>550</v>
      </c>
      <c r="F226" s="143" t="s">
        <v>482</v>
      </c>
      <c r="G226" s="143" t="s">
        <v>244</v>
      </c>
      <c r="H226" s="160" t="s">
        <v>1153</v>
      </c>
      <c r="I226" s="751" t="s">
        <v>1256</v>
      </c>
      <c r="J226" s="433">
        <v>9.1324433180910283E-2</v>
      </c>
      <c r="K226" s="62" t="s">
        <v>179</v>
      </c>
    </row>
    <row r="227" spans="1:11" ht="25.5" customHeight="1">
      <c r="A227" s="684" t="s">
        <v>549</v>
      </c>
      <c r="B227" s="143" t="s">
        <v>242</v>
      </c>
      <c r="C227" s="434" t="s">
        <v>1170</v>
      </c>
      <c r="D227" s="434" t="s">
        <v>172</v>
      </c>
      <c r="E227" s="62" t="s">
        <v>550</v>
      </c>
      <c r="F227" s="143" t="s">
        <v>482</v>
      </c>
      <c r="G227" s="143" t="s">
        <v>244</v>
      </c>
      <c r="H227" s="160" t="s">
        <v>1153</v>
      </c>
      <c r="I227" s="751" t="s">
        <v>1256</v>
      </c>
      <c r="J227" s="433">
        <v>0.10202490935080008</v>
      </c>
      <c r="K227" s="62" t="s">
        <v>180</v>
      </c>
    </row>
    <row r="228" spans="1:11" ht="25.5" customHeight="1">
      <c r="A228" s="684" t="s">
        <v>549</v>
      </c>
      <c r="B228" s="143" t="s">
        <v>242</v>
      </c>
      <c r="C228" s="434" t="s">
        <v>1170</v>
      </c>
      <c r="D228" s="434" t="s">
        <v>173</v>
      </c>
      <c r="E228" s="62" t="s">
        <v>550</v>
      </c>
      <c r="F228" s="143" t="s">
        <v>482</v>
      </c>
      <c r="G228" s="143" t="s">
        <v>244</v>
      </c>
      <c r="H228" s="160" t="s">
        <v>1153</v>
      </c>
      <c r="I228" s="751" t="s">
        <v>1256</v>
      </c>
      <c r="J228" s="433">
        <v>0.11824216569877162</v>
      </c>
      <c r="K228" s="62" t="s">
        <v>174</v>
      </c>
    </row>
    <row r="229" spans="1:11" ht="25.5" customHeight="1">
      <c r="A229" s="684" t="s">
        <v>549</v>
      </c>
      <c r="B229" s="143" t="s">
        <v>242</v>
      </c>
      <c r="C229" s="434" t="s">
        <v>1170</v>
      </c>
      <c r="D229" s="434" t="s">
        <v>173</v>
      </c>
      <c r="E229" s="62" t="s">
        <v>550</v>
      </c>
      <c r="F229" s="143" t="s">
        <v>482</v>
      </c>
      <c r="G229" s="143" t="s">
        <v>244</v>
      </c>
      <c r="H229" s="160" t="s">
        <v>1153</v>
      </c>
      <c r="I229" s="751" t="s">
        <v>1256</v>
      </c>
      <c r="J229" s="433">
        <v>0.10026405740368445</v>
      </c>
      <c r="K229" s="62" t="s">
        <v>177</v>
      </c>
    </row>
    <row r="230" spans="1:11" ht="25.5" customHeight="1">
      <c r="A230" s="684" t="s">
        <v>549</v>
      </c>
      <c r="B230" s="143" t="s">
        <v>242</v>
      </c>
      <c r="C230" s="434" t="s">
        <v>1170</v>
      </c>
      <c r="D230" s="434" t="s">
        <v>173</v>
      </c>
      <c r="E230" s="62" t="s">
        <v>550</v>
      </c>
      <c r="F230" s="143" t="s">
        <v>482</v>
      </c>
      <c r="G230" s="143" t="s">
        <v>244</v>
      </c>
      <c r="H230" s="160" t="s">
        <v>1153</v>
      </c>
      <c r="I230" s="751" t="s">
        <v>1256</v>
      </c>
      <c r="J230" s="433">
        <v>6.0383392822468872E-2</v>
      </c>
      <c r="K230" s="62" t="s">
        <v>186</v>
      </c>
    </row>
    <row r="231" spans="1:11" ht="25.5" customHeight="1">
      <c r="A231" s="684" t="s">
        <v>549</v>
      </c>
      <c r="B231" s="143" t="s">
        <v>242</v>
      </c>
      <c r="C231" s="434" t="s">
        <v>1170</v>
      </c>
      <c r="D231" s="434" t="s">
        <v>173</v>
      </c>
      <c r="E231" s="62" t="s">
        <v>550</v>
      </c>
      <c r="F231" s="143" t="s">
        <v>482</v>
      </c>
      <c r="G231" s="143" t="s">
        <v>244</v>
      </c>
      <c r="H231" s="160" t="s">
        <v>1153</v>
      </c>
      <c r="I231" s="751" t="s">
        <v>1256</v>
      </c>
      <c r="J231" s="433">
        <v>7.4183764502532723E-2</v>
      </c>
      <c r="K231" s="62" t="s">
        <v>187</v>
      </c>
    </row>
    <row r="232" spans="1:11" ht="25.5" customHeight="1">
      <c r="A232" s="684" t="s">
        <v>549</v>
      </c>
      <c r="B232" s="143" t="s">
        <v>242</v>
      </c>
      <c r="C232" s="434" t="s">
        <v>1170</v>
      </c>
      <c r="D232" s="434" t="s">
        <v>173</v>
      </c>
      <c r="E232" s="62" t="s">
        <v>550</v>
      </c>
      <c r="F232" s="143" t="s">
        <v>482</v>
      </c>
      <c r="G232" s="143" t="s">
        <v>244</v>
      </c>
      <c r="H232" s="160" t="s">
        <v>1153</v>
      </c>
      <c r="I232" s="751" t="s">
        <v>1256</v>
      </c>
      <c r="J232" s="433">
        <v>0.15558105601460945</v>
      </c>
      <c r="K232" s="62" t="s">
        <v>175</v>
      </c>
    </row>
    <row r="233" spans="1:11" ht="25.5" customHeight="1">
      <c r="A233" s="684" t="s">
        <v>549</v>
      </c>
      <c r="B233" s="143" t="s">
        <v>242</v>
      </c>
      <c r="C233" s="434" t="s">
        <v>1170</v>
      </c>
      <c r="D233" s="434" t="s">
        <v>173</v>
      </c>
      <c r="E233" s="62" t="s">
        <v>550</v>
      </c>
      <c r="F233" s="143" t="s">
        <v>482</v>
      </c>
      <c r="G233" s="143" t="s">
        <v>244</v>
      </c>
      <c r="H233" s="160" t="s">
        <v>1153</v>
      </c>
      <c r="I233" s="751" t="s">
        <v>1256</v>
      </c>
      <c r="J233" s="433">
        <v>6.2919314685024139E-2</v>
      </c>
      <c r="K233" s="62" t="s">
        <v>176</v>
      </c>
    </row>
    <row r="234" spans="1:11" ht="25.5" customHeight="1">
      <c r="A234" s="684" t="s">
        <v>549</v>
      </c>
      <c r="B234" s="143" t="s">
        <v>242</v>
      </c>
      <c r="C234" s="434" t="s">
        <v>1170</v>
      </c>
      <c r="D234" s="434" t="s">
        <v>173</v>
      </c>
      <c r="E234" s="62" t="s">
        <v>550</v>
      </c>
      <c r="F234" s="143" t="s">
        <v>482</v>
      </c>
      <c r="G234" s="143" t="s">
        <v>244</v>
      </c>
      <c r="H234" s="160" t="s">
        <v>1153</v>
      </c>
      <c r="I234" s="751" t="s">
        <v>1256</v>
      </c>
      <c r="J234" s="433">
        <v>0.22571058040539693</v>
      </c>
      <c r="K234" s="62" t="s">
        <v>185</v>
      </c>
    </row>
    <row r="235" spans="1:11" ht="25.5" customHeight="1">
      <c r="A235" s="684" t="s">
        <v>549</v>
      </c>
      <c r="B235" s="143" t="s">
        <v>242</v>
      </c>
      <c r="C235" s="434" t="s">
        <v>1170</v>
      </c>
      <c r="D235" s="434" t="s">
        <v>173</v>
      </c>
      <c r="E235" s="62" t="s">
        <v>550</v>
      </c>
      <c r="F235" s="143" t="s">
        <v>482</v>
      </c>
      <c r="G235" s="143" t="s">
        <v>244</v>
      </c>
      <c r="H235" s="160" t="s">
        <v>1153</v>
      </c>
      <c r="I235" s="751" t="s">
        <v>1256</v>
      </c>
      <c r="J235" s="433">
        <v>0.11839990684208354</v>
      </c>
      <c r="K235" s="62" t="s">
        <v>183</v>
      </c>
    </row>
    <row r="236" spans="1:11" ht="25.5" customHeight="1">
      <c r="A236" s="684" t="s">
        <v>549</v>
      </c>
      <c r="B236" s="143" t="s">
        <v>242</v>
      </c>
      <c r="C236" s="434" t="s">
        <v>1170</v>
      </c>
      <c r="D236" s="434" t="s">
        <v>173</v>
      </c>
      <c r="E236" s="62" t="s">
        <v>550</v>
      </c>
      <c r="F236" s="143" t="s">
        <v>482</v>
      </c>
      <c r="G236" s="143" t="s">
        <v>244</v>
      </c>
      <c r="H236" s="160" t="s">
        <v>1153</v>
      </c>
      <c r="I236" s="751" t="s">
        <v>1256</v>
      </c>
      <c r="J236" s="433">
        <v>0.20080470805870468</v>
      </c>
      <c r="K236" s="62" t="s">
        <v>182</v>
      </c>
    </row>
    <row r="237" spans="1:11" ht="25.5" customHeight="1">
      <c r="A237" s="684" t="s">
        <v>549</v>
      </c>
      <c r="B237" s="143" t="s">
        <v>242</v>
      </c>
      <c r="C237" s="434" t="s">
        <v>1170</v>
      </c>
      <c r="D237" s="434" t="s">
        <v>173</v>
      </c>
      <c r="E237" s="62" t="s">
        <v>550</v>
      </c>
      <c r="F237" s="143" t="s">
        <v>482</v>
      </c>
      <c r="G237" s="143" t="s">
        <v>244</v>
      </c>
      <c r="H237" s="160" t="s">
        <v>1153</v>
      </c>
      <c r="I237" s="751" t="s">
        <v>1256</v>
      </c>
      <c r="J237" s="433">
        <v>5.9514321307924938E-2</v>
      </c>
      <c r="K237" s="62" t="s">
        <v>178</v>
      </c>
    </row>
    <row r="238" spans="1:11" ht="25.5" customHeight="1">
      <c r="A238" s="684" t="s">
        <v>549</v>
      </c>
      <c r="B238" s="143" t="s">
        <v>242</v>
      </c>
      <c r="C238" s="434" t="s">
        <v>1170</v>
      </c>
      <c r="D238" s="434" t="s">
        <v>173</v>
      </c>
      <c r="E238" s="62" t="s">
        <v>550</v>
      </c>
      <c r="F238" s="143" t="s">
        <v>482</v>
      </c>
      <c r="G238" s="143" t="s">
        <v>244</v>
      </c>
      <c r="H238" s="160" t="s">
        <v>1153</v>
      </c>
      <c r="I238" s="751" t="s">
        <v>1256</v>
      </c>
      <c r="J238" s="433">
        <v>0.2256746391560453</v>
      </c>
      <c r="K238" s="62" t="s">
        <v>184</v>
      </c>
    </row>
    <row r="239" spans="1:11" ht="25.5" customHeight="1">
      <c r="A239" s="684" t="s">
        <v>549</v>
      </c>
      <c r="B239" s="143" t="s">
        <v>242</v>
      </c>
      <c r="C239" s="434" t="s">
        <v>1170</v>
      </c>
      <c r="D239" s="434" t="s">
        <v>173</v>
      </c>
      <c r="E239" s="62" t="s">
        <v>550</v>
      </c>
      <c r="F239" s="143" t="s">
        <v>482</v>
      </c>
      <c r="G239" s="143" t="s">
        <v>244</v>
      </c>
      <c r="H239" s="160" t="s">
        <v>1153</v>
      </c>
      <c r="I239" s="751" t="s">
        <v>1256</v>
      </c>
      <c r="J239" s="433">
        <v>7.0065387617882363E-2</v>
      </c>
      <c r="K239" s="62" t="s">
        <v>181</v>
      </c>
    </row>
    <row r="240" spans="1:11" ht="25.5" customHeight="1">
      <c r="A240" s="684" t="s">
        <v>549</v>
      </c>
      <c r="B240" s="143" t="s">
        <v>242</v>
      </c>
      <c r="C240" s="434" t="s">
        <v>1170</v>
      </c>
      <c r="D240" s="434" t="s">
        <v>173</v>
      </c>
      <c r="E240" s="62" t="s">
        <v>550</v>
      </c>
      <c r="F240" s="143" t="s">
        <v>482</v>
      </c>
      <c r="G240" s="143" t="s">
        <v>244</v>
      </c>
      <c r="H240" s="160" t="s">
        <v>1153</v>
      </c>
      <c r="I240" s="751" t="s">
        <v>1256</v>
      </c>
      <c r="J240" s="433">
        <v>9.1324433180910283E-2</v>
      </c>
      <c r="K240" s="62" t="s">
        <v>179</v>
      </c>
    </row>
    <row r="241" spans="1:11" ht="25.5" customHeight="1">
      <c r="A241" s="684" t="s">
        <v>549</v>
      </c>
      <c r="B241" s="143" t="s">
        <v>242</v>
      </c>
      <c r="C241" s="434" t="s">
        <v>1170</v>
      </c>
      <c r="D241" s="434" t="s">
        <v>173</v>
      </c>
      <c r="E241" s="62" t="s">
        <v>550</v>
      </c>
      <c r="F241" s="143" t="s">
        <v>482</v>
      </c>
      <c r="G241" s="143" t="s">
        <v>244</v>
      </c>
      <c r="H241" s="160" t="s">
        <v>1153</v>
      </c>
      <c r="I241" s="751" t="s">
        <v>1256</v>
      </c>
      <c r="J241" s="433">
        <v>0.10202490935080009</v>
      </c>
      <c r="K241" s="62" t="s">
        <v>180</v>
      </c>
    </row>
    <row r="242" spans="1:11" ht="25.5" customHeight="1">
      <c r="A242" s="684" t="s">
        <v>549</v>
      </c>
      <c r="B242" s="143" t="s">
        <v>242</v>
      </c>
      <c r="C242" s="434" t="s">
        <v>1170</v>
      </c>
      <c r="D242" s="434" t="s">
        <v>170</v>
      </c>
      <c r="E242" s="62" t="s">
        <v>550</v>
      </c>
      <c r="F242" s="143" t="s">
        <v>482</v>
      </c>
      <c r="G242" s="143" t="s">
        <v>244</v>
      </c>
      <c r="H242" s="160" t="s">
        <v>1153</v>
      </c>
      <c r="I242" s="751" t="s">
        <v>1256</v>
      </c>
      <c r="J242" s="433">
        <v>8.5030112922516485E-2</v>
      </c>
      <c r="K242" s="62" t="s">
        <v>174</v>
      </c>
    </row>
    <row r="243" spans="1:11" ht="25.5" customHeight="1">
      <c r="A243" s="684" t="s">
        <v>549</v>
      </c>
      <c r="B243" s="143" t="s">
        <v>242</v>
      </c>
      <c r="C243" s="434" t="s">
        <v>1170</v>
      </c>
      <c r="D243" s="434" t="s">
        <v>170</v>
      </c>
      <c r="E243" s="62" t="s">
        <v>550</v>
      </c>
      <c r="F243" s="143" t="s">
        <v>482</v>
      </c>
      <c r="G243" s="143" t="s">
        <v>244</v>
      </c>
      <c r="H243" s="160" t="s">
        <v>1153</v>
      </c>
      <c r="I243" s="751" t="s">
        <v>1256</v>
      </c>
      <c r="J243" s="433">
        <v>0</v>
      </c>
      <c r="K243" s="62" t="s">
        <v>177</v>
      </c>
    </row>
    <row r="244" spans="1:11" ht="25.5" customHeight="1">
      <c r="A244" s="684" t="s">
        <v>549</v>
      </c>
      <c r="B244" s="143" t="s">
        <v>242</v>
      </c>
      <c r="C244" s="434" t="s">
        <v>1170</v>
      </c>
      <c r="D244" s="434" t="s">
        <v>170</v>
      </c>
      <c r="E244" s="62" t="s">
        <v>550</v>
      </c>
      <c r="F244" s="143" t="s">
        <v>482</v>
      </c>
      <c r="G244" s="143" t="s">
        <v>244</v>
      </c>
      <c r="H244" s="160" t="s">
        <v>1153</v>
      </c>
      <c r="I244" s="751" t="s">
        <v>1256</v>
      </c>
      <c r="J244" s="433">
        <v>4.8771433979771517E-2</v>
      </c>
      <c r="K244" s="62" t="s">
        <v>186</v>
      </c>
    </row>
    <row r="245" spans="1:11" ht="25.5" customHeight="1">
      <c r="A245" s="684" t="s">
        <v>549</v>
      </c>
      <c r="B245" s="143" t="s">
        <v>242</v>
      </c>
      <c r="C245" s="434" t="s">
        <v>1170</v>
      </c>
      <c r="D245" s="434" t="s">
        <v>170</v>
      </c>
      <c r="E245" s="62" t="s">
        <v>550</v>
      </c>
      <c r="F245" s="143" t="s">
        <v>482</v>
      </c>
      <c r="G245" s="143" t="s">
        <v>244</v>
      </c>
      <c r="H245" s="160" t="s">
        <v>1153</v>
      </c>
      <c r="I245" s="751" t="s">
        <v>1256</v>
      </c>
      <c r="J245" s="433">
        <v>0</v>
      </c>
      <c r="K245" s="62" t="s">
        <v>187</v>
      </c>
    </row>
    <row r="246" spans="1:11" ht="25.5" customHeight="1">
      <c r="A246" s="684" t="s">
        <v>549</v>
      </c>
      <c r="B246" s="143" t="s">
        <v>242</v>
      </c>
      <c r="C246" s="434" t="s">
        <v>1170</v>
      </c>
      <c r="D246" s="434" t="s">
        <v>170</v>
      </c>
      <c r="E246" s="62" t="s">
        <v>550</v>
      </c>
      <c r="F246" s="143" t="s">
        <v>482</v>
      </c>
      <c r="G246" s="143" t="s">
        <v>244</v>
      </c>
      <c r="H246" s="160" t="s">
        <v>1153</v>
      </c>
      <c r="I246" s="751" t="s">
        <v>1256</v>
      </c>
      <c r="J246" s="433">
        <v>0.13313741536590296</v>
      </c>
      <c r="K246" s="62" t="s">
        <v>175</v>
      </c>
    </row>
    <row r="247" spans="1:11" ht="25.5" customHeight="1">
      <c r="A247" s="684" t="s">
        <v>549</v>
      </c>
      <c r="B247" s="143" t="s">
        <v>242</v>
      </c>
      <c r="C247" s="434" t="s">
        <v>1170</v>
      </c>
      <c r="D247" s="434" t="s">
        <v>170</v>
      </c>
      <c r="E247" s="62" t="s">
        <v>550</v>
      </c>
      <c r="F247" s="143" t="s">
        <v>482</v>
      </c>
      <c r="G247" s="143" t="s">
        <v>244</v>
      </c>
      <c r="H247" s="160" t="s">
        <v>1153</v>
      </c>
      <c r="I247" s="751" t="s">
        <v>1256</v>
      </c>
      <c r="J247" s="433">
        <v>4.1117418241520813E-2</v>
      </c>
      <c r="K247" s="62" t="s">
        <v>176</v>
      </c>
    </row>
    <row r="248" spans="1:11" ht="25.5" customHeight="1">
      <c r="A248" s="684" t="s">
        <v>549</v>
      </c>
      <c r="B248" s="143" t="s">
        <v>242</v>
      </c>
      <c r="C248" s="434" t="s">
        <v>1170</v>
      </c>
      <c r="D248" s="434" t="s">
        <v>170</v>
      </c>
      <c r="E248" s="62" t="s">
        <v>550</v>
      </c>
      <c r="F248" s="143" t="s">
        <v>482</v>
      </c>
      <c r="G248" s="143" t="s">
        <v>244</v>
      </c>
      <c r="H248" s="160" t="s">
        <v>1153</v>
      </c>
      <c r="I248" s="751" t="s">
        <v>1256</v>
      </c>
      <c r="J248" s="433">
        <v>0.14240506377095344</v>
      </c>
      <c r="K248" s="62" t="s">
        <v>185</v>
      </c>
    </row>
    <row r="249" spans="1:11" ht="25.5" customHeight="1">
      <c r="A249" s="684" t="s">
        <v>549</v>
      </c>
      <c r="B249" s="143" t="s">
        <v>242</v>
      </c>
      <c r="C249" s="434" t="s">
        <v>1170</v>
      </c>
      <c r="D249" s="434" t="s">
        <v>170</v>
      </c>
      <c r="E249" s="62" t="s">
        <v>550</v>
      </c>
      <c r="F249" s="143" t="s">
        <v>482</v>
      </c>
      <c r="G249" s="143" t="s">
        <v>244</v>
      </c>
      <c r="H249" s="160" t="s">
        <v>1153</v>
      </c>
      <c r="I249" s="751" t="s">
        <v>1256</v>
      </c>
      <c r="J249" s="433">
        <v>0.1068811764549963</v>
      </c>
      <c r="K249" s="62" t="s">
        <v>183</v>
      </c>
    </row>
    <row r="250" spans="1:11" ht="25.5" customHeight="1">
      <c r="A250" s="684" t="s">
        <v>549</v>
      </c>
      <c r="B250" s="143" t="s">
        <v>242</v>
      </c>
      <c r="C250" s="434" t="s">
        <v>1170</v>
      </c>
      <c r="D250" s="434" t="s">
        <v>170</v>
      </c>
      <c r="E250" s="62" t="s">
        <v>550</v>
      </c>
      <c r="F250" s="143" t="s">
        <v>482</v>
      </c>
      <c r="G250" s="143" t="s">
        <v>244</v>
      </c>
      <c r="H250" s="160" t="s">
        <v>1153</v>
      </c>
      <c r="I250" s="751" t="s">
        <v>1256</v>
      </c>
      <c r="J250" s="433">
        <v>0.11756700979444761</v>
      </c>
      <c r="K250" s="62" t="s">
        <v>182</v>
      </c>
    </row>
    <row r="251" spans="1:11" ht="25.5" customHeight="1">
      <c r="A251" s="684" t="s">
        <v>549</v>
      </c>
      <c r="B251" s="143" t="s">
        <v>242</v>
      </c>
      <c r="C251" s="434" t="s">
        <v>1170</v>
      </c>
      <c r="D251" s="434" t="s">
        <v>170</v>
      </c>
      <c r="E251" s="62" t="s">
        <v>550</v>
      </c>
      <c r="F251" s="143" t="s">
        <v>482</v>
      </c>
      <c r="G251" s="143" t="s">
        <v>244</v>
      </c>
      <c r="H251" s="160" t="s">
        <v>1153</v>
      </c>
      <c r="I251" s="751" t="s">
        <v>1256</v>
      </c>
      <c r="J251" s="433">
        <v>2.3524329432726601E-2</v>
      </c>
      <c r="K251" s="62" t="s">
        <v>178</v>
      </c>
    </row>
    <row r="252" spans="1:11" ht="25.5" customHeight="1">
      <c r="A252" s="684" t="s">
        <v>549</v>
      </c>
      <c r="B252" s="143" t="s">
        <v>242</v>
      </c>
      <c r="C252" s="434" t="s">
        <v>1170</v>
      </c>
      <c r="D252" s="434" t="s">
        <v>170</v>
      </c>
      <c r="E252" s="62" t="s">
        <v>550</v>
      </c>
      <c r="F252" s="143" t="s">
        <v>482</v>
      </c>
      <c r="G252" s="143" t="s">
        <v>244</v>
      </c>
      <c r="H252" s="160" t="s">
        <v>1153</v>
      </c>
      <c r="I252" s="751" t="s">
        <v>1256</v>
      </c>
      <c r="J252" s="433">
        <v>8.3044033285989971E-2</v>
      </c>
      <c r="K252" s="62" t="s">
        <v>184</v>
      </c>
    </row>
    <row r="253" spans="1:11" ht="25.5" customHeight="1">
      <c r="A253" s="684" t="s">
        <v>549</v>
      </c>
      <c r="B253" s="143" t="s">
        <v>242</v>
      </c>
      <c r="C253" s="434" t="s">
        <v>1170</v>
      </c>
      <c r="D253" s="434" t="s">
        <v>170</v>
      </c>
      <c r="E253" s="62" t="s">
        <v>550</v>
      </c>
      <c r="F253" s="143" t="s">
        <v>482</v>
      </c>
      <c r="G253" s="143" t="s">
        <v>244</v>
      </c>
      <c r="H253" s="160" t="s">
        <v>1153</v>
      </c>
      <c r="I253" s="751" t="s">
        <v>1256</v>
      </c>
      <c r="J253" s="433">
        <v>4.8513087519094326E-2</v>
      </c>
      <c r="K253" s="62" t="s">
        <v>181</v>
      </c>
    </row>
    <row r="254" spans="1:11" ht="25.5" customHeight="1">
      <c r="A254" s="684" t="s">
        <v>549</v>
      </c>
      <c r="B254" s="143" t="s">
        <v>242</v>
      </c>
      <c r="C254" s="434" t="s">
        <v>1170</v>
      </c>
      <c r="D254" s="434" t="s">
        <v>170</v>
      </c>
      <c r="E254" s="62" t="s">
        <v>550</v>
      </c>
      <c r="F254" s="143" t="s">
        <v>482</v>
      </c>
      <c r="G254" s="143" t="s">
        <v>244</v>
      </c>
      <c r="H254" s="160" t="s">
        <v>1153</v>
      </c>
      <c r="I254" s="751" t="s">
        <v>1256</v>
      </c>
      <c r="J254" s="433">
        <v>5.118328297131737E-2</v>
      </c>
      <c r="K254" s="62" t="s">
        <v>179</v>
      </c>
    </row>
    <row r="255" spans="1:11" ht="25.5" customHeight="1">
      <c r="A255" s="684" t="s">
        <v>549</v>
      </c>
      <c r="B255" s="143" t="s">
        <v>242</v>
      </c>
      <c r="C255" s="434" t="s">
        <v>1170</v>
      </c>
      <c r="D255" s="434" t="s">
        <v>170</v>
      </c>
      <c r="E255" s="62" t="s">
        <v>550</v>
      </c>
      <c r="F255" s="143" t="s">
        <v>482</v>
      </c>
      <c r="G255" s="143" t="s">
        <v>244</v>
      </c>
      <c r="H255" s="160" t="s">
        <v>1153</v>
      </c>
      <c r="I255" s="751" t="s">
        <v>1256</v>
      </c>
      <c r="J255" s="433">
        <v>8.0226831868216775E-2</v>
      </c>
      <c r="K255" s="62" t="s">
        <v>180</v>
      </c>
    </row>
    <row r="256" spans="1:11" ht="25.5" customHeight="1">
      <c r="A256" s="684" t="s">
        <v>549</v>
      </c>
      <c r="B256" s="143" t="s">
        <v>242</v>
      </c>
      <c r="C256" s="434" t="s">
        <v>1171</v>
      </c>
      <c r="D256" s="434" t="s">
        <v>1172</v>
      </c>
      <c r="E256" s="62" t="s">
        <v>550</v>
      </c>
      <c r="F256" s="488" t="s">
        <v>1178</v>
      </c>
      <c r="G256" s="143" t="s">
        <v>243</v>
      </c>
      <c r="H256" s="160" t="s">
        <v>171</v>
      </c>
      <c r="I256" s="751" t="s">
        <v>547</v>
      </c>
      <c r="J256" s="435">
        <v>1</v>
      </c>
      <c r="K256" s="62" t="s">
        <v>266</v>
      </c>
    </row>
    <row r="257" spans="1:11" ht="25.5" customHeight="1">
      <c r="A257" s="684" t="s">
        <v>549</v>
      </c>
      <c r="B257" s="143" t="s">
        <v>242</v>
      </c>
      <c r="C257" s="434" t="s">
        <v>1171</v>
      </c>
      <c r="D257" s="434" t="s">
        <v>166</v>
      </c>
      <c r="E257" s="62" t="s">
        <v>550</v>
      </c>
      <c r="F257" s="488" t="s">
        <v>1178</v>
      </c>
      <c r="G257" s="143" t="s">
        <v>243</v>
      </c>
      <c r="H257" s="160" t="s">
        <v>171</v>
      </c>
      <c r="I257" s="751" t="s">
        <v>547</v>
      </c>
      <c r="J257" s="435">
        <v>1</v>
      </c>
      <c r="K257" s="62" t="s">
        <v>266</v>
      </c>
    </row>
    <row r="258" spans="1:11" ht="25.5" customHeight="1">
      <c r="A258" s="684" t="s">
        <v>549</v>
      </c>
      <c r="B258" s="143" t="s">
        <v>242</v>
      </c>
      <c r="C258" s="434" t="s">
        <v>1171</v>
      </c>
      <c r="D258" s="434" t="s">
        <v>168</v>
      </c>
      <c r="E258" s="62" t="s">
        <v>550</v>
      </c>
      <c r="F258" s="488" t="s">
        <v>1178</v>
      </c>
      <c r="G258" s="143" t="s">
        <v>243</v>
      </c>
      <c r="H258" s="160" t="s">
        <v>171</v>
      </c>
      <c r="I258" s="751" t="s">
        <v>547</v>
      </c>
      <c r="J258" s="435">
        <v>1</v>
      </c>
      <c r="K258" s="62" t="s">
        <v>266</v>
      </c>
    </row>
    <row r="259" spans="1:11" ht="25.5" customHeight="1">
      <c r="A259" s="684" t="s">
        <v>549</v>
      </c>
      <c r="B259" s="143" t="s">
        <v>242</v>
      </c>
      <c r="C259" s="434" t="s">
        <v>1171</v>
      </c>
      <c r="D259" s="434" t="s">
        <v>169</v>
      </c>
      <c r="E259" s="62" t="s">
        <v>550</v>
      </c>
      <c r="F259" s="488" t="s">
        <v>1178</v>
      </c>
      <c r="G259" s="143" t="s">
        <v>243</v>
      </c>
      <c r="H259" s="160" t="s">
        <v>171</v>
      </c>
      <c r="I259" s="751" t="s">
        <v>547</v>
      </c>
      <c r="J259" s="435">
        <v>1</v>
      </c>
      <c r="K259" s="62" t="s">
        <v>266</v>
      </c>
    </row>
    <row r="260" spans="1:11" ht="25.5" customHeight="1">
      <c r="A260" s="684" t="s">
        <v>549</v>
      </c>
      <c r="B260" s="143" t="s">
        <v>242</v>
      </c>
      <c r="C260" s="434" t="s">
        <v>1171</v>
      </c>
      <c r="D260" s="434" t="s">
        <v>167</v>
      </c>
      <c r="E260" s="62" t="s">
        <v>550</v>
      </c>
      <c r="F260" s="488" t="s">
        <v>1178</v>
      </c>
      <c r="G260" s="143" t="s">
        <v>243</v>
      </c>
      <c r="H260" s="160" t="s">
        <v>171</v>
      </c>
      <c r="I260" s="751" t="s">
        <v>547</v>
      </c>
      <c r="J260" s="435">
        <v>1</v>
      </c>
      <c r="K260" s="62" t="s">
        <v>266</v>
      </c>
    </row>
    <row r="261" spans="1:11" ht="25.5" customHeight="1">
      <c r="A261" s="684" t="s">
        <v>549</v>
      </c>
      <c r="B261" s="143" t="s">
        <v>242</v>
      </c>
      <c r="C261" s="434" t="s">
        <v>397</v>
      </c>
      <c r="D261" s="434" t="s">
        <v>51</v>
      </c>
      <c r="E261" s="62" t="s">
        <v>550</v>
      </c>
      <c r="F261" s="488" t="s">
        <v>1180</v>
      </c>
      <c r="G261" s="143" t="s">
        <v>243</v>
      </c>
      <c r="H261" s="160" t="s">
        <v>171</v>
      </c>
      <c r="I261" s="751" t="s">
        <v>547</v>
      </c>
      <c r="J261" s="435">
        <v>1</v>
      </c>
      <c r="K261" s="62" t="s">
        <v>266</v>
      </c>
    </row>
    <row r="262" spans="1:11" ht="25.5" customHeight="1">
      <c r="A262" s="684" t="s">
        <v>549</v>
      </c>
      <c r="B262" s="143" t="s">
        <v>242</v>
      </c>
      <c r="C262" s="434" t="s">
        <v>397</v>
      </c>
      <c r="D262" s="434" t="s">
        <v>1173</v>
      </c>
      <c r="E262" s="62" t="s">
        <v>550</v>
      </c>
      <c r="F262" s="143" t="s">
        <v>482</v>
      </c>
      <c r="G262" s="143" t="s">
        <v>244</v>
      </c>
      <c r="H262" s="160" t="s">
        <v>1153</v>
      </c>
      <c r="I262" s="751" t="s">
        <v>1256</v>
      </c>
      <c r="J262" s="435">
        <v>7.2706647350086293E-2</v>
      </c>
      <c r="K262" s="62" t="s">
        <v>174</v>
      </c>
    </row>
    <row r="263" spans="1:11" ht="25.5" customHeight="1">
      <c r="A263" s="684" t="s">
        <v>549</v>
      </c>
      <c r="B263" s="143" t="s">
        <v>242</v>
      </c>
      <c r="C263" s="434" t="s">
        <v>397</v>
      </c>
      <c r="D263" s="434" t="s">
        <v>1173</v>
      </c>
      <c r="E263" s="62" t="s">
        <v>550</v>
      </c>
      <c r="F263" s="143" t="s">
        <v>482</v>
      </c>
      <c r="G263" s="143" t="s">
        <v>244</v>
      </c>
      <c r="H263" s="160" t="s">
        <v>1153</v>
      </c>
      <c r="I263" s="751" t="s">
        <v>1256</v>
      </c>
      <c r="J263" s="435">
        <v>0.17011598494175001</v>
      </c>
      <c r="K263" s="62" t="s">
        <v>177</v>
      </c>
    </row>
    <row r="264" spans="1:11" ht="25.5" customHeight="1">
      <c r="A264" s="684" t="s">
        <v>549</v>
      </c>
      <c r="B264" s="143" t="s">
        <v>242</v>
      </c>
      <c r="C264" s="434" t="s">
        <v>397</v>
      </c>
      <c r="D264" s="434" t="s">
        <v>1173</v>
      </c>
      <c r="E264" s="62" t="s">
        <v>550</v>
      </c>
      <c r="F264" s="143" t="s">
        <v>482</v>
      </c>
      <c r="G264" s="143" t="s">
        <v>244</v>
      </c>
      <c r="H264" s="160" t="s">
        <v>1153</v>
      </c>
      <c r="I264" s="751" t="s">
        <v>1256</v>
      </c>
      <c r="J264" s="435">
        <v>6.180464070959675E-2</v>
      </c>
      <c r="K264" s="62" t="s">
        <v>186</v>
      </c>
    </row>
    <row r="265" spans="1:11" ht="25.5" customHeight="1">
      <c r="A265" s="684" t="s">
        <v>549</v>
      </c>
      <c r="B265" s="143" t="s">
        <v>242</v>
      </c>
      <c r="C265" s="434" t="s">
        <v>397</v>
      </c>
      <c r="D265" s="434" t="s">
        <v>1173</v>
      </c>
      <c r="E265" s="62" t="s">
        <v>550</v>
      </c>
      <c r="F265" s="143" t="s">
        <v>482</v>
      </c>
      <c r="G265" s="143" t="s">
        <v>244</v>
      </c>
      <c r="H265" s="160" t="s">
        <v>1153</v>
      </c>
      <c r="I265" s="751" t="s">
        <v>1256</v>
      </c>
      <c r="J265" s="435">
        <v>0.1529496236305625</v>
      </c>
      <c r="K265" s="62" t="s">
        <v>187</v>
      </c>
    </row>
    <row r="266" spans="1:11" ht="25.5" customHeight="1">
      <c r="A266" s="684" t="s">
        <v>549</v>
      </c>
      <c r="B266" s="143" t="s">
        <v>242</v>
      </c>
      <c r="C266" s="434" t="s">
        <v>397</v>
      </c>
      <c r="D266" s="434" t="s">
        <v>1173</v>
      </c>
      <c r="E266" s="62" t="s">
        <v>550</v>
      </c>
      <c r="F266" s="143" t="s">
        <v>482</v>
      </c>
      <c r="G266" s="143" t="s">
        <v>244</v>
      </c>
      <c r="H266" s="160" t="s">
        <v>1153</v>
      </c>
      <c r="I266" s="751" t="s">
        <v>1256</v>
      </c>
      <c r="J266" s="435">
        <v>0.22813078784006277</v>
      </c>
      <c r="K266" s="62" t="s">
        <v>175</v>
      </c>
    </row>
    <row r="267" spans="1:11" ht="25.5" customHeight="1">
      <c r="A267" s="684" t="s">
        <v>549</v>
      </c>
      <c r="B267" s="143" t="s">
        <v>242</v>
      </c>
      <c r="C267" s="434" t="s">
        <v>397</v>
      </c>
      <c r="D267" s="434" t="s">
        <v>1173</v>
      </c>
      <c r="E267" s="62" t="s">
        <v>550</v>
      </c>
      <c r="F267" s="143" t="s">
        <v>482</v>
      </c>
      <c r="G267" s="143" t="s">
        <v>244</v>
      </c>
      <c r="H267" s="160" t="s">
        <v>1153</v>
      </c>
      <c r="I267" s="751" t="s">
        <v>1256</v>
      </c>
      <c r="J267" s="435">
        <v>7.947619293669024E-2</v>
      </c>
      <c r="K267" s="62" t="s">
        <v>176</v>
      </c>
    </row>
    <row r="268" spans="1:11" ht="25.5" customHeight="1">
      <c r="A268" s="684" t="s">
        <v>549</v>
      </c>
      <c r="B268" s="143" t="s">
        <v>242</v>
      </c>
      <c r="C268" s="434" t="s">
        <v>397</v>
      </c>
      <c r="D268" s="434" t="s">
        <v>1173</v>
      </c>
      <c r="E268" s="62" t="s">
        <v>550</v>
      </c>
      <c r="F268" s="143" t="s">
        <v>482</v>
      </c>
      <c r="G268" s="143" t="s">
        <v>244</v>
      </c>
      <c r="H268" s="160" t="s">
        <v>1153</v>
      </c>
      <c r="I268" s="751" t="s">
        <v>1256</v>
      </c>
      <c r="J268" s="435">
        <v>0.28375082715792926</v>
      </c>
      <c r="K268" s="62" t="s">
        <v>185</v>
      </c>
    </row>
    <row r="269" spans="1:11" ht="25.5" customHeight="1">
      <c r="A269" s="684" t="s">
        <v>549</v>
      </c>
      <c r="B269" s="143" t="s">
        <v>242</v>
      </c>
      <c r="C269" s="434" t="s">
        <v>397</v>
      </c>
      <c r="D269" s="434" t="s">
        <v>1173</v>
      </c>
      <c r="E269" s="62" t="s">
        <v>550</v>
      </c>
      <c r="F269" s="143" t="s">
        <v>482</v>
      </c>
      <c r="G269" s="143" t="s">
        <v>244</v>
      </c>
      <c r="H269" s="160" t="s">
        <v>1153</v>
      </c>
      <c r="I269" s="751" t="s">
        <v>1256</v>
      </c>
      <c r="J269" s="435">
        <v>0.19467651686823848</v>
      </c>
      <c r="K269" s="62" t="s">
        <v>183</v>
      </c>
    </row>
    <row r="270" spans="1:11" ht="25.5" customHeight="1">
      <c r="A270" s="684" t="s">
        <v>549</v>
      </c>
      <c r="B270" s="143" t="s">
        <v>242</v>
      </c>
      <c r="C270" s="434" t="s">
        <v>397</v>
      </c>
      <c r="D270" s="434" t="s">
        <v>1173</v>
      </c>
      <c r="E270" s="62" t="s">
        <v>550</v>
      </c>
      <c r="F270" s="143" t="s">
        <v>482</v>
      </c>
      <c r="G270" s="143" t="s">
        <v>244</v>
      </c>
      <c r="H270" s="160" t="s">
        <v>1153</v>
      </c>
      <c r="I270" s="751" t="s">
        <v>1256</v>
      </c>
      <c r="J270" s="435">
        <v>0.16166912881870513</v>
      </c>
      <c r="K270" s="62" t="s">
        <v>182</v>
      </c>
    </row>
    <row r="271" spans="1:11" ht="25.5" customHeight="1">
      <c r="A271" s="684" t="s">
        <v>549</v>
      </c>
      <c r="B271" s="143" t="s">
        <v>242</v>
      </c>
      <c r="C271" s="434" t="s">
        <v>397</v>
      </c>
      <c r="D271" s="434" t="s">
        <v>1173</v>
      </c>
      <c r="E271" s="62" t="s">
        <v>550</v>
      </c>
      <c r="F271" s="143" t="s">
        <v>482</v>
      </c>
      <c r="G271" s="143" t="s">
        <v>244</v>
      </c>
      <c r="H271" s="160" t="s">
        <v>1153</v>
      </c>
      <c r="I271" s="751" t="s">
        <v>1256</v>
      </c>
      <c r="J271" s="435">
        <v>0.11717938359554969</v>
      </c>
      <c r="K271" s="62" t="s">
        <v>178</v>
      </c>
    </row>
    <row r="272" spans="1:11" ht="25.5" customHeight="1">
      <c r="A272" s="684" t="s">
        <v>549</v>
      </c>
      <c r="B272" s="143" t="s">
        <v>242</v>
      </c>
      <c r="C272" s="434" t="s">
        <v>397</v>
      </c>
      <c r="D272" s="434" t="s">
        <v>1173</v>
      </c>
      <c r="E272" s="62" t="s">
        <v>550</v>
      </c>
      <c r="F272" s="143" t="s">
        <v>482</v>
      </c>
      <c r="G272" s="143" t="s">
        <v>244</v>
      </c>
      <c r="H272" s="160" t="s">
        <v>1153</v>
      </c>
      <c r="I272" s="751" t="s">
        <v>1256</v>
      </c>
      <c r="J272" s="435">
        <v>0.60911528180509267</v>
      </c>
      <c r="K272" s="62" t="s">
        <v>184</v>
      </c>
    </row>
    <row r="273" spans="1:11" ht="25.5" customHeight="1">
      <c r="A273" s="684" t="s">
        <v>549</v>
      </c>
      <c r="B273" s="143" t="s">
        <v>242</v>
      </c>
      <c r="C273" s="434" t="s">
        <v>397</v>
      </c>
      <c r="D273" s="434" t="s">
        <v>1173</v>
      </c>
      <c r="E273" s="62" t="s">
        <v>550</v>
      </c>
      <c r="F273" s="143" t="s">
        <v>482</v>
      </c>
      <c r="G273" s="143" t="s">
        <v>244</v>
      </c>
      <c r="H273" s="160" t="s">
        <v>1153</v>
      </c>
      <c r="I273" s="751" t="s">
        <v>1256</v>
      </c>
      <c r="J273" s="435">
        <v>7.0302783625413229E-2</v>
      </c>
      <c r="K273" s="62" t="s">
        <v>181</v>
      </c>
    </row>
    <row r="274" spans="1:11" ht="25.5" customHeight="1">
      <c r="A274" s="684" t="s">
        <v>549</v>
      </c>
      <c r="B274" s="143" t="s">
        <v>242</v>
      </c>
      <c r="C274" s="434" t="s">
        <v>397</v>
      </c>
      <c r="D274" s="434" t="s">
        <v>1173</v>
      </c>
      <c r="E274" s="62" t="s">
        <v>550</v>
      </c>
      <c r="F274" s="143" t="s">
        <v>482</v>
      </c>
      <c r="G274" s="143" t="s">
        <v>244</v>
      </c>
      <c r="H274" s="160" t="s">
        <v>1153</v>
      </c>
      <c r="I274" s="751" t="s">
        <v>1256</v>
      </c>
      <c r="J274" s="435">
        <v>9.8059277651919574E-2</v>
      </c>
      <c r="K274" s="62" t="s">
        <v>179</v>
      </c>
    </row>
    <row r="275" spans="1:11" ht="25.5" customHeight="1">
      <c r="A275" s="684" t="s">
        <v>549</v>
      </c>
      <c r="B275" s="143" t="s">
        <v>242</v>
      </c>
      <c r="C275" s="434" t="s">
        <v>397</v>
      </c>
      <c r="D275" s="434" t="s">
        <v>1173</v>
      </c>
      <c r="E275" s="62" t="s">
        <v>550</v>
      </c>
      <c r="F275" s="143" t="s">
        <v>482</v>
      </c>
      <c r="G275" s="143" t="s">
        <v>244</v>
      </c>
      <c r="H275" s="160" t="s">
        <v>1153</v>
      </c>
      <c r="I275" s="751" t="s">
        <v>1256</v>
      </c>
      <c r="J275" s="435">
        <v>0.15067719455972145</v>
      </c>
      <c r="K275" s="62" t="s">
        <v>180</v>
      </c>
    </row>
    <row r="276" spans="1:11" ht="25.5" customHeight="1">
      <c r="A276" s="684" t="s">
        <v>549</v>
      </c>
      <c r="B276" s="143" t="s">
        <v>242</v>
      </c>
      <c r="C276" s="434" t="s">
        <v>397</v>
      </c>
      <c r="D276" s="434" t="s">
        <v>52</v>
      </c>
      <c r="E276" s="62" t="s">
        <v>550</v>
      </c>
      <c r="F276" s="488" t="s">
        <v>1180</v>
      </c>
      <c r="G276" s="143" t="s">
        <v>243</v>
      </c>
      <c r="H276" s="160" t="s">
        <v>171</v>
      </c>
      <c r="I276" s="751" t="s">
        <v>547</v>
      </c>
      <c r="J276" s="435">
        <v>1</v>
      </c>
      <c r="K276" s="62" t="s">
        <v>266</v>
      </c>
    </row>
    <row r="277" spans="1:11" ht="25.5" customHeight="1">
      <c r="A277" s="684" t="s">
        <v>549</v>
      </c>
      <c r="B277" s="143" t="s">
        <v>242</v>
      </c>
      <c r="C277" s="434" t="s">
        <v>397</v>
      </c>
      <c r="D277" s="434" t="s">
        <v>53</v>
      </c>
      <c r="E277" s="62" t="s">
        <v>550</v>
      </c>
      <c r="F277" s="488" t="s">
        <v>1180</v>
      </c>
      <c r="G277" s="143" t="s">
        <v>243</v>
      </c>
      <c r="H277" s="160" t="s">
        <v>171</v>
      </c>
      <c r="I277" s="751" t="s">
        <v>547</v>
      </c>
      <c r="J277" s="435">
        <v>1</v>
      </c>
      <c r="K277" s="62" t="s">
        <v>266</v>
      </c>
    </row>
    <row r="278" spans="1:11" ht="25.5" customHeight="1">
      <c r="A278" s="684" t="s">
        <v>549</v>
      </c>
      <c r="B278" s="143" t="s">
        <v>242</v>
      </c>
      <c r="C278" s="434" t="s">
        <v>1174</v>
      </c>
      <c r="D278" s="434" t="s">
        <v>1175</v>
      </c>
      <c r="E278" s="62" t="s">
        <v>550</v>
      </c>
      <c r="F278" s="488" t="s">
        <v>1178</v>
      </c>
      <c r="G278" s="143" t="s">
        <v>243</v>
      </c>
      <c r="H278" s="160" t="s">
        <v>171</v>
      </c>
      <c r="I278" s="751" t="s">
        <v>547</v>
      </c>
      <c r="J278" s="435">
        <v>1</v>
      </c>
      <c r="K278" s="62" t="s">
        <v>266</v>
      </c>
    </row>
    <row r="279" spans="1:11" ht="25.5" customHeight="1">
      <c r="A279" s="684" t="s">
        <v>549</v>
      </c>
      <c r="B279" s="143" t="s">
        <v>242</v>
      </c>
      <c r="C279" s="434" t="s">
        <v>1176</v>
      </c>
      <c r="D279" s="434" t="s">
        <v>1177</v>
      </c>
      <c r="E279" s="62" t="s">
        <v>550</v>
      </c>
      <c r="F279" s="488" t="s">
        <v>1255</v>
      </c>
      <c r="G279" s="143" t="s">
        <v>243</v>
      </c>
      <c r="H279" s="160" t="s">
        <v>171</v>
      </c>
      <c r="I279" s="751" t="s">
        <v>547</v>
      </c>
      <c r="J279" s="435">
        <v>1</v>
      </c>
      <c r="K279" s="62" t="s">
        <v>266</v>
      </c>
    </row>
    <row r="280" spans="1:11" ht="25.5" customHeight="1">
      <c r="A280" s="684" t="s">
        <v>549</v>
      </c>
      <c r="B280" s="143" t="s">
        <v>242</v>
      </c>
      <c r="C280" s="434" t="s">
        <v>1176</v>
      </c>
      <c r="D280" s="434" t="s">
        <v>54</v>
      </c>
      <c r="E280" s="62" t="s">
        <v>550</v>
      </c>
      <c r="F280" s="488" t="s">
        <v>1255</v>
      </c>
      <c r="G280" s="143" t="s">
        <v>243</v>
      </c>
      <c r="H280" s="160" t="s">
        <v>171</v>
      </c>
      <c r="I280" s="751" t="s">
        <v>547</v>
      </c>
      <c r="J280" s="435">
        <v>1</v>
      </c>
      <c r="K280" s="62" t="s">
        <v>266</v>
      </c>
    </row>
    <row r="281" spans="1:11">
      <c r="A281" s="16"/>
      <c r="B281" s="16"/>
      <c r="C281" s="16"/>
      <c r="D281" s="59"/>
      <c r="E281" s="59"/>
      <c r="F281" s="60"/>
      <c r="G281" s="60"/>
      <c r="H281" s="60"/>
      <c r="I281" s="60"/>
      <c r="J281" s="61"/>
      <c r="K281" s="62"/>
    </row>
    <row r="282" spans="1:11">
      <c r="A282" s="436" t="s">
        <v>535</v>
      </c>
      <c r="D282"/>
      <c r="E282" s="63"/>
      <c r="F282" s="64"/>
      <c r="G282" s="64"/>
      <c r="H282" s="64"/>
      <c r="I282" s="64"/>
      <c r="J282" s="65"/>
    </row>
    <row r="283" spans="1:11" s="189" customFormat="1">
      <c r="A283" s="437" t="s">
        <v>542</v>
      </c>
    </row>
    <row r="284" spans="1:11" s="189" customFormat="1">
      <c r="A284" s="438" t="s">
        <v>543</v>
      </c>
    </row>
    <row r="285" spans="1:11">
      <c r="A285" s="436" t="s">
        <v>544</v>
      </c>
    </row>
  </sheetData>
  <phoneticPr fontId="41" type="noConversion"/>
  <pageMargins left="0.78749999999999998" right="0.78749999999999998" top="1.0527777777777778" bottom="1.0527777777777778" header="0.78749999999999998" footer="0.78749999999999998"/>
  <pageSetup paperSize="9" scale="31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75"/>
  <sheetViews>
    <sheetView zoomScaleNormal="100" zoomScaleSheetLayoutView="100" workbookViewId="0">
      <selection activeCell="B126" sqref="B126"/>
    </sheetView>
  </sheetViews>
  <sheetFormatPr defaultColWidth="11.5703125" defaultRowHeight="12.75"/>
  <cols>
    <col min="1" max="1" width="10.5703125" style="1" customWidth="1"/>
    <col min="2" max="2" width="17.7109375" style="1" customWidth="1"/>
    <col min="3" max="3" width="25.85546875" style="66" customWidth="1"/>
    <col min="4" max="4" width="16.5703125" style="1" customWidth="1"/>
    <col min="5" max="5" width="31.42578125" style="1" customWidth="1"/>
    <col min="6" max="6" width="25.5703125" style="1" customWidth="1"/>
    <col min="7" max="7" width="21.7109375" style="1" customWidth="1"/>
    <col min="8" max="8" width="14" style="1" customWidth="1"/>
    <col min="9" max="9" width="24.140625" style="1" customWidth="1"/>
    <col min="10" max="10" width="20.140625" style="1" customWidth="1"/>
    <col min="11" max="11" width="16.28515625" style="1" customWidth="1"/>
    <col min="12" max="12" width="19.85546875" style="1" customWidth="1"/>
    <col min="13" max="13" width="16.85546875" style="1" customWidth="1"/>
    <col min="14" max="14" width="19.28515625" style="1" customWidth="1"/>
    <col min="15" max="15" width="19.140625" style="1" customWidth="1"/>
    <col min="16" max="16384" width="11.5703125" style="1"/>
  </cols>
  <sheetData>
    <row r="1" spans="1:16" s="71" customFormat="1" ht="18.75" thickBot="1">
      <c r="A1" s="67" t="s">
        <v>269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9"/>
      <c r="N1" s="70" t="s">
        <v>189</v>
      </c>
      <c r="O1" s="80">
        <v>2010</v>
      </c>
    </row>
    <row r="2" spans="1:16" s="71" customFormat="1" ht="18.75" thickBot="1">
      <c r="A2" s="67"/>
      <c r="B2" s="67"/>
      <c r="C2" s="68"/>
      <c r="D2" s="67"/>
      <c r="E2" s="67"/>
      <c r="F2" s="67"/>
      <c r="G2" s="67"/>
      <c r="H2" s="67"/>
      <c r="I2" s="67"/>
      <c r="J2" s="67"/>
      <c r="K2" s="67"/>
      <c r="L2" s="67"/>
      <c r="M2" s="69"/>
      <c r="N2" s="464"/>
      <c r="O2" s="531"/>
    </row>
    <row r="3" spans="1:16" s="73" customFormat="1" ht="13.5" thickBot="1">
      <c r="A3" s="532" t="s">
        <v>191</v>
      </c>
      <c r="B3" s="533" t="s">
        <v>270</v>
      </c>
      <c r="C3" s="534" t="s">
        <v>204</v>
      </c>
      <c r="D3" s="533" t="s">
        <v>271</v>
      </c>
      <c r="E3" s="533" t="s">
        <v>272</v>
      </c>
      <c r="F3" s="533" t="s">
        <v>273</v>
      </c>
      <c r="G3" s="533" t="s">
        <v>274</v>
      </c>
      <c r="H3" s="533" t="s">
        <v>275</v>
      </c>
      <c r="I3" s="535" t="s">
        <v>276</v>
      </c>
      <c r="J3" s="535" t="s">
        <v>277</v>
      </c>
      <c r="K3" s="533" t="s">
        <v>278</v>
      </c>
      <c r="L3" s="533" t="s">
        <v>279</v>
      </c>
      <c r="M3" s="533" t="s">
        <v>280</v>
      </c>
      <c r="N3" s="533" t="s">
        <v>281</v>
      </c>
      <c r="O3" s="536" t="s">
        <v>282</v>
      </c>
    </row>
    <row r="4" spans="1:16" s="75" customFormat="1">
      <c r="A4" s="554" t="s">
        <v>549</v>
      </c>
      <c r="B4" s="555" t="s">
        <v>1258</v>
      </c>
      <c r="C4" s="555" t="s">
        <v>213</v>
      </c>
      <c r="D4" s="555" t="s">
        <v>645</v>
      </c>
      <c r="E4" s="555" t="s">
        <v>646</v>
      </c>
      <c r="F4" s="555" t="s">
        <v>284</v>
      </c>
      <c r="G4" s="555" t="s">
        <v>647</v>
      </c>
      <c r="H4" s="556">
        <v>850.5</v>
      </c>
      <c r="I4" s="556">
        <v>1361.3242806000001</v>
      </c>
      <c r="J4" s="556">
        <v>2598210.4713499998</v>
      </c>
      <c r="K4" s="555" t="s">
        <v>285</v>
      </c>
      <c r="L4" s="555" t="s">
        <v>285</v>
      </c>
      <c r="M4" s="555" t="s">
        <v>285</v>
      </c>
      <c r="N4" s="555" t="s">
        <v>286</v>
      </c>
      <c r="O4" s="557" t="s">
        <v>286</v>
      </c>
      <c r="P4" s="74"/>
    </row>
    <row r="5" spans="1:16" s="75" customFormat="1">
      <c r="A5" s="546" t="s">
        <v>549</v>
      </c>
      <c r="B5" s="547" t="s">
        <v>1258</v>
      </c>
      <c r="C5" s="547" t="s">
        <v>213</v>
      </c>
      <c r="D5" s="547" t="s">
        <v>645</v>
      </c>
      <c r="E5" s="547" t="s">
        <v>648</v>
      </c>
      <c r="F5" s="547" t="s">
        <v>287</v>
      </c>
      <c r="G5" s="547" t="s">
        <v>1259</v>
      </c>
      <c r="H5" s="548">
        <v>182.5</v>
      </c>
      <c r="I5" s="548">
        <v>54.342959126499998</v>
      </c>
      <c r="J5" s="548">
        <v>269045.37947500002</v>
      </c>
      <c r="K5" s="547" t="s">
        <v>286</v>
      </c>
      <c r="L5" s="547" t="s">
        <v>286</v>
      </c>
      <c r="M5" s="547" t="s">
        <v>286</v>
      </c>
      <c r="N5" s="547" t="s">
        <v>286</v>
      </c>
      <c r="O5" s="549" t="s">
        <v>286</v>
      </c>
      <c r="P5" s="527"/>
    </row>
    <row r="6" spans="1:16" s="74" customFormat="1">
      <c r="A6" s="558" t="s">
        <v>549</v>
      </c>
      <c r="B6" s="559" t="s">
        <v>1258</v>
      </c>
      <c r="C6" s="559" t="s">
        <v>213</v>
      </c>
      <c r="D6" s="559" t="s">
        <v>645</v>
      </c>
      <c r="E6" s="559" t="s">
        <v>648</v>
      </c>
      <c r="F6" s="559" t="s">
        <v>284</v>
      </c>
      <c r="G6" s="559" t="s">
        <v>297</v>
      </c>
      <c r="H6" s="560">
        <v>7302.1916666500001</v>
      </c>
      <c r="I6" s="560">
        <v>8141.1609852000001</v>
      </c>
      <c r="J6" s="560">
        <v>14202874.433499999</v>
      </c>
      <c r="K6" s="559" t="s">
        <v>285</v>
      </c>
      <c r="L6" s="559" t="s">
        <v>285</v>
      </c>
      <c r="M6" s="559" t="s">
        <v>285</v>
      </c>
      <c r="N6" s="559" t="s">
        <v>286</v>
      </c>
      <c r="O6" s="561" t="s">
        <v>286</v>
      </c>
    </row>
    <row r="7" spans="1:16" s="75" customFormat="1">
      <c r="A7" s="546" t="s">
        <v>549</v>
      </c>
      <c r="B7" s="547" t="s">
        <v>1258</v>
      </c>
      <c r="C7" s="547" t="s">
        <v>213</v>
      </c>
      <c r="D7" s="547" t="s">
        <v>645</v>
      </c>
      <c r="E7" s="547" t="s">
        <v>648</v>
      </c>
      <c r="F7" s="547" t="s">
        <v>284</v>
      </c>
      <c r="G7" s="547" t="s">
        <v>650</v>
      </c>
      <c r="H7" s="548">
        <v>268.5</v>
      </c>
      <c r="I7" s="548">
        <v>148.08543093</v>
      </c>
      <c r="J7" s="548">
        <v>492143.82367999997</v>
      </c>
      <c r="K7" s="547" t="s">
        <v>286</v>
      </c>
      <c r="L7" s="547" t="s">
        <v>286</v>
      </c>
      <c r="M7" s="547" t="s">
        <v>286</v>
      </c>
      <c r="N7" s="547" t="s">
        <v>286</v>
      </c>
      <c r="O7" s="549" t="s">
        <v>286</v>
      </c>
      <c r="P7" s="527"/>
    </row>
    <row r="8" spans="1:16" s="76" customFormat="1">
      <c r="A8" s="546" t="s">
        <v>549</v>
      </c>
      <c r="B8" s="547" t="s">
        <v>1258</v>
      </c>
      <c r="C8" s="547" t="s">
        <v>213</v>
      </c>
      <c r="D8" s="547" t="s">
        <v>645</v>
      </c>
      <c r="E8" s="547" t="s">
        <v>648</v>
      </c>
      <c r="F8" s="547" t="s">
        <v>318</v>
      </c>
      <c r="G8" s="547" t="s">
        <v>652</v>
      </c>
      <c r="H8" s="548">
        <v>29</v>
      </c>
      <c r="I8" s="548">
        <v>443.08675249999999</v>
      </c>
      <c r="J8" s="548">
        <v>134748.0786525</v>
      </c>
      <c r="K8" s="547" t="s">
        <v>286</v>
      </c>
      <c r="L8" s="547" t="s">
        <v>286</v>
      </c>
      <c r="M8" s="547" t="s">
        <v>286</v>
      </c>
      <c r="N8" s="547" t="s">
        <v>286</v>
      </c>
      <c r="O8" s="549" t="s">
        <v>286</v>
      </c>
    </row>
    <row r="9" spans="1:16" s="77" customFormat="1">
      <c r="A9" s="546" t="s">
        <v>549</v>
      </c>
      <c r="B9" s="547" t="s">
        <v>1258</v>
      </c>
      <c r="C9" s="547" t="s">
        <v>213</v>
      </c>
      <c r="D9" s="547" t="s">
        <v>645</v>
      </c>
      <c r="E9" s="547" t="s">
        <v>648</v>
      </c>
      <c r="F9" s="547" t="s">
        <v>318</v>
      </c>
      <c r="G9" s="547" t="s">
        <v>653</v>
      </c>
      <c r="H9" s="548">
        <v>23.5</v>
      </c>
      <c r="I9" s="548">
        <v>298.48036000000002</v>
      </c>
      <c r="J9" s="548">
        <v>56226.129265000003</v>
      </c>
      <c r="K9" s="547" t="s">
        <v>286</v>
      </c>
      <c r="L9" s="547" t="s">
        <v>286</v>
      </c>
      <c r="M9" s="547" t="s">
        <v>286</v>
      </c>
      <c r="N9" s="547" t="s">
        <v>286</v>
      </c>
      <c r="O9" s="549" t="s">
        <v>286</v>
      </c>
      <c r="P9" s="6"/>
    </row>
    <row r="10" spans="1:16" s="77" customFormat="1">
      <c r="A10" s="546" t="s">
        <v>549</v>
      </c>
      <c r="B10" s="547" t="s">
        <v>1258</v>
      </c>
      <c r="C10" s="547" t="s">
        <v>213</v>
      </c>
      <c r="D10" s="547" t="s">
        <v>645</v>
      </c>
      <c r="E10" s="547" t="s">
        <v>654</v>
      </c>
      <c r="F10" s="547" t="s">
        <v>284</v>
      </c>
      <c r="G10" s="547" t="s">
        <v>655</v>
      </c>
      <c r="H10" s="548">
        <v>208.5</v>
      </c>
      <c r="I10" s="548">
        <v>229.22806800000001</v>
      </c>
      <c r="J10" s="548">
        <v>408748.54256500001</v>
      </c>
      <c r="K10" s="547" t="s">
        <v>286</v>
      </c>
      <c r="L10" s="547" t="s">
        <v>286</v>
      </c>
      <c r="M10" s="547" t="s">
        <v>286</v>
      </c>
      <c r="N10" s="547" t="s">
        <v>286</v>
      </c>
      <c r="O10" s="549" t="s">
        <v>286</v>
      </c>
      <c r="P10" s="6"/>
    </row>
    <row r="11" spans="1:16" s="77" customFormat="1">
      <c r="A11" s="558" t="s">
        <v>549</v>
      </c>
      <c r="B11" s="559" t="s">
        <v>1258</v>
      </c>
      <c r="C11" s="559" t="s">
        <v>213</v>
      </c>
      <c r="D11" s="559" t="s">
        <v>645</v>
      </c>
      <c r="E11" s="559" t="s">
        <v>654</v>
      </c>
      <c r="F11" s="559" t="s">
        <v>318</v>
      </c>
      <c r="G11" s="559" t="s">
        <v>656</v>
      </c>
      <c r="H11" s="560">
        <v>208.75</v>
      </c>
      <c r="I11" s="560">
        <v>4236.4939689499997</v>
      </c>
      <c r="J11" s="560">
        <v>1203329.08715</v>
      </c>
      <c r="K11" s="559" t="s">
        <v>286</v>
      </c>
      <c r="L11" s="559" t="s">
        <v>285</v>
      </c>
      <c r="M11" s="559" t="s">
        <v>285</v>
      </c>
      <c r="N11" s="559" t="s">
        <v>286</v>
      </c>
      <c r="O11" s="561" t="s">
        <v>286</v>
      </c>
      <c r="P11" s="6"/>
    </row>
    <row r="12" spans="1:16" s="77" customFormat="1">
      <c r="A12" s="558" t="s">
        <v>549</v>
      </c>
      <c r="B12" s="559" t="s">
        <v>1258</v>
      </c>
      <c r="C12" s="559" t="s">
        <v>213</v>
      </c>
      <c r="D12" s="559" t="s">
        <v>645</v>
      </c>
      <c r="E12" s="559" t="s">
        <v>654</v>
      </c>
      <c r="F12" s="559" t="s">
        <v>318</v>
      </c>
      <c r="G12" s="559" t="s">
        <v>657</v>
      </c>
      <c r="H12" s="560">
        <v>273</v>
      </c>
      <c r="I12" s="560">
        <v>3018.7249700000002</v>
      </c>
      <c r="J12" s="560">
        <v>539159.04082500003</v>
      </c>
      <c r="K12" s="559" t="s">
        <v>286</v>
      </c>
      <c r="L12" s="559" t="s">
        <v>285</v>
      </c>
      <c r="M12" s="559" t="s">
        <v>286</v>
      </c>
      <c r="N12" s="559" t="s">
        <v>286</v>
      </c>
      <c r="O12" s="561" t="s">
        <v>286</v>
      </c>
      <c r="P12" s="6"/>
    </row>
    <row r="13" spans="1:16" s="78" customFormat="1">
      <c r="A13" s="546" t="s">
        <v>549</v>
      </c>
      <c r="B13" s="547" t="s">
        <v>1258</v>
      </c>
      <c r="C13" s="547" t="s">
        <v>213</v>
      </c>
      <c r="D13" s="547" t="s">
        <v>645</v>
      </c>
      <c r="E13" s="547" t="s">
        <v>658</v>
      </c>
      <c r="F13" s="547" t="s">
        <v>284</v>
      </c>
      <c r="G13" s="547" t="s">
        <v>659</v>
      </c>
      <c r="H13" s="548">
        <v>100.5</v>
      </c>
      <c r="I13" s="548">
        <v>92.392129999999995</v>
      </c>
      <c r="J13" s="548">
        <v>169368.34034150001</v>
      </c>
      <c r="K13" s="547" t="s">
        <v>286</v>
      </c>
      <c r="L13" s="547" t="s">
        <v>286</v>
      </c>
      <c r="M13" s="547" t="s">
        <v>286</v>
      </c>
      <c r="N13" s="547" t="s">
        <v>286</v>
      </c>
      <c r="O13" s="549" t="s">
        <v>286</v>
      </c>
      <c r="P13" s="528"/>
    </row>
    <row r="14" spans="1:16">
      <c r="A14" s="546" t="s">
        <v>549</v>
      </c>
      <c r="B14" s="547" t="s">
        <v>1258</v>
      </c>
      <c r="C14" s="547" t="s">
        <v>213</v>
      </c>
      <c r="D14" s="547" t="s">
        <v>645</v>
      </c>
      <c r="E14" s="547" t="s">
        <v>660</v>
      </c>
      <c r="F14" s="547" t="s">
        <v>661</v>
      </c>
      <c r="G14" s="547" t="s">
        <v>1260</v>
      </c>
      <c r="H14" s="548">
        <v>40</v>
      </c>
      <c r="I14" s="548">
        <v>7.8473300000000004</v>
      </c>
      <c r="J14" s="548">
        <v>27182.429603</v>
      </c>
      <c r="K14" s="547" t="s">
        <v>286</v>
      </c>
      <c r="L14" s="547" t="s">
        <v>286</v>
      </c>
      <c r="M14" s="547" t="s">
        <v>286</v>
      </c>
      <c r="N14" s="547" t="s">
        <v>286</v>
      </c>
      <c r="O14" s="549" t="s">
        <v>286</v>
      </c>
      <c r="P14" s="86"/>
    </row>
    <row r="15" spans="1:16">
      <c r="A15" s="546" t="s">
        <v>549</v>
      </c>
      <c r="B15" s="547" t="s">
        <v>1258</v>
      </c>
      <c r="C15" s="547" t="s">
        <v>213</v>
      </c>
      <c r="D15" s="547" t="s">
        <v>645</v>
      </c>
      <c r="E15" s="547" t="s">
        <v>662</v>
      </c>
      <c r="F15" s="547" t="s">
        <v>284</v>
      </c>
      <c r="G15" s="547" t="s">
        <v>663</v>
      </c>
      <c r="H15" s="548">
        <v>19</v>
      </c>
      <c r="I15" s="548">
        <v>20.372085999999999</v>
      </c>
      <c r="J15" s="548">
        <v>53185.187769999997</v>
      </c>
      <c r="K15" s="547" t="s">
        <v>286</v>
      </c>
      <c r="L15" s="547" t="s">
        <v>286</v>
      </c>
      <c r="M15" s="547" t="s">
        <v>286</v>
      </c>
      <c r="N15" s="547" t="s">
        <v>286</v>
      </c>
      <c r="O15" s="549" t="s">
        <v>286</v>
      </c>
      <c r="P15" s="86"/>
    </row>
    <row r="16" spans="1:16">
      <c r="A16" s="546" t="s">
        <v>549</v>
      </c>
      <c r="B16" s="547" t="s">
        <v>1258</v>
      </c>
      <c r="C16" s="547" t="s">
        <v>213</v>
      </c>
      <c r="D16" s="547" t="s">
        <v>645</v>
      </c>
      <c r="E16" s="547" t="s">
        <v>662</v>
      </c>
      <c r="F16" s="547" t="s">
        <v>318</v>
      </c>
      <c r="G16" s="547" t="s">
        <v>1261</v>
      </c>
      <c r="H16" s="548">
        <v>12</v>
      </c>
      <c r="I16" s="548">
        <v>56.85</v>
      </c>
      <c r="J16" s="548">
        <v>28552.542917999999</v>
      </c>
      <c r="K16" s="547" t="s">
        <v>286</v>
      </c>
      <c r="L16" s="547" t="s">
        <v>286</v>
      </c>
      <c r="M16" s="547" t="s">
        <v>286</v>
      </c>
      <c r="N16" s="547" t="s">
        <v>286</v>
      </c>
      <c r="O16" s="549" t="s">
        <v>286</v>
      </c>
      <c r="P16" s="86"/>
    </row>
    <row r="17" spans="1:16">
      <c r="A17" s="546" t="s">
        <v>549</v>
      </c>
      <c r="B17" s="547" t="s">
        <v>1258</v>
      </c>
      <c r="C17" s="547" t="s">
        <v>213</v>
      </c>
      <c r="D17" s="547" t="s">
        <v>645</v>
      </c>
      <c r="E17" s="547" t="s">
        <v>662</v>
      </c>
      <c r="F17" s="547" t="s">
        <v>318</v>
      </c>
      <c r="G17" s="547" t="s">
        <v>708</v>
      </c>
      <c r="H17" s="548">
        <v>23.5</v>
      </c>
      <c r="I17" s="548">
        <v>244.65055799999999</v>
      </c>
      <c r="J17" s="548">
        <v>39006.282882500003</v>
      </c>
      <c r="K17" s="547" t="s">
        <v>286</v>
      </c>
      <c r="L17" s="547" t="s">
        <v>286</v>
      </c>
      <c r="M17" s="547" t="s">
        <v>286</v>
      </c>
      <c r="N17" s="547" t="s">
        <v>286</v>
      </c>
      <c r="O17" s="549" t="s">
        <v>286</v>
      </c>
      <c r="P17" s="86"/>
    </row>
    <row r="18" spans="1:16">
      <c r="A18" s="558" t="s">
        <v>549</v>
      </c>
      <c r="B18" s="559" t="s">
        <v>1258</v>
      </c>
      <c r="C18" s="559" t="s">
        <v>213</v>
      </c>
      <c r="D18" s="559" t="s">
        <v>645</v>
      </c>
      <c r="E18" s="559" t="s">
        <v>665</v>
      </c>
      <c r="F18" s="559" t="s">
        <v>318</v>
      </c>
      <c r="G18" s="559" t="s">
        <v>666</v>
      </c>
      <c r="H18" s="560">
        <v>130.66666666649999</v>
      </c>
      <c r="I18" s="560">
        <v>3250.7571817500002</v>
      </c>
      <c r="J18" s="560">
        <v>950961.40709999995</v>
      </c>
      <c r="K18" s="559" t="s">
        <v>286</v>
      </c>
      <c r="L18" s="559" t="s">
        <v>285</v>
      </c>
      <c r="M18" s="559" t="s">
        <v>285</v>
      </c>
      <c r="N18" s="559" t="s">
        <v>286</v>
      </c>
      <c r="O18" s="561" t="s">
        <v>286</v>
      </c>
      <c r="P18" s="86"/>
    </row>
    <row r="19" spans="1:16">
      <c r="A19" s="558" t="s">
        <v>549</v>
      </c>
      <c r="B19" s="559" t="s">
        <v>1258</v>
      </c>
      <c r="C19" s="559" t="s">
        <v>213</v>
      </c>
      <c r="D19" s="559" t="s">
        <v>645</v>
      </c>
      <c r="E19" s="559" t="s">
        <v>665</v>
      </c>
      <c r="F19" s="559" t="s">
        <v>318</v>
      </c>
      <c r="G19" s="559" t="s">
        <v>667</v>
      </c>
      <c r="H19" s="560">
        <v>234.5</v>
      </c>
      <c r="I19" s="560">
        <v>4156.0780985000001</v>
      </c>
      <c r="J19" s="560">
        <v>750955.35968500003</v>
      </c>
      <c r="K19" s="559" t="s">
        <v>286</v>
      </c>
      <c r="L19" s="559" t="s">
        <v>285</v>
      </c>
      <c r="M19" s="559" t="s">
        <v>285</v>
      </c>
      <c r="N19" s="559" t="s">
        <v>286</v>
      </c>
      <c r="O19" s="561" t="s">
        <v>286</v>
      </c>
      <c r="P19" s="86"/>
    </row>
    <row r="20" spans="1:16">
      <c r="A20" s="546" t="s">
        <v>549</v>
      </c>
      <c r="B20" s="547" t="s">
        <v>1258</v>
      </c>
      <c r="C20" s="547" t="s">
        <v>213</v>
      </c>
      <c r="D20" s="547" t="s">
        <v>645</v>
      </c>
      <c r="E20" s="547" t="s">
        <v>669</v>
      </c>
      <c r="F20" s="547" t="s">
        <v>671</v>
      </c>
      <c r="G20" s="547" t="s">
        <v>1262</v>
      </c>
      <c r="H20" s="548">
        <v>42.5</v>
      </c>
      <c r="I20" s="548">
        <v>7.6918274999999996</v>
      </c>
      <c r="J20" s="548">
        <v>40038.895530000002</v>
      </c>
      <c r="K20" s="547" t="s">
        <v>286</v>
      </c>
      <c r="L20" s="547" t="s">
        <v>286</v>
      </c>
      <c r="M20" s="547" t="s">
        <v>286</v>
      </c>
      <c r="N20" s="547" t="s">
        <v>286</v>
      </c>
      <c r="O20" s="549" t="s">
        <v>286</v>
      </c>
      <c r="P20" s="86"/>
    </row>
    <row r="21" spans="1:16">
      <c r="A21" s="558" t="s">
        <v>549</v>
      </c>
      <c r="B21" s="559" t="s">
        <v>1258</v>
      </c>
      <c r="C21" s="559" t="s">
        <v>213</v>
      </c>
      <c r="D21" s="559" t="s">
        <v>645</v>
      </c>
      <c r="E21" s="559" t="s">
        <v>669</v>
      </c>
      <c r="F21" s="559" t="s">
        <v>284</v>
      </c>
      <c r="G21" s="559" t="s">
        <v>672</v>
      </c>
      <c r="H21" s="560">
        <v>1752</v>
      </c>
      <c r="I21" s="560">
        <v>684.84146499999997</v>
      </c>
      <c r="J21" s="560">
        <v>1713610.58525</v>
      </c>
      <c r="K21" s="559" t="s">
        <v>285</v>
      </c>
      <c r="L21" s="559" t="s">
        <v>285</v>
      </c>
      <c r="M21" s="559" t="s">
        <v>285</v>
      </c>
      <c r="N21" s="559" t="s">
        <v>286</v>
      </c>
      <c r="O21" s="561" t="s">
        <v>286</v>
      </c>
      <c r="P21" s="86"/>
    </row>
    <row r="22" spans="1:16">
      <c r="A22" s="558" t="s">
        <v>549</v>
      </c>
      <c r="B22" s="559" t="s">
        <v>1258</v>
      </c>
      <c r="C22" s="559" t="s">
        <v>213</v>
      </c>
      <c r="D22" s="559" t="s">
        <v>645</v>
      </c>
      <c r="E22" s="559" t="s">
        <v>669</v>
      </c>
      <c r="F22" s="559" t="s">
        <v>284</v>
      </c>
      <c r="G22" s="559" t="s">
        <v>673</v>
      </c>
      <c r="H22" s="560">
        <v>7871.5</v>
      </c>
      <c r="I22" s="560">
        <v>2143.7970381</v>
      </c>
      <c r="J22" s="560">
        <v>4378592.8238000004</v>
      </c>
      <c r="K22" s="559" t="s">
        <v>285</v>
      </c>
      <c r="L22" s="559" t="s">
        <v>285</v>
      </c>
      <c r="M22" s="559" t="s">
        <v>285</v>
      </c>
      <c r="N22" s="559" t="s">
        <v>286</v>
      </c>
      <c r="O22" s="561" t="s">
        <v>286</v>
      </c>
      <c r="P22" s="86"/>
    </row>
    <row r="23" spans="1:16">
      <c r="A23" s="546" t="s">
        <v>549</v>
      </c>
      <c r="B23" s="547" t="s">
        <v>1258</v>
      </c>
      <c r="C23" s="547" t="s">
        <v>213</v>
      </c>
      <c r="D23" s="547" t="s">
        <v>645</v>
      </c>
      <c r="E23" s="547" t="s">
        <v>669</v>
      </c>
      <c r="F23" s="547" t="s">
        <v>1263</v>
      </c>
      <c r="G23" s="547" t="s">
        <v>1264</v>
      </c>
      <c r="H23" s="548">
        <v>19</v>
      </c>
      <c r="I23" s="548">
        <v>2.586935</v>
      </c>
      <c r="J23" s="548">
        <v>4844.0608810000003</v>
      </c>
      <c r="K23" s="547" t="s">
        <v>286</v>
      </c>
      <c r="L23" s="547" t="s">
        <v>286</v>
      </c>
      <c r="M23" s="547" t="s">
        <v>286</v>
      </c>
      <c r="N23" s="547" t="s">
        <v>286</v>
      </c>
      <c r="O23" s="549" t="s">
        <v>286</v>
      </c>
      <c r="P23" s="86"/>
    </row>
    <row r="24" spans="1:16">
      <c r="A24" s="546" t="s">
        <v>549</v>
      </c>
      <c r="B24" s="547" t="s">
        <v>1258</v>
      </c>
      <c r="C24" s="547" t="s">
        <v>213</v>
      </c>
      <c r="D24" s="547" t="s">
        <v>645</v>
      </c>
      <c r="E24" s="547" t="s">
        <v>669</v>
      </c>
      <c r="F24" s="547" t="s">
        <v>318</v>
      </c>
      <c r="G24" s="547" t="s">
        <v>675</v>
      </c>
      <c r="H24" s="548">
        <v>14</v>
      </c>
      <c r="I24" s="548">
        <v>5.9280799999999996</v>
      </c>
      <c r="J24" s="548">
        <v>2883.2618026</v>
      </c>
      <c r="K24" s="547" t="s">
        <v>286</v>
      </c>
      <c r="L24" s="547" t="s">
        <v>286</v>
      </c>
      <c r="M24" s="547" t="s">
        <v>286</v>
      </c>
      <c r="N24" s="547" t="s">
        <v>286</v>
      </c>
      <c r="O24" s="549" t="s">
        <v>286</v>
      </c>
      <c r="P24" s="86"/>
    </row>
    <row r="25" spans="1:16">
      <c r="A25" s="546" t="s">
        <v>549</v>
      </c>
      <c r="B25" s="547" t="s">
        <v>1258</v>
      </c>
      <c r="C25" s="547" t="s">
        <v>213</v>
      </c>
      <c r="D25" s="547" t="s">
        <v>645</v>
      </c>
      <c r="E25" s="547" t="s">
        <v>676</v>
      </c>
      <c r="F25" s="547" t="s">
        <v>284</v>
      </c>
      <c r="G25" s="547" t="s">
        <v>1265</v>
      </c>
      <c r="H25" s="548">
        <v>11</v>
      </c>
      <c r="I25" s="548">
        <v>2.5887275000000001</v>
      </c>
      <c r="J25" s="548">
        <v>4632.6260251499998</v>
      </c>
      <c r="K25" s="547" t="s">
        <v>286</v>
      </c>
      <c r="L25" s="547" t="s">
        <v>286</v>
      </c>
      <c r="M25" s="547" t="s">
        <v>286</v>
      </c>
      <c r="N25" s="547" t="s">
        <v>286</v>
      </c>
      <c r="O25" s="549" t="s">
        <v>286</v>
      </c>
      <c r="P25" s="86"/>
    </row>
    <row r="26" spans="1:16">
      <c r="A26" s="558" t="s">
        <v>549</v>
      </c>
      <c r="B26" s="559" t="s">
        <v>1258</v>
      </c>
      <c r="C26" s="559" t="s">
        <v>213</v>
      </c>
      <c r="D26" s="559" t="s">
        <v>645</v>
      </c>
      <c r="E26" s="559" t="s">
        <v>677</v>
      </c>
      <c r="F26" s="559" t="s">
        <v>671</v>
      </c>
      <c r="G26" s="559" t="s">
        <v>1266</v>
      </c>
      <c r="H26" s="560">
        <v>401.5</v>
      </c>
      <c r="I26" s="560">
        <v>283.47418199999998</v>
      </c>
      <c r="J26" s="560">
        <v>1859348.99875</v>
      </c>
      <c r="K26" s="559" t="s">
        <v>285</v>
      </c>
      <c r="L26" s="559" t="s">
        <v>286</v>
      </c>
      <c r="M26" s="559" t="s">
        <v>285</v>
      </c>
      <c r="N26" s="559" t="s">
        <v>286</v>
      </c>
      <c r="O26" s="561" t="s">
        <v>286</v>
      </c>
      <c r="P26" s="86"/>
    </row>
    <row r="27" spans="1:16">
      <c r="A27" s="546" t="s">
        <v>549</v>
      </c>
      <c r="B27" s="547" t="s">
        <v>1258</v>
      </c>
      <c r="C27" s="547" t="s">
        <v>213</v>
      </c>
      <c r="D27" s="547" t="s">
        <v>645</v>
      </c>
      <c r="E27" s="547" t="s">
        <v>677</v>
      </c>
      <c r="F27" s="547" t="s">
        <v>1263</v>
      </c>
      <c r="G27" s="547" t="s">
        <v>1267</v>
      </c>
      <c r="H27" s="548">
        <v>6.5</v>
      </c>
      <c r="I27" s="548">
        <v>0.19416749999999999</v>
      </c>
      <c r="J27" s="548">
        <v>387.02361903000002</v>
      </c>
      <c r="K27" s="547" t="s">
        <v>286</v>
      </c>
      <c r="L27" s="547" t="s">
        <v>286</v>
      </c>
      <c r="M27" s="547" t="s">
        <v>286</v>
      </c>
      <c r="N27" s="547" t="s">
        <v>286</v>
      </c>
      <c r="O27" s="549" t="s">
        <v>286</v>
      </c>
      <c r="P27" s="86"/>
    </row>
    <row r="28" spans="1:16">
      <c r="A28" s="546" t="s">
        <v>549</v>
      </c>
      <c r="B28" s="547" t="s">
        <v>1258</v>
      </c>
      <c r="C28" s="547" t="s">
        <v>213</v>
      </c>
      <c r="D28" s="547" t="s">
        <v>645</v>
      </c>
      <c r="E28" s="547" t="s">
        <v>677</v>
      </c>
      <c r="F28" s="547" t="s">
        <v>318</v>
      </c>
      <c r="G28" s="547" t="s">
        <v>1268</v>
      </c>
      <c r="H28" s="548">
        <v>182.5</v>
      </c>
      <c r="I28" s="548">
        <v>262.53594750000002</v>
      </c>
      <c r="J28" s="548">
        <v>168928.12345000001</v>
      </c>
      <c r="K28" s="547" t="s">
        <v>286</v>
      </c>
      <c r="L28" s="547" t="s">
        <v>286</v>
      </c>
      <c r="M28" s="547" t="s">
        <v>286</v>
      </c>
      <c r="N28" s="547" t="s">
        <v>286</v>
      </c>
      <c r="O28" s="549" t="s">
        <v>286</v>
      </c>
      <c r="P28" s="86"/>
    </row>
    <row r="29" spans="1:16">
      <c r="A29" s="558" t="s">
        <v>549</v>
      </c>
      <c r="B29" s="559" t="s">
        <v>1258</v>
      </c>
      <c r="C29" s="559" t="s">
        <v>213</v>
      </c>
      <c r="D29" s="559" t="s">
        <v>645</v>
      </c>
      <c r="E29" s="559" t="s">
        <v>679</v>
      </c>
      <c r="F29" s="559" t="s">
        <v>284</v>
      </c>
      <c r="G29" s="559" t="s">
        <v>680</v>
      </c>
      <c r="H29" s="560">
        <v>749</v>
      </c>
      <c r="I29" s="560">
        <v>282.024092</v>
      </c>
      <c r="J29" s="560">
        <v>717855.93318499997</v>
      </c>
      <c r="K29" s="559" t="s">
        <v>285</v>
      </c>
      <c r="L29" s="559" t="s">
        <v>286</v>
      </c>
      <c r="M29" s="559" t="s">
        <v>286</v>
      </c>
      <c r="N29" s="559" t="s">
        <v>286</v>
      </c>
      <c r="O29" s="561" t="s">
        <v>286</v>
      </c>
      <c r="P29" s="86"/>
    </row>
    <row r="30" spans="1:16">
      <c r="A30" s="558" t="s">
        <v>549</v>
      </c>
      <c r="B30" s="559" t="s">
        <v>1258</v>
      </c>
      <c r="C30" s="559" t="s">
        <v>213</v>
      </c>
      <c r="D30" s="559" t="s">
        <v>645</v>
      </c>
      <c r="E30" s="559" t="s">
        <v>679</v>
      </c>
      <c r="F30" s="559" t="s">
        <v>284</v>
      </c>
      <c r="G30" s="559" t="s">
        <v>681</v>
      </c>
      <c r="H30" s="560">
        <v>2437.5</v>
      </c>
      <c r="I30" s="560">
        <v>629.76876949999996</v>
      </c>
      <c r="J30" s="560">
        <v>1581183.1832000001</v>
      </c>
      <c r="K30" s="559" t="s">
        <v>285</v>
      </c>
      <c r="L30" s="559" t="s">
        <v>285</v>
      </c>
      <c r="M30" s="559" t="s">
        <v>285</v>
      </c>
      <c r="N30" s="559" t="s">
        <v>286</v>
      </c>
      <c r="O30" s="561" t="s">
        <v>286</v>
      </c>
      <c r="P30" s="86"/>
    </row>
    <row r="31" spans="1:16">
      <c r="A31" s="546" t="s">
        <v>549</v>
      </c>
      <c r="B31" s="547" t="s">
        <v>1258</v>
      </c>
      <c r="C31" s="547" t="s">
        <v>213</v>
      </c>
      <c r="D31" s="547" t="s">
        <v>683</v>
      </c>
      <c r="E31" s="547" t="s">
        <v>646</v>
      </c>
      <c r="F31" s="547" t="s">
        <v>284</v>
      </c>
      <c r="G31" s="547" t="s">
        <v>647</v>
      </c>
      <c r="H31" s="548">
        <v>17</v>
      </c>
      <c r="I31" s="548">
        <v>46.89799</v>
      </c>
      <c r="J31" s="548">
        <v>80611.699729</v>
      </c>
      <c r="K31" s="547" t="s">
        <v>286</v>
      </c>
      <c r="L31" s="547" t="s">
        <v>286</v>
      </c>
      <c r="M31" s="547" t="s">
        <v>286</v>
      </c>
      <c r="N31" s="547" t="s">
        <v>286</v>
      </c>
      <c r="O31" s="549" t="s">
        <v>286</v>
      </c>
      <c r="P31" s="86"/>
    </row>
    <row r="32" spans="1:16">
      <c r="A32" s="558" t="s">
        <v>549</v>
      </c>
      <c r="B32" s="559" t="s">
        <v>1258</v>
      </c>
      <c r="C32" s="559" t="s">
        <v>213</v>
      </c>
      <c r="D32" s="559" t="s">
        <v>683</v>
      </c>
      <c r="E32" s="559" t="s">
        <v>648</v>
      </c>
      <c r="F32" s="559" t="s">
        <v>284</v>
      </c>
      <c r="G32" s="559" t="s">
        <v>297</v>
      </c>
      <c r="H32" s="560">
        <v>2574.0166666499999</v>
      </c>
      <c r="I32" s="560">
        <v>5895.7460745500002</v>
      </c>
      <c r="J32" s="560">
        <v>8266340.7273000004</v>
      </c>
      <c r="K32" s="559" t="s">
        <v>285</v>
      </c>
      <c r="L32" s="559" t="s">
        <v>285</v>
      </c>
      <c r="M32" s="559" t="s">
        <v>285</v>
      </c>
      <c r="N32" s="559" t="s">
        <v>286</v>
      </c>
      <c r="O32" s="561" t="s">
        <v>286</v>
      </c>
      <c r="P32" s="86"/>
    </row>
    <row r="33" spans="1:16">
      <c r="A33" s="546" t="s">
        <v>549</v>
      </c>
      <c r="B33" s="547" t="s">
        <v>1258</v>
      </c>
      <c r="C33" s="547" t="s">
        <v>213</v>
      </c>
      <c r="D33" s="547" t="s">
        <v>683</v>
      </c>
      <c r="E33" s="547" t="s">
        <v>648</v>
      </c>
      <c r="F33" s="547" t="s">
        <v>318</v>
      </c>
      <c r="G33" s="547" t="s">
        <v>653</v>
      </c>
      <c r="H33" s="548">
        <v>103</v>
      </c>
      <c r="I33" s="548">
        <v>1577.35517</v>
      </c>
      <c r="J33" s="548">
        <v>281144.24634999997</v>
      </c>
      <c r="K33" s="547" t="s">
        <v>286</v>
      </c>
      <c r="L33" s="547" t="s">
        <v>286</v>
      </c>
      <c r="M33" s="547" t="s">
        <v>286</v>
      </c>
      <c r="N33" s="547" t="s">
        <v>286</v>
      </c>
      <c r="O33" s="549" t="s">
        <v>286</v>
      </c>
      <c r="P33" s="86"/>
    </row>
    <row r="34" spans="1:16">
      <c r="A34" s="546" t="s">
        <v>549</v>
      </c>
      <c r="B34" s="547" t="s">
        <v>1258</v>
      </c>
      <c r="C34" s="547" t="s">
        <v>213</v>
      </c>
      <c r="D34" s="547" t="s">
        <v>683</v>
      </c>
      <c r="E34" s="547" t="s">
        <v>654</v>
      </c>
      <c r="F34" s="547" t="s">
        <v>284</v>
      </c>
      <c r="G34" s="547" t="s">
        <v>655</v>
      </c>
      <c r="H34" s="548">
        <v>31</v>
      </c>
      <c r="I34" s="548">
        <v>55.360975000000003</v>
      </c>
      <c r="J34" s="548">
        <v>81095.700758499996</v>
      </c>
      <c r="K34" s="547" t="s">
        <v>286</v>
      </c>
      <c r="L34" s="547" t="s">
        <v>286</v>
      </c>
      <c r="M34" s="547" t="s">
        <v>286</v>
      </c>
      <c r="N34" s="547" t="s">
        <v>286</v>
      </c>
      <c r="O34" s="549" t="s">
        <v>286</v>
      </c>
      <c r="P34" s="86"/>
    </row>
    <row r="35" spans="1:16">
      <c r="A35" s="558" t="s">
        <v>549</v>
      </c>
      <c r="B35" s="559" t="s">
        <v>1258</v>
      </c>
      <c r="C35" s="559" t="s">
        <v>213</v>
      </c>
      <c r="D35" s="559" t="s">
        <v>683</v>
      </c>
      <c r="E35" s="559" t="s">
        <v>654</v>
      </c>
      <c r="F35" s="559" t="s">
        <v>318</v>
      </c>
      <c r="G35" s="559" t="s">
        <v>657</v>
      </c>
      <c r="H35" s="560">
        <v>93</v>
      </c>
      <c r="I35" s="560">
        <v>2110.1727599999999</v>
      </c>
      <c r="J35" s="560">
        <v>370039.93247499998</v>
      </c>
      <c r="K35" s="559" t="s">
        <v>286</v>
      </c>
      <c r="L35" s="559" t="s">
        <v>285</v>
      </c>
      <c r="M35" s="559" t="s">
        <v>286</v>
      </c>
      <c r="N35" s="559" t="s">
        <v>286</v>
      </c>
      <c r="O35" s="561" t="s">
        <v>286</v>
      </c>
      <c r="P35" s="86"/>
    </row>
    <row r="36" spans="1:16">
      <c r="A36" s="546" t="s">
        <v>549</v>
      </c>
      <c r="B36" s="547" t="s">
        <v>1258</v>
      </c>
      <c r="C36" s="547" t="s">
        <v>213</v>
      </c>
      <c r="D36" s="547" t="s">
        <v>683</v>
      </c>
      <c r="E36" s="547" t="s">
        <v>1269</v>
      </c>
      <c r="F36" s="547" t="s">
        <v>670</v>
      </c>
      <c r="G36" s="547" t="s">
        <v>1270</v>
      </c>
      <c r="H36" s="548">
        <v>53</v>
      </c>
      <c r="I36" s="548">
        <v>5.7676600000000002</v>
      </c>
      <c r="J36" s="548">
        <v>25680.945158999999</v>
      </c>
      <c r="K36" s="547" t="s">
        <v>286</v>
      </c>
      <c r="L36" s="547" t="s">
        <v>286</v>
      </c>
      <c r="M36" s="547" t="s">
        <v>286</v>
      </c>
      <c r="N36" s="547" t="s">
        <v>286</v>
      </c>
      <c r="O36" s="549" t="s">
        <v>286</v>
      </c>
      <c r="P36" s="86"/>
    </row>
    <row r="37" spans="1:16">
      <c r="A37" s="558" t="s">
        <v>549</v>
      </c>
      <c r="B37" s="559" t="s">
        <v>1258</v>
      </c>
      <c r="C37" s="559" t="s">
        <v>213</v>
      </c>
      <c r="D37" s="559" t="s">
        <v>683</v>
      </c>
      <c r="E37" s="559" t="s">
        <v>662</v>
      </c>
      <c r="F37" s="559" t="s">
        <v>284</v>
      </c>
      <c r="G37" s="559" t="s">
        <v>663</v>
      </c>
      <c r="H37" s="560">
        <v>107</v>
      </c>
      <c r="I37" s="560">
        <v>366.40583199999998</v>
      </c>
      <c r="J37" s="560">
        <v>501100.33957000001</v>
      </c>
      <c r="K37" s="559" t="s">
        <v>286</v>
      </c>
      <c r="L37" s="559" t="s">
        <v>286</v>
      </c>
      <c r="M37" s="559" t="s">
        <v>285</v>
      </c>
      <c r="N37" s="559" t="s">
        <v>286</v>
      </c>
      <c r="O37" s="561" t="s">
        <v>286</v>
      </c>
      <c r="P37" s="86"/>
    </row>
    <row r="38" spans="1:16">
      <c r="A38" s="558" t="s">
        <v>549</v>
      </c>
      <c r="B38" s="559" t="s">
        <v>1258</v>
      </c>
      <c r="C38" s="559" t="s">
        <v>213</v>
      </c>
      <c r="D38" s="559" t="s">
        <v>683</v>
      </c>
      <c r="E38" s="559" t="s">
        <v>662</v>
      </c>
      <c r="F38" s="559" t="s">
        <v>318</v>
      </c>
      <c r="G38" s="559" t="s">
        <v>708</v>
      </c>
      <c r="H38" s="560">
        <v>240</v>
      </c>
      <c r="I38" s="560">
        <v>4293.3095869999997</v>
      </c>
      <c r="J38" s="560">
        <v>735174.90486999997</v>
      </c>
      <c r="K38" s="559" t="s">
        <v>285</v>
      </c>
      <c r="L38" s="559" t="s">
        <v>285</v>
      </c>
      <c r="M38" s="559" t="s">
        <v>285</v>
      </c>
      <c r="N38" s="559" t="s">
        <v>286</v>
      </c>
      <c r="O38" s="561" t="s">
        <v>286</v>
      </c>
      <c r="P38" s="86"/>
    </row>
    <row r="39" spans="1:16">
      <c r="A39" s="558" t="s">
        <v>549</v>
      </c>
      <c r="B39" s="559" t="s">
        <v>1258</v>
      </c>
      <c r="C39" s="559" t="s">
        <v>213</v>
      </c>
      <c r="D39" s="559" t="s">
        <v>683</v>
      </c>
      <c r="E39" s="559" t="s">
        <v>665</v>
      </c>
      <c r="F39" s="559" t="s">
        <v>318</v>
      </c>
      <c r="G39" s="559" t="s">
        <v>667</v>
      </c>
      <c r="H39" s="560">
        <v>837.5</v>
      </c>
      <c r="I39" s="560">
        <v>25069.495354999999</v>
      </c>
      <c r="J39" s="560">
        <v>4223188.8348500002</v>
      </c>
      <c r="K39" s="559" t="s">
        <v>285</v>
      </c>
      <c r="L39" s="559" t="s">
        <v>285</v>
      </c>
      <c r="M39" s="559" t="s">
        <v>285</v>
      </c>
      <c r="N39" s="559" t="s">
        <v>286</v>
      </c>
      <c r="O39" s="561" t="s">
        <v>286</v>
      </c>
      <c r="P39" s="86"/>
    </row>
    <row r="40" spans="1:16">
      <c r="A40" s="558" t="s">
        <v>549</v>
      </c>
      <c r="B40" s="559" t="s">
        <v>1258</v>
      </c>
      <c r="C40" s="559" t="s">
        <v>213</v>
      </c>
      <c r="D40" s="559" t="s">
        <v>683</v>
      </c>
      <c r="E40" s="559" t="s">
        <v>669</v>
      </c>
      <c r="F40" s="559" t="s">
        <v>284</v>
      </c>
      <c r="G40" s="559" t="s">
        <v>672</v>
      </c>
      <c r="H40" s="560">
        <v>396.5</v>
      </c>
      <c r="I40" s="560">
        <v>142.6311125</v>
      </c>
      <c r="J40" s="560">
        <v>229533.835995</v>
      </c>
      <c r="K40" s="559" t="s">
        <v>285</v>
      </c>
      <c r="L40" s="559" t="s">
        <v>286</v>
      </c>
      <c r="M40" s="559" t="s">
        <v>286</v>
      </c>
      <c r="N40" s="559" t="s">
        <v>286</v>
      </c>
      <c r="O40" s="561" t="s">
        <v>286</v>
      </c>
      <c r="P40" s="86"/>
    </row>
    <row r="41" spans="1:16">
      <c r="A41" s="558" t="s">
        <v>549</v>
      </c>
      <c r="B41" s="559" t="s">
        <v>1258</v>
      </c>
      <c r="C41" s="559" t="s">
        <v>213</v>
      </c>
      <c r="D41" s="559" t="s">
        <v>683</v>
      </c>
      <c r="E41" s="559" t="s">
        <v>669</v>
      </c>
      <c r="F41" s="559" t="s">
        <v>284</v>
      </c>
      <c r="G41" s="559" t="s">
        <v>673</v>
      </c>
      <c r="H41" s="560">
        <v>1933.5</v>
      </c>
      <c r="I41" s="560">
        <v>778.24477999999999</v>
      </c>
      <c r="J41" s="560">
        <v>1195619.8225</v>
      </c>
      <c r="K41" s="559" t="s">
        <v>285</v>
      </c>
      <c r="L41" s="559" t="s">
        <v>286</v>
      </c>
      <c r="M41" s="559" t="s">
        <v>285</v>
      </c>
      <c r="N41" s="559" t="s">
        <v>286</v>
      </c>
      <c r="O41" s="561" t="s">
        <v>286</v>
      </c>
      <c r="P41" s="86"/>
    </row>
    <row r="42" spans="1:16">
      <c r="A42" s="546" t="s">
        <v>549</v>
      </c>
      <c r="B42" s="547" t="s">
        <v>1258</v>
      </c>
      <c r="C42" s="547" t="s">
        <v>213</v>
      </c>
      <c r="D42" s="547" t="s">
        <v>683</v>
      </c>
      <c r="E42" s="547" t="s">
        <v>676</v>
      </c>
      <c r="F42" s="547" t="s">
        <v>284</v>
      </c>
      <c r="G42" s="547" t="s">
        <v>1265</v>
      </c>
      <c r="H42" s="548">
        <v>20</v>
      </c>
      <c r="I42" s="548">
        <v>7.4310200000000002</v>
      </c>
      <c r="J42" s="548">
        <v>12847.257242</v>
      </c>
      <c r="K42" s="547" t="s">
        <v>286</v>
      </c>
      <c r="L42" s="547" t="s">
        <v>286</v>
      </c>
      <c r="M42" s="547" t="s">
        <v>286</v>
      </c>
      <c r="N42" s="547" t="s">
        <v>285</v>
      </c>
      <c r="O42" s="549" t="s">
        <v>286</v>
      </c>
      <c r="P42" s="86"/>
    </row>
    <row r="43" spans="1:16">
      <c r="A43" s="546" t="s">
        <v>549</v>
      </c>
      <c r="B43" s="547" t="s">
        <v>1258</v>
      </c>
      <c r="C43" s="547" t="s">
        <v>213</v>
      </c>
      <c r="D43" s="547" t="s">
        <v>683</v>
      </c>
      <c r="E43" s="547" t="s">
        <v>679</v>
      </c>
      <c r="F43" s="547" t="s">
        <v>284</v>
      </c>
      <c r="G43" s="547" t="s">
        <v>680</v>
      </c>
      <c r="H43" s="548">
        <v>80.5</v>
      </c>
      <c r="I43" s="548">
        <v>34.942914999999999</v>
      </c>
      <c r="J43" s="548">
        <v>57451.468477499999</v>
      </c>
      <c r="K43" s="547" t="s">
        <v>286</v>
      </c>
      <c r="L43" s="547" t="s">
        <v>286</v>
      </c>
      <c r="M43" s="547" t="s">
        <v>286</v>
      </c>
      <c r="N43" s="547" t="s">
        <v>286</v>
      </c>
      <c r="O43" s="549" t="s">
        <v>286</v>
      </c>
      <c r="P43" s="86"/>
    </row>
    <row r="44" spans="1:16">
      <c r="A44" s="546" t="s">
        <v>549</v>
      </c>
      <c r="B44" s="547" t="s">
        <v>1258</v>
      </c>
      <c r="C44" s="547" t="s">
        <v>213</v>
      </c>
      <c r="D44" s="547" t="s">
        <v>683</v>
      </c>
      <c r="E44" s="547" t="s">
        <v>679</v>
      </c>
      <c r="F44" s="547" t="s">
        <v>284</v>
      </c>
      <c r="G44" s="547" t="s">
        <v>681</v>
      </c>
      <c r="H44" s="548">
        <v>51</v>
      </c>
      <c r="I44" s="548">
        <v>14.516505</v>
      </c>
      <c r="J44" s="548">
        <v>19421.775427</v>
      </c>
      <c r="K44" s="547" t="s">
        <v>286</v>
      </c>
      <c r="L44" s="547" t="s">
        <v>286</v>
      </c>
      <c r="M44" s="547" t="s">
        <v>286</v>
      </c>
      <c r="N44" s="547" t="s">
        <v>286</v>
      </c>
      <c r="O44" s="549" t="s">
        <v>286</v>
      </c>
      <c r="P44" s="86"/>
    </row>
    <row r="45" spans="1:16">
      <c r="A45" s="558" t="s">
        <v>549</v>
      </c>
      <c r="B45" s="559" t="s">
        <v>1258</v>
      </c>
      <c r="C45" s="559" t="s">
        <v>215</v>
      </c>
      <c r="D45" s="559" t="s">
        <v>685</v>
      </c>
      <c r="E45" s="559" t="s">
        <v>662</v>
      </c>
      <c r="F45" s="559" t="s">
        <v>318</v>
      </c>
      <c r="G45" s="559" t="s">
        <v>684</v>
      </c>
      <c r="H45" s="562">
        <v>103</v>
      </c>
      <c r="I45" s="562">
        <v>9908.9228500000008</v>
      </c>
      <c r="J45" s="562">
        <v>3192971.6823499999</v>
      </c>
      <c r="K45" s="559" t="s">
        <v>285</v>
      </c>
      <c r="L45" s="559" t="s">
        <v>285</v>
      </c>
      <c r="M45" s="559" t="s">
        <v>285</v>
      </c>
      <c r="N45" s="559" t="s">
        <v>286</v>
      </c>
      <c r="O45" s="561" t="s">
        <v>286</v>
      </c>
      <c r="P45" s="86"/>
    </row>
    <row r="46" spans="1:16">
      <c r="A46" s="558" t="s">
        <v>549</v>
      </c>
      <c r="B46" s="559" t="s">
        <v>1258</v>
      </c>
      <c r="C46" s="559" t="s">
        <v>215</v>
      </c>
      <c r="D46" s="559" t="s">
        <v>685</v>
      </c>
      <c r="E46" s="559" t="s">
        <v>686</v>
      </c>
      <c r="F46" s="559" t="s">
        <v>318</v>
      </c>
      <c r="G46" s="559" t="s">
        <v>687</v>
      </c>
      <c r="H46" s="562">
        <v>149.5</v>
      </c>
      <c r="I46" s="562">
        <v>13444.779039999999</v>
      </c>
      <c r="J46" s="562">
        <v>4455355.4627499999</v>
      </c>
      <c r="K46" s="559" t="s">
        <v>285</v>
      </c>
      <c r="L46" s="559" t="s">
        <v>285</v>
      </c>
      <c r="M46" s="559" t="s">
        <v>285</v>
      </c>
      <c r="N46" s="559" t="s">
        <v>286</v>
      </c>
      <c r="O46" s="561" t="s">
        <v>286</v>
      </c>
      <c r="P46" s="86"/>
    </row>
    <row r="47" spans="1:16">
      <c r="A47" s="550" t="s">
        <v>549</v>
      </c>
      <c r="B47" s="551" t="s">
        <v>1258</v>
      </c>
      <c r="C47" s="551" t="s">
        <v>215</v>
      </c>
      <c r="D47" s="551" t="s">
        <v>688</v>
      </c>
      <c r="E47" s="551" t="s">
        <v>646</v>
      </c>
      <c r="F47" s="551" t="s">
        <v>284</v>
      </c>
      <c r="G47" s="551" t="s">
        <v>689</v>
      </c>
      <c r="H47" s="552">
        <v>231.38333333</v>
      </c>
      <c r="I47" s="552">
        <v>404.97670410500001</v>
      </c>
      <c r="J47" s="552">
        <v>818272.73157499998</v>
      </c>
      <c r="K47" s="551" t="s">
        <v>286</v>
      </c>
      <c r="L47" s="551" t="s">
        <v>286</v>
      </c>
      <c r="M47" s="551" t="s">
        <v>286</v>
      </c>
      <c r="N47" s="551" t="s">
        <v>286</v>
      </c>
      <c r="O47" s="553" t="s">
        <v>286</v>
      </c>
      <c r="P47" s="86"/>
    </row>
    <row r="48" spans="1:16">
      <c r="A48" s="558" t="s">
        <v>549</v>
      </c>
      <c r="B48" s="559" t="s">
        <v>1258</v>
      </c>
      <c r="C48" s="559" t="s">
        <v>215</v>
      </c>
      <c r="D48" s="559" t="s">
        <v>688</v>
      </c>
      <c r="E48" s="559" t="s">
        <v>646</v>
      </c>
      <c r="F48" s="559" t="s">
        <v>284</v>
      </c>
      <c r="G48" s="559" t="s">
        <v>690</v>
      </c>
      <c r="H48" s="562">
        <v>1869.20833335</v>
      </c>
      <c r="I48" s="562">
        <v>2956.1362463999999</v>
      </c>
      <c r="J48" s="562">
        <v>5996392.6793999998</v>
      </c>
      <c r="K48" s="559" t="s">
        <v>285</v>
      </c>
      <c r="L48" s="559" t="s">
        <v>285</v>
      </c>
      <c r="M48" s="559" t="s">
        <v>285</v>
      </c>
      <c r="N48" s="559" t="s">
        <v>286</v>
      </c>
      <c r="O48" s="561" t="s">
        <v>286</v>
      </c>
      <c r="P48" s="86"/>
    </row>
    <row r="49" spans="1:16">
      <c r="A49" s="550" t="s">
        <v>549</v>
      </c>
      <c r="B49" s="551" t="s">
        <v>1258</v>
      </c>
      <c r="C49" s="551" t="s">
        <v>215</v>
      </c>
      <c r="D49" s="551" t="s">
        <v>688</v>
      </c>
      <c r="E49" s="551" t="s">
        <v>691</v>
      </c>
      <c r="F49" s="551" t="s">
        <v>284</v>
      </c>
      <c r="G49" s="551" t="s">
        <v>693</v>
      </c>
      <c r="H49" s="552">
        <v>113.429761903</v>
      </c>
      <c r="I49" s="552">
        <v>549.95068706500001</v>
      </c>
      <c r="J49" s="552">
        <v>1287842.1870599999</v>
      </c>
      <c r="K49" s="551" t="s">
        <v>286</v>
      </c>
      <c r="L49" s="551" t="s">
        <v>286</v>
      </c>
      <c r="M49" s="551" t="s">
        <v>286</v>
      </c>
      <c r="N49" s="551" t="s">
        <v>286</v>
      </c>
      <c r="O49" s="553" t="s">
        <v>286</v>
      </c>
      <c r="P49" s="86"/>
    </row>
    <row r="50" spans="1:16">
      <c r="A50" s="550" t="s">
        <v>549</v>
      </c>
      <c r="B50" s="551" t="s">
        <v>1258</v>
      </c>
      <c r="C50" s="551" t="s">
        <v>215</v>
      </c>
      <c r="D50" s="551" t="s">
        <v>688</v>
      </c>
      <c r="E50" s="551" t="s">
        <v>691</v>
      </c>
      <c r="F50" s="551" t="s">
        <v>284</v>
      </c>
      <c r="G50" s="551" t="s">
        <v>694</v>
      </c>
      <c r="H50" s="552">
        <v>62.497222221999998</v>
      </c>
      <c r="I50" s="552">
        <v>325.33290734000002</v>
      </c>
      <c r="J50" s="552">
        <v>685498.76045499998</v>
      </c>
      <c r="K50" s="551" t="s">
        <v>286</v>
      </c>
      <c r="L50" s="551" t="s">
        <v>286</v>
      </c>
      <c r="M50" s="551" t="s">
        <v>286</v>
      </c>
      <c r="N50" s="551" t="s">
        <v>286</v>
      </c>
      <c r="O50" s="553" t="s">
        <v>286</v>
      </c>
      <c r="P50" s="86"/>
    </row>
    <row r="51" spans="1:16">
      <c r="A51" s="550" t="s">
        <v>549</v>
      </c>
      <c r="B51" s="551" t="s">
        <v>1258</v>
      </c>
      <c r="C51" s="551" t="s">
        <v>215</v>
      </c>
      <c r="D51" s="551" t="s">
        <v>688</v>
      </c>
      <c r="E51" s="551" t="s">
        <v>648</v>
      </c>
      <c r="F51" s="551" t="s">
        <v>287</v>
      </c>
      <c r="G51" s="551" t="s">
        <v>695</v>
      </c>
      <c r="H51" s="552">
        <v>196.51343656</v>
      </c>
      <c r="I51" s="552">
        <v>266.486030035</v>
      </c>
      <c r="J51" s="552">
        <v>832606.11487499997</v>
      </c>
      <c r="K51" s="551" t="s">
        <v>286</v>
      </c>
      <c r="L51" s="551" t="s">
        <v>286</v>
      </c>
      <c r="M51" s="551" t="s">
        <v>286</v>
      </c>
      <c r="N51" s="551" t="s">
        <v>286</v>
      </c>
      <c r="O51" s="553" t="s">
        <v>286</v>
      </c>
      <c r="P51" s="86"/>
    </row>
    <row r="52" spans="1:16">
      <c r="A52" s="558" t="s">
        <v>549</v>
      </c>
      <c r="B52" s="559" t="s">
        <v>1258</v>
      </c>
      <c r="C52" s="559" t="s">
        <v>215</v>
      </c>
      <c r="D52" s="559" t="s">
        <v>688</v>
      </c>
      <c r="E52" s="559" t="s">
        <v>648</v>
      </c>
      <c r="F52" s="559" t="s">
        <v>287</v>
      </c>
      <c r="G52" s="559" t="s">
        <v>696</v>
      </c>
      <c r="H52" s="562">
        <v>1588.325</v>
      </c>
      <c r="I52" s="562">
        <v>2461.2362473500002</v>
      </c>
      <c r="J52" s="562">
        <v>6050271.8712499999</v>
      </c>
      <c r="K52" s="559" t="s">
        <v>285</v>
      </c>
      <c r="L52" s="559" t="s">
        <v>285</v>
      </c>
      <c r="M52" s="559" t="s">
        <v>285</v>
      </c>
      <c r="N52" s="559" t="s">
        <v>286</v>
      </c>
      <c r="O52" s="561" t="s">
        <v>286</v>
      </c>
      <c r="P52" s="86"/>
    </row>
    <row r="53" spans="1:16">
      <c r="A53" s="558" t="s">
        <v>549</v>
      </c>
      <c r="B53" s="559" t="s">
        <v>1258</v>
      </c>
      <c r="C53" s="559" t="s">
        <v>215</v>
      </c>
      <c r="D53" s="559" t="s">
        <v>688</v>
      </c>
      <c r="E53" s="559" t="s">
        <v>648</v>
      </c>
      <c r="F53" s="559" t="s">
        <v>287</v>
      </c>
      <c r="G53" s="559" t="s">
        <v>649</v>
      </c>
      <c r="H53" s="562">
        <v>5836.1714285500002</v>
      </c>
      <c r="I53" s="562">
        <v>4071.9114470499999</v>
      </c>
      <c r="J53" s="562">
        <v>18091671.442000002</v>
      </c>
      <c r="K53" s="559" t="s">
        <v>285</v>
      </c>
      <c r="L53" s="559" t="s">
        <v>285</v>
      </c>
      <c r="M53" s="559" t="s">
        <v>285</v>
      </c>
      <c r="N53" s="559" t="s">
        <v>286</v>
      </c>
      <c r="O53" s="561" t="s">
        <v>286</v>
      </c>
      <c r="P53" s="86"/>
    </row>
    <row r="54" spans="1:16">
      <c r="A54" s="558" t="s">
        <v>549</v>
      </c>
      <c r="B54" s="559" t="s">
        <v>1258</v>
      </c>
      <c r="C54" s="559" t="s">
        <v>215</v>
      </c>
      <c r="D54" s="559" t="s">
        <v>688</v>
      </c>
      <c r="E54" s="559" t="s">
        <v>648</v>
      </c>
      <c r="F54" s="559" t="s">
        <v>284</v>
      </c>
      <c r="G54" s="559" t="s">
        <v>1271</v>
      </c>
      <c r="H54" s="562">
        <v>441.15238095500001</v>
      </c>
      <c r="I54" s="562">
        <v>15331.3553815</v>
      </c>
      <c r="J54" s="562">
        <v>2427075.3646499999</v>
      </c>
      <c r="K54" s="559" t="s">
        <v>285</v>
      </c>
      <c r="L54" s="559" t="s">
        <v>285</v>
      </c>
      <c r="M54" s="559" t="s">
        <v>285</v>
      </c>
      <c r="N54" s="559" t="s">
        <v>286</v>
      </c>
      <c r="O54" s="561" t="s">
        <v>286</v>
      </c>
      <c r="P54" s="86"/>
    </row>
    <row r="55" spans="1:16">
      <c r="A55" s="558" t="s">
        <v>549</v>
      </c>
      <c r="B55" s="559" t="s">
        <v>1258</v>
      </c>
      <c r="C55" s="559" t="s">
        <v>215</v>
      </c>
      <c r="D55" s="559" t="s">
        <v>688</v>
      </c>
      <c r="E55" s="559" t="s">
        <v>648</v>
      </c>
      <c r="F55" s="559" t="s">
        <v>284</v>
      </c>
      <c r="G55" s="559" t="s">
        <v>300</v>
      </c>
      <c r="H55" s="562">
        <v>1206.9916125499999</v>
      </c>
      <c r="I55" s="562">
        <v>1808.3442373</v>
      </c>
      <c r="J55" s="562">
        <v>4488896.4740000004</v>
      </c>
      <c r="K55" s="559" t="s">
        <v>285</v>
      </c>
      <c r="L55" s="559" t="s">
        <v>285</v>
      </c>
      <c r="M55" s="559" t="s">
        <v>285</v>
      </c>
      <c r="N55" s="559" t="s">
        <v>286</v>
      </c>
      <c r="O55" s="561" t="s">
        <v>286</v>
      </c>
      <c r="P55" s="86"/>
    </row>
    <row r="56" spans="1:16">
      <c r="A56" s="550" t="s">
        <v>549</v>
      </c>
      <c r="B56" s="551" t="s">
        <v>1258</v>
      </c>
      <c r="C56" s="551" t="s">
        <v>215</v>
      </c>
      <c r="D56" s="551" t="s">
        <v>688</v>
      </c>
      <c r="E56" s="551" t="s">
        <v>648</v>
      </c>
      <c r="F56" s="551" t="s">
        <v>284</v>
      </c>
      <c r="G56" s="551" t="s">
        <v>698</v>
      </c>
      <c r="H56" s="552">
        <v>8.5</v>
      </c>
      <c r="I56" s="552">
        <v>250.80837</v>
      </c>
      <c r="J56" s="552">
        <v>34133.878866999999</v>
      </c>
      <c r="K56" s="551" t="s">
        <v>286</v>
      </c>
      <c r="L56" s="551" t="s">
        <v>286</v>
      </c>
      <c r="M56" s="551" t="s">
        <v>286</v>
      </c>
      <c r="N56" s="551" t="s">
        <v>286</v>
      </c>
      <c r="O56" s="553" t="s">
        <v>286</v>
      </c>
      <c r="P56" s="86"/>
    </row>
    <row r="57" spans="1:16">
      <c r="A57" s="550" t="s">
        <v>549</v>
      </c>
      <c r="B57" s="551" t="s">
        <v>1258</v>
      </c>
      <c r="C57" s="551" t="s">
        <v>215</v>
      </c>
      <c r="D57" s="551" t="s">
        <v>688</v>
      </c>
      <c r="E57" s="551" t="s">
        <v>648</v>
      </c>
      <c r="F57" s="551" t="s">
        <v>284</v>
      </c>
      <c r="G57" s="551" t="s">
        <v>699</v>
      </c>
      <c r="H57" s="552">
        <v>93.5</v>
      </c>
      <c r="I57" s="552">
        <v>43.020626999999998</v>
      </c>
      <c r="J57" s="552">
        <v>93390.143399499997</v>
      </c>
      <c r="K57" s="551" t="s">
        <v>286</v>
      </c>
      <c r="L57" s="551" t="s">
        <v>286</v>
      </c>
      <c r="M57" s="551" t="s">
        <v>286</v>
      </c>
      <c r="N57" s="551" t="s">
        <v>286</v>
      </c>
      <c r="O57" s="553" t="s">
        <v>286</v>
      </c>
      <c r="P57" s="86"/>
    </row>
    <row r="58" spans="1:16">
      <c r="A58" s="558" t="s">
        <v>549</v>
      </c>
      <c r="B58" s="559" t="s">
        <v>1258</v>
      </c>
      <c r="C58" s="559" t="s">
        <v>215</v>
      </c>
      <c r="D58" s="559" t="s">
        <v>688</v>
      </c>
      <c r="E58" s="559" t="s">
        <v>648</v>
      </c>
      <c r="F58" s="559" t="s">
        <v>284</v>
      </c>
      <c r="G58" s="559" t="s">
        <v>651</v>
      </c>
      <c r="H58" s="562">
        <v>3763.5805555500001</v>
      </c>
      <c r="I58" s="562">
        <v>3666.7878516999999</v>
      </c>
      <c r="J58" s="562">
        <v>7894838.5926999999</v>
      </c>
      <c r="K58" s="559" t="s">
        <v>285</v>
      </c>
      <c r="L58" s="559" t="s">
        <v>285</v>
      </c>
      <c r="M58" s="559" t="s">
        <v>285</v>
      </c>
      <c r="N58" s="559" t="s">
        <v>286</v>
      </c>
      <c r="O58" s="561" t="s">
        <v>286</v>
      </c>
      <c r="P58" s="86"/>
    </row>
    <row r="59" spans="1:16">
      <c r="A59" s="550" t="s">
        <v>549</v>
      </c>
      <c r="B59" s="551" t="s">
        <v>1258</v>
      </c>
      <c r="C59" s="551" t="s">
        <v>215</v>
      </c>
      <c r="D59" s="551" t="s">
        <v>688</v>
      </c>
      <c r="E59" s="551" t="s">
        <v>648</v>
      </c>
      <c r="F59" s="551" t="s">
        <v>701</v>
      </c>
      <c r="G59" s="551" t="s">
        <v>702</v>
      </c>
      <c r="H59" s="552">
        <v>26.75</v>
      </c>
      <c r="I59" s="552">
        <v>22.266366543</v>
      </c>
      <c r="J59" s="552">
        <v>87970.104655000003</v>
      </c>
      <c r="K59" s="551" t="s">
        <v>286</v>
      </c>
      <c r="L59" s="551" t="s">
        <v>286</v>
      </c>
      <c r="M59" s="551" t="s">
        <v>286</v>
      </c>
      <c r="N59" s="551" t="s">
        <v>286</v>
      </c>
      <c r="O59" s="553" t="s">
        <v>286</v>
      </c>
      <c r="P59" s="86"/>
    </row>
    <row r="60" spans="1:16">
      <c r="A60" s="550" t="s">
        <v>549</v>
      </c>
      <c r="B60" s="551" t="s">
        <v>1258</v>
      </c>
      <c r="C60" s="551" t="s">
        <v>215</v>
      </c>
      <c r="D60" s="551" t="s">
        <v>688</v>
      </c>
      <c r="E60" s="551" t="s">
        <v>648</v>
      </c>
      <c r="F60" s="551" t="s">
        <v>318</v>
      </c>
      <c r="G60" s="551" t="s">
        <v>653</v>
      </c>
      <c r="H60" s="552">
        <v>29.083333333500001</v>
      </c>
      <c r="I60" s="552">
        <v>486.11400719</v>
      </c>
      <c r="J60" s="552">
        <v>74128.227599000005</v>
      </c>
      <c r="K60" s="551" t="s">
        <v>286</v>
      </c>
      <c r="L60" s="551" t="s">
        <v>286</v>
      </c>
      <c r="M60" s="551" t="s">
        <v>286</v>
      </c>
      <c r="N60" s="551" t="s">
        <v>286</v>
      </c>
      <c r="O60" s="553" t="s">
        <v>286</v>
      </c>
      <c r="P60" s="86"/>
    </row>
    <row r="61" spans="1:16">
      <c r="A61" s="558" t="s">
        <v>549</v>
      </c>
      <c r="B61" s="559" t="s">
        <v>1258</v>
      </c>
      <c r="C61" s="559" t="s">
        <v>215</v>
      </c>
      <c r="D61" s="559" t="s">
        <v>688</v>
      </c>
      <c r="E61" s="559" t="s">
        <v>648</v>
      </c>
      <c r="F61" s="559" t="s">
        <v>318</v>
      </c>
      <c r="G61" s="559" t="s">
        <v>703</v>
      </c>
      <c r="H61" s="562">
        <v>38.916666666499999</v>
      </c>
      <c r="I61" s="562">
        <v>4489.4763339000001</v>
      </c>
      <c r="J61" s="562">
        <v>1619378.9421949999</v>
      </c>
      <c r="K61" s="559" t="s">
        <v>286</v>
      </c>
      <c r="L61" s="559" t="s">
        <v>285</v>
      </c>
      <c r="M61" s="559" t="s">
        <v>285</v>
      </c>
      <c r="N61" s="559" t="s">
        <v>286</v>
      </c>
      <c r="O61" s="561" t="s">
        <v>286</v>
      </c>
      <c r="P61" s="86"/>
    </row>
    <row r="62" spans="1:16">
      <c r="A62" s="550" t="s">
        <v>549</v>
      </c>
      <c r="B62" s="551" t="s">
        <v>1258</v>
      </c>
      <c r="C62" s="551" t="s">
        <v>215</v>
      </c>
      <c r="D62" s="551" t="s">
        <v>688</v>
      </c>
      <c r="E62" s="551" t="s">
        <v>654</v>
      </c>
      <c r="F62" s="551" t="s">
        <v>284</v>
      </c>
      <c r="G62" s="551" t="s">
        <v>1272</v>
      </c>
      <c r="H62" s="552">
        <v>29</v>
      </c>
      <c r="I62" s="552">
        <v>571.645488</v>
      </c>
      <c r="J62" s="552">
        <v>85146.106769999999</v>
      </c>
      <c r="K62" s="551" t="s">
        <v>286</v>
      </c>
      <c r="L62" s="551" t="s">
        <v>286</v>
      </c>
      <c r="M62" s="551" t="s">
        <v>286</v>
      </c>
      <c r="N62" s="551" t="s">
        <v>286</v>
      </c>
      <c r="O62" s="553" t="s">
        <v>286</v>
      </c>
      <c r="P62" s="86"/>
    </row>
    <row r="63" spans="1:16">
      <c r="A63" s="550" t="s">
        <v>549</v>
      </c>
      <c r="B63" s="551" t="s">
        <v>1258</v>
      </c>
      <c r="C63" s="551" t="s">
        <v>215</v>
      </c>
      <c r="D63" s="551" t="s">
        <v>688</v>
      </c>
      <c r="E63" s="551" t="s">
        <v>654</v>
      </c>
      <c r="F63" s="551" t="s">
        <v>284</v>
      </c>
      <c r="G63" s="551" t="s">
        <v>299</v>
      </c>
      <c r="H63" s="552">
        <v>7</v>
      </c>
      <c r="I63" s="552">
        <v>3.3905590000000001</v>
      </c>
      <c r="J63" s="552">
        <v>6725.0959653999998</v>
      </c>
      <c r="K63" s="551" t="s">
        <v>286</v>
      </c>
      <c r="L63" s="551" t="s">
        <v>286</v>
      </c>
      <c r="M63" s="551" t="s">
        <v>286</v>
      </c>
      <c r="N63" s="551" t="s">
        <v>286</v>
      </c>
      <c r="O63" s="553" t="s">
        <v>286</v>
      </c>
      <c r="P63" s="86"/>
    </row>
    <row r="64" spans="1:16">
      <c r="A64" s="550" t="s">
        <v>549</v>
      </c>
      <c r="B64" s="551" t="s">
        <v>1258</v>
      </c>
      <c r="C64" s="551" t="s">
        <v>215</v>
      </c>
      <c r="D64" s="551" t="s">
        <v>688</v>
      </c>
      <c r="E64" s="551" t="s">
        <v>654</v>
      </c>
      <c r="F64" s="551" t="s">
        <v>284</v>
      </c>
      <c r="G64" s="551" t="s">
        <v>704</v>
      </c>
      <c r="H64" s="552">
        <v>19.5</v>
      </c>
      <c r="I64" s="552">
        <v>14.182425500000001</v>
      </c>
      <c r="J64" s="552">
        <v>27079.124535999999</v>
      </c>
      <c r="K64" s="551" t="s">
        <v>286</v>
      </c>
      <c r="L64" s="551" t="s">
        <v>286</v>
      </c>
      <c r="M64" s="551" t="s">
        <v>286</v>
      </c>
      <c r="N64" s="551" t="s">
        <v>286</v>
      </c>
      <c r="O64" s="553" t="s">
        <v>286</v>
      </c>
      <c r="P64" s="86"/>
    </row>
    <row r="65" spans="1:16">
      <c r="A65" s="550" t="s">
        <v>549</v>
      </c>
      <c r="B65" s="551" t="s">
        <v>1258</v>
      </c>
      <c r="C65" s="551" t="s">
        <v>215</v>
      </c>
      <c r="D65" s="551" t="s">
        <v>688</v>
      </c>
      <c r="E65" s="551" t="s">
        <v>654</v>
      </c>
      <c r="F65" s="551" t="s">
        <v>318</v>
      </c>
      <c r="G65" s="551" t="s">
        <v>657</v>
      </c>
      <c r="H65" s="552">
        <v>15</v>
      </c>
      <c r="I65" s="552">
        <v>534.79783999999995</v>
      </c>
      <c r="J65" s="552">
        <v>86641.212788000004</v>
      </c>
      <c r="K65" s="551" t="s">
        <v>286</v>
      </c>
      <c r="L65" s="551" t="s">
        <v>286</v>
      </c>
      <c r="M65" s="551" t="s">
        <v>286</v>
      </c>
      <c r="N65" s="551" t="s">
        <v>286</v>
      </c>
      <c r="O65" s="553" t="s">
        <v>286</v>
      </c>
      <c r="P65" s="86"/>
    </row>
    <row r="66" spans="1:16">
      <c r="A66" s="550" t="s">
        <v>549</v>
      </c>
      <c r="B66" s="551" t="s">
        <v>1258</v>
      </c>
      <c r="C66" s="551" t="s">
        <v>215</v>
      </c>
      <c r="D66" s="551" t="s">
        <v>688</v>
      </c>
      <c r="E66" s="551" t="s">
        <v>658</v>
      </c>
      <c r="F66" s="551" t="s">
        <v>284</v>
      </c>
      <c r="G66" s="551" t="s">
        <v>706</v>
      </c>
      <c r="H66" s="552">
        <v>25.958333333500001</v>
      </c>
      <c r="I66" s="552">
        <v>88.174601412499996</v>
      </c>
      <c r="J66" s="552">
        <v>147825.36270500001</v>
      </c>
      <c r="K66" s="551" t="s">
        <v>286</v>
      </c>
      <c r="L66" s="551" t="s">
        <v>286</v>
      </c>
      <c r="M66" s="551" t="s">
        <v>286</v>
      </c>
      <c r="N66" s="551" t="s">
        <v>286</v>
      </c>
      <c r="O66" s="553" t="s">
        <v>286</v>
      </c>
      <c r="P66" s="86"/>
    </row>
    <row r="67" spans="1:16">
      <c r="A67" s="558" t="s">
        <v>549</v>
      </c>
      <c r="B67" s="559" t="s">
        <v>1258</v>
      </c>
      <c r="C67" s="559" t="s">
        <v>215</v>
      </c>
      <c r="D67" s="559" t="s">
        <v>688</v>
      </c>
      <c r="E67" s="559" t="s">
        <v>662</v>
      </c>
      <c r="F67" s="559" t="s">
        <v>318</v>
      </c>
      <c r="G67" s="559" t="s">
        <v>684</v>
      </c>
      <c r="H67" s="562">
        <v>62.833333332999999</v>
      </c>
      <c r="I67" s="562">
        <v>7920.5548646500001</v>
      </c>
      <c r="J67" s="562">
        <v>2957990.6070500002</v>
      </c>
      <c r="K67" s="559" t="s">
        <v>286</v>
      </c>
      <c r="L67" s="559" t="s">
        <v>285</v>
      </c>
      <c r="M67" s="559" t="s">
        <v>285</v>
      </c>
      <c r="N67" s="559" t="s">
        <v>286</v>
      </c>
      <c r="O67" s="561" t="s">
        <v>286</v>
      </c>
      <c r="P67" s="86"/>
    </row>
    <row r="68" spans="1:16">
      <c r="A68" s="550" t="s">
        <v>549</v>
      </c>
      <c r="B68" s="551" t="s">
        <v>1258</v>
      </c>
      <c r="C68" s="551" t="s">
        <v>215</v>
      </c>
      <c r="D68" s="551" t="s">
        <v>688</v>
      </c>
      <c r="E68" s="551" t="s">
        <v>665</v>
      </c>
      <c r="F68" s="551" t="s">
        <v>318</v>
      </c>
      <c r="G68" s="551" t="s">
        <v>667</v>
      </c>
      <c r="H68" s="552">
        <v>15</v>
      </c>
      <c r="I68" s="552">
        <v>513.64368400000001</v>
      </c>
      <c r="J68" s="552">
        <v>81868.771643</v>
      </c>
      <c r="K68" s="551" t="s">
        <v>286</v>
      </c>
      <c r="L68" s="551" t="s">
        <v>286</v>
      </c>
      <c r="M68" s="551" t="s">
        <v>286</v>
      </c>
      <c r="N68" s="551" t="s">
        <v>286</v>
      </c>
      <c r="O68" s="553" t="s">
        <v>286</v>
      </c>
      <c r="P68" s="86"/>
    </row>
    <row r="69" spans="1:16">
      <c r="A69" s="558" t="s">
        <v>549</v>
      </c>
      <c r="B69" s="559" t="s">
        <v>1258</v>
      </c>
      <c r="C69" s="559" t="s">
        <v>215</v>
      </c>
      <c r="D69" s="559" t="s">
        <v>688</v>
      </c>
      <c r="E69" s="559" t="s">
        <v>665</v>
      </c>
      <c r="F69" s="559" t="s">
        <v>318</v>
      </c>
      <c r="G69" s="559" t="s">
        <v>668</v>
      </c>
      <c r="H69" s="562">
        <v>95.333333335000006</v>
      </c>
      <c r="I69" s="562">
        <v>4081.79764565</v>
      </c>
      <c r="J69" s="562">
        <v>1605050.2205999999</v>
      </c>
      <c r="K69" s="559" t="s">
        <v>286</v>
      </c>
      <c r="L69" s="559" t="s">
        <v>285</v>
      </c>
      <c r="M69" s="559" t="s">
        <v>285</v>
      </c>
      <c r="N69" s="559" t="s">
        <v>286</v>
      </c>
      <c r="O69" s="561" t="s">
        <v>286</v>
      </c>
      <c r="P69" s="86"/>
    </row>
    <row r="70" spans="1:16" s="86" customFormat="1">
      <c r="A70" s="550" t="s">
        <v>549</v>
      </c>
      <c r="B70" s="551" t="s">
        <v>1258</v>
      </c>
      <c r="C70" s="551" t="s">
        <v>215</v>
      </c>
      <c r="D70" s="551" t="s">
        <v>688</v>
      </c>
      <c r="E70" s="551" t="s">
        <v>709</v>
      </c>
      <c r="F70" s="551" t="s">
        <v>287</v>
      </c>
      <c r="G70" s="551" t="s">
        <v>1273</v>
      </c>
      <c r="H70" s="552">
        <v>29.5</v>
      </c>
      <c r="I70" s="552">
        <v>4.2807424999999997</v>
      </c>
      <c r="J70" s="552">
        <v>9070.4230072999999</v>
      </c>
      <c r="K70" s="551" t="s">
        <v>286</v>
      </c>
      <c r="L70" s="551" t="s">
        <v>286</v>
      </c>
      <c r="M70" s="551" t="s">
        <v>286</v>
      </c>
      <c r="N70" s="551" t="s">
        <v>286</v>
      </c>
      <c r="O70" s="553" t="s">
        <v>286</v>
      </c>
    </row>
    <row r="71" spans="1:16">
      <c r="A71" s="558" t="s">
        <v>549</v>
      </c>
      <c r="B71" s="559" t="s">
        <v>1258</v>
      </c>
      <c r="C71" s="559" t="s">
        <v>215</v>
      </c>
      <c r="D71" s="559" t="s">
        <v>688</v>
      </c>
      <c r="E71" s="559" t="s">
        <v>686</v>
      </c>
      <c r="F71" s="559" t="s">
        <v>318</v>
      </c>
      <c r="G71" s="559" t="s">
        <v>687</v>
      </c>
      <c r="H71" s="562">
        <v>45.75</v>
      </c>
      <c r="I71" s="562">
        <v>2644.0507255000002</v>
      </c>
      <c r="J71" s="562">
        <v>927384.16706500005</v>
      </c>
      <c r="K71" s="559" t="s">
        <v>286</v>
      </c>
      <c r="L71" s="559" t="s">
        <v>285</v>
      </c>
      <c r="M71" s="559" t="s">
        <v>286</v>
      </c>
      <c r="N71" s="559" t="s">
        <v>286</v>
      </c>
      <c r="O71" s="561" t="s">
        <v>286</v>
      </c>
      <c r="P71" s="86"/>
    </row>
    <row r="72" spans="1:16">
      <c r="A72" s="550" t="s">
        <v>549</v>
      </c>
      <c r="B72" s="551" t="s">
        <v>1258</v>
      </c>
      <c r="C72" s="551" t="s">
        <v>215</v>
      </c>
      <c r="D72" s="551" t="s">
        <v>688</v>
      </c>
      <c r="E72" s="551" t="s">
        <v>669</v>
      </c>
      <c r="F72" s="551" t="s">
        <v>287</v>
      </c>
      <c r="G72" s="551" t="s">
        <v>710</v>
      </c>
      <c r="H72" s="552">
        <v>48</v>
      </c>
      <c r="I72" s="552">
        <v>2.3519475000000001</v>
      </c>
      <c r="J72" s="552">
        <v>11072.050664349999</v>
      </c>
      <c r="K72" s="551" t="s">
        <v>286</v>
      </c>
      <c r="L72" s="551" t="s">
        <v>286</v>
      </c>
      <c r="M72" s="551" t="s">
        <v>286</v>
      </c>
      <c r="N72" s="551" t="s">
        <v>286</v>
      </c>
      <c r="O72" s="553" t="s">
        <v>286</v>
      </c>
      <c r="P72" s="86"/>
    </row>
    <row r="73" spans="1:16">
      <c r="A73" s="550" t="s">
        <v>549</v>
      </c>
      <c r="B73" s="551" t="s">
        <v>1258</v>
      </c>
      <c r="C73" s="551" t="s">
        <v>215</v>
      </c>
      <c r="D73" s="551" t="s">
        <v>688</v>
      </c>
      <c r="E73" s="551" t="s">
        <v>669</v>
      </c>
      <c r="F73" s="551" t="s">
        <v>287</v>
      </c>
      <c r="G73" s="551" t="s">
        <v>712</v>
      </c>
      <c r="H73" s="552">
        <v>60.75</v>
      </c>
      <c r="I73" s="552">
        <v>4.6483490879999998</v>
      </c>
      <c r="J73" s="552">
        <v>19417.770228500001</v>
      </c>
      <c r="K73" s="551" t="s">
        <v>286</v>
      </c>
      <c r="L73" s="551" t="s">
        <v>286</v>
      </c>
      <c r="M73" s="551" t="s">
        <v>286</v>
      </c>
      <c r="N73" s="551" t="s">
        <v>286</v>
      </c>
      <c r="O73" s="553" t="s">
        <v>286</v>
      </c>
      <c r="P73" s="86"/>
    </row>
    <row r="74" spans="1:16">
      <c r="A74" s="550" t="s">
        <v>549</v>
      </c>
      <c r="B74" s="551" t="s">
        <v>1258</v>
      </c>
      <c r="C74" s="551" t="s">
        <v>215</v>
      </c>
      <c r="D74" s="551" t="s">
        <v>688</v>
      </c>
      <c r="E74" s="551" t="s">
        <v>669</v>
      </c>
      <c r="F74" s="551" t="s">
        <v>284</v>
      </c>
      <c r="G74" s="551" t="s">
        <v>713</v>
      </c>
      <c r="H74" s="552">
        <v>70.25</v>
      </c>
      <c r="I74" s="552">
        <v>13.927593787999999</v>
      </c>
      <c r="J74" s="552">
        <v>68615.119126999998</v>
      </c>
      <c r="K74" s="551" t="s">
        <v>286</v>
      </c>
      <c r="L74" s="551" t="s">
        <v>286</v>
      </c>
      <c r="M74" s="551" t="s">
        <v>286</v>
      </c>
      <c r="N74" s="551" t="s">
        <v>286</v>
      </c>
      <c r="O74" s="553" t="s">
        <v>286</v>
      </c>
      <c r="P74" s="86"/>
    </row>
    <row r="75" spans="1:16">
      <c r="A75" s="550" t="s">
        <v>549</v>
      </c>
      <c r="B75" s="551" t="s">
        <v>1258</v>
      </c>
      <c r="C75" s="551" t="s">
        <v>215</v>
      </c>
      <c r="D75" s="551" t="s">
        <v>688</v>
      </c>
      <c r="E75" s="551" t="s">
        <v>669</v>
      </c>
      <c r="F75" s="551" t="s">
        <v>284</v>
      </c>
      <c r="G75" s="551" t="s">
        <v>714</v>
      </c>
      <c r="H75" s="552">
        <v>197.25</v>
      </c>
      <c r="I75" s="552">
        <v>30.1759460705</v>
      </c>
      <c r="J75" s="552">
        <v>169975.92175499999</v>
      </c>
      <c r="K75" s="551" t="s">
        <v>286</v>
      </c>
      <c r="L75" s="551" t="s">
        <v>286</v>
      </c>
      <c r="M75" s="551" t="s">
        <v>286</v>
      </c>
      <c r="N75" s="551" t="s">
        <v>285</v>
      </c>
      <c r="O75" s="553" t="s">
        <v>286</v>
      </c>
      <c r="P75" s="86"/>
    </row>
    <row r="76" spans="1:16">
      <c r="A76" s="558" t="s">
        <v>549</v>
      </c>
      <c r="B76" s="559" t="s">
        <v>1258</v>
      </c>
      <c r="C76" s="559" t="s">
        <v>215</v>
      </c>
      <c r="D76" s="559" t="s">
        <v>688</v>
      </c>
      <c r="E76" s="559" t="s">
        <v>669</v>
      </c>
      <c r="F76" s="559" t="s">
        <v>284</v>
      </c>
      <c r="G76" s="559" t="s">
        <v>674</v>
      </c>
      <c r="H76" s="562">
        <v>2916</v>
      </c>
      <c r="I76" s="562">
        <v>1652.0947635499999</v>
      </c>
      <c r="J76" s="562">
        <v>4953283.409</v>
      </c>
      <c r="K76" s="559" t="s">
        <v>285</v>
      </c>
      <c r="L76" s="559" t="s">
        <v>285</v>
      </c>
      <c r="M76" s="559" t="s">
        <v>285</v>
      </c>
      <c r="N76" s="559" t="s">
        <v>286</v>
      </c>
      <c r="O76" s="561" t="s">
        <v>286</v>
      </c>
      <c r="P76" s="86"/>
    </row>
    <row r="77" spans="1:16">
      <c r="A77" s="550" t="s">
        <v>549</v>
      </c>
      <c r="B77" s="551" t="s">
        <v>1258</v>
      </c>
      <c r="C77" s="551" t="s">
        <v>215</v>
      </c>
      <c r="D77" s="551" t="s">
        <v>688</v>
      </c>
      <c r="E77" s="551" t="s">
        <v>669</v>
      </c>
      <c r="F77" s="551" t="s">
        <v>284</v>
      </c>
      <c r="G77" s="551" t="s">
        <v>715</v>
      </c>
      <c r="H77" s="552">
        <v>12</v>
      </c>
      <c r="I77" s="552">
        <v>2.1196009999999998</v>
      </c>
      <c r="J77" s="552">
        <v>12884.2499372</v>
      </c>
      <c r="K77" s="551" t="s">
        <v>286</v>
      </c>
      <c r="L77" s="551" t="s">
        <v>286</v>
      </c>
      <c r="M77" s="551" t="s">
        <v>286</v>
      </c>
      <c r="N77" s="551" t="s">
        <v>286</v>
      </c>
      <c r="O77" s="553" t="s">
        <v>286</v>
      </c>
      <c r="P77" s="86"/>
    </row>
    <row r="78" spans="1:16">
      <c r="A78" s="550" t="s">
        <v>549</v>
      </c>
      <c r="B78" s="551" t="s">
        <v>1258</v>
      </c>
      <c r="C78" s="551" t="s">
        <v>215</v>
      </c>
      <c r="D78" s="551" t="s">
        <v>688</v>
      </c>
      <c r="E78" s="551" t="s">
        <v>669</v>
      </c>
      <c r="F78" s="551" t="s">
        <v>318</v>
      </c>
      <c r="G78" s="551" t="s">
        <v>717</v>
      </c>
      <c r="H78" s="552">
        <v>8</v>
      </c>
      <c r="I78" s="552">
        <v>0.25335249999999998</v>
      </c>
      <c r="J78" s="552">
        <v>1082.0022111650001</v>
      </c>
      <c r="K78" s="551" t="s">
        <v>286</v>
      </c>
      <c r="L78" s="551" t="s">
        <v>286</v>
      </c>
      <c r="M78" s="551" t="s">
        <v>286</v>
      </c>
      <c r="N78" s="551" t="s">
        <v>286</v>
      </c>
      <c r="O78" s="553" t="s">
        <v>286</v>
      </c>
      <c r="P78" s="86"/>
    </row>
    <row r="79" spans="1:16">
      <c r="A79" s="550" t="s">
        <v>549</v>
      </c>
      <c r="B79" s="551" t="s">
        <v>1258</v>
      </c>
      <c r="C79" s="551" t="s">
        <v>215</v>
      </c>
      <c r="D79" s="551" t="s">
        <v>688</v>
      </c>
      <c r="E79" s="551" t="s">
        <v>679</v>
      </c>
      <c r="F79" s="551" t="s">
        <v>284</v>
      </c>
      <c r="G79" s="551" t="s">
        <v>682</v>
      </c>
      <c r="H79" s="552">
        <v>207</v>
      </c>
      <c r="I79" s="552">
        <v>75.987706000000003</v>
      </c>
      <c r="J79" s="552">
        <v>252140.94151999999</v>
      </c>
      <c r="K79" s="551" t="s">
        <v>286</v>
      </c>
      <c r="L79" s="551" t="s">
        <v>286</v>
      </c>
      <c r="M79" s="551" t="s">
        <v>286</v>
      </c>
      <c r="N79" s="551" t="s">
        <v>285</v>
      </c>
      <c r="O79" s="553" t="s">
        <v>286</v>
      </c>
      <c r="P79" s="86"/>
    </row>
    <row r="80" spans="1:16">
      <c r="A80" s="558" t="s">
        <v>549</v>
      </c>
      <c r="B80" s="559" t="s">
        <v>1258</v>
      </c>
      <c r="C80" s="559" t="s">
        <v>215</v>
      </c>
      <c r="D80" s="559" t="s">
        <v>719</v>
      </c>
      <c r="E80" s="559" t="s">
        <v>646</v>
      </c>
      <c r="F80" s="559" t="s">
        <v>284</v>
      </c>
      <c r="G80" s="559" t="s">
        <v>690</v>
      </c>
      <c r="H80" s="562">
        <v>533.375</v>
      </c>
      <c r="I80" s="562">
        <v>464.789492505</v>
      </c>
      <c r="J80" s="562">
        <v>660752.46990999999</v>
      </c>
      <c r="K80" s="559" t="s">
        <v>285</v>
      </c>
      <c r="L80" s="559" t="s">
        <v>286</v>
      </c>
      <c r="M80" s="559" t="s">
        <v>285</v>
      </c>
      <c r="N80" s="559" t="s">
        <v>286</v>
      </c>
      <c r="O80" s="561" t="s">
        <v>286</v>
      </c>
      <c r="P80" s="86"/>
    </row>
    <row r="81" spans="1:16">
      <c r="A81" s="550" t="s">
        <v>549</v>
      </c>
      <c r="B81" s="551" t="s">
        <v>1258</v>
      </c>
      <c r="C81" s="551" t="s">
        <v>215</v>
      </c>
      <c r="D81" s="551" t="s">
        <v>719</v>
      </c>
      <c r="E81" s="551" t="s">
        <v>648</v>
      </c>
      <c r="F81" s="551" t="s">
        <v>287</v>
      </c>
      <c r="G81" s="551" t="s">
        <v>695</v>
      </c>
      <c r="H81" s="552">
        <v>68.5</v>
      </c>
      <c r="I81" s="552">
        <v>25.146315999999999</v>
      </c>
      <c r="J81" s="552">
        <v>134003.86379</v>
      </c>
      <c r="K81" s="551" t="s">
        <v>286</v>
      </c>
      <c r="L81" s="551" t="s">
        <v>286</v>
      </c>
      <c r="M81" s="551" t="s">
        <v>286</v>
      </c>
      <c r="N81" s="551" t="s">
        <v>286</v>
      </c>
      <c r="O81" s="553" t="s">
        <v>286</v>
      </c>
      <c r="P81" s="86"/>
    </row>
    <row r="82" spans="1:16">
      <c r="A82" s="550" t="s">
        <v>549</v>
      </c>
      <c r="B82" s="551" t="s">
        <v>1258</v>
      </c>
      <c r="C82" s="551" t="s">
        <v>215</v>
      </c>
      <c r="D82" s="551" t="s">
        <v>719</v>
      </c>
      <c r="E82" s="551" t="s">
        <v>648</v>
      </c>
      <c r="F82" s="551" t="s">
        <v>287</v>
      </c>
      <c r="G82" s="551" t="s">
        <v>696</v>
      </c>
      <c r="H82" s="552">
        <v>11</v>
      </c>
      <c r="I82" s="552">
        <v>7.8510400000000002</v>
      </c>
      <c r="J82" s="552">
        <v>19921.499464</v>
      </c>
      <c r="K82" s="551" t="s">
        <v>286</v>
      </c>
      <c r="L82" s="551" t="s">
        <v>286</v>
      </c>
      <c r="M82" s="551" t="s">
        <v>286</v>
      </c>
      <c r="N82" s="551" t="s">
        <v>286</v>
      </c>
      <c r="O82" s="553" t="s">
        <v>286</v>
      </c>
      <c r="P82" s="86"/>
    </row>
    <row r="83" spans="1:16">
      <c r="A83" s="558" t="s">
        <v>549</v>
      </c>
      <c r="B83" s="559" t="s">
        <v>1258</v>
      </c>
      <c r="C83" s="559" t="s">
        <v>215</v>
      </c>
      <c r="D83" s="559" t="s">
        <v>719</v>
      </c>
      <c r="E83" s="559" t="s">
        <v>648</v>
      </c>
      <c r="F83" s="559" t="s">
        <v>287</v>
      </c>
      <c r="G83" s="559" t="s">
        <v>649</v>
      </c>
      <c r="H83" s="562">
        <v>7006.2083333500004</v>
      </c>
      <c r="I83" s="562">
        <v>2026.5893505500001</v>
      </c>
      <c r="J83" s="562">
        <v>12632543.543500001</v>
      </c>
      <c r="K83" s="559" t="s">
        <v>285</v>
      </c>
      <c r="L83" s="559" t="s">
        <v>285</v>
      </c>
      <c r="M83" s="559" t="s">
        <v>285</v>
      </c>
      <c r="N83" s="559" t="s">
        <v>286</v>
      </c>
      <c r="O83" s="561" t="s">
        <v>286</v>
      </c>
      <c r="P83" s="86"/>
    </row>
    <row r="84" spans="1:16">
      <c r="A84" s="558" t="s">
        <v>549</v>
      </c>
      <c r="B84" s="559" t="s">
        <v>1258</v>
      </c>
      <c r="C84" s="559" t="s">
        <v>215</v>
      </c>
      <c r="D84" s="559" t="s">
        <v>719</v>
      </c>
      <c r="E84" s="559" t="s">
        <v>648</v>
      </c>
      <c r="F84" s="559" t="s">
        <v>284</v>
      </c>
      <c r="G84" s="559" t="s">
        <v>1271</v>
      </c>
      <c r="H84" s="562">
        <v>34</v>
      </c>
      <c r="I84" s="562">
        <v>788.85328000000004</v>
      </c>
      <c r="J84" s="562">
        <v>137233.95163</v>
      </c>
      <c r="K84" s="559" t="s">
        <v>286</v>
      </c>
      <c r="L84" s="559" t="s">
        <v>285</v>
      </c>
      <c r="M84" s="559" t="s">
        <v>286</v>
      </c>
      <c r="N84" s="559" t="s">
        <v>286</v>
      </c>
      <c r="O84" s="561" t="s">
        <v>286</v>
      </c>
      <c r="P84" s="86"/>
    </row>
    <row r="85" spans="1:16">
      <c r="A85" s="550" t="s">
        <v>549</v>
      </c>
      <c r="B85" s="551" t="s">
        <v>1258</v>
      </c>
      <c r="C85" s="551" t="s">
        <v>215</v>
      </c>
      <c r="D85" s="551" t="s">
        <v>719</v>
      </c>
      <c r="E85" s="551" t="s">
        <v>648</v>
      </c>
      <c r="F85" s="551" t="s">
        <v>284</v>
      </c>
      <c r="G85" s="551" t="s">
        <v>300</v>
      </c>
      <c r="H85" s="552">
        <v>30.55</v>
      </c>
      <c r="I85" s="552">
        <v>24.348329173500002</v>
      </c>
      <c r="J85" s="552">
        <v>57194.132041999997</v>
      </c>
      <c r="K85" s="551" t="s">
        <v>286</v>
      </c>
      <c r="L85" s="551" t="s">
        <v>286</v>
      </c>
      <c r="M85" s="551" t="s">
        <v>286</v>
      </c>
      <c r="N85" s="551" t="s">
        <v>285</v>
      </c>
      <c r="O85" s="553" t="s">
        <v>286</v>
      </c>
      <c r="P85" s="86"/>
    </row>
    <row r="86" spans="1:16">
      <c r="A86" s="558" t="s">
        <v>549</v>
      </c>
      <c r="B86" s="559" t="s">
        <v>1258</v>
      </c>
      <c r="C86" s="559" t="s">
        <v>215</v>
      </c>
      <c r="D86" s="559" t="s">
        <v>719</v>
      </c>
      <c r="E86" s="559" t="s">
        <v>648</v>
      </c>
      <c r="F86" s="559" t="s">
        <v>284</v>
      </c>
      <c r="G86" s="559" t="s">
        <v>698</v>
      </c>
      <c r="H86" s="562">
        <v>32.5</v>
      </c>
      <c r="I86" s="562">
        <v>524.43857000000003</v>
      </c>
      <c r="J86" s="562">
        <v>86348.207991000003</v>
      </c>
      <c r="K86" s="559" t="s">
        <v>286</v>
      </c>
      <c r="L86" s="559" t="s">
        <v>285</v>
      </c>
      <c r="M86" s="559" t="s">
        <v>286</v>
      </c>
      <c r="N86" s="559" t="s">
        <v>286</v>
      </c>
      <c r="O86" s="561" t="s">
        <v>286</v>
      </c>
      <c r="P86" s="86"/>
    </row>
    <row r="87" spans="1:16">
      <c r="A87" s="550" t="s">
        <v>549</v>
      </c>
      <c r="B87" s="551" t="s">
        <v>1258</v>
      </c>
      <c r="C87" s="551" t="s">
        <v>215</v>
      </c>
      <c r="D87" s="551" t="s">
        <v>719</v>
      </c>
      <c r="E87" s="551" t="s">
        <v>648</v>
      </c>
      <c r="F87" s="551" t="s">
        <v>284</v>
      </c>
      <c r="G87" s="551" t="s">
        <v>699</v>
      </c>
      <c r="H87" s="552">
        <v>23</v>
      </c>
      <c r="I87" s="552">
        <v>354.06741</v>
      </c>
      <c r="J87" s="552">
        <v>76106.135076000006</v>
      </c>
      <c r="K87" s="551" t="s">
        <v>286</v>
      </c>
      <c r="L87" s="551" t="s">
        <v>286</v>
      </c>
      <c r="M87" s="551" t="s">
        <v>286</v>
      </c>
      <c r="N87" s="551" t="s">
        <v>286</v>
      </c>
      <c r="O87" s="553" t="s">
        <v>286</v>
      </c>
      <c r="P87" s="86"/>
    </row>
    <row r="88" spans="1:16">
      <c r="A88" s="558" t="s">
        <v>549</v>
      </c>
      <c r="B88" s="559" t="s">
        <v>1258</v>
      </c>
      <c r="C88" s="559" t="s">
        <v>215</v>
      </c>
      <c r="D88" s="559" t="s">
        <v>719</v>
      </c>
      <c r="E88" s="559" t="s">
        <v>648</v>
      </c>
      <c r="F88" s="559" t="s">
        <v>284</v>
      </c>
      <c r="G88" s="559" t="s">
        <v>651</v>
      </c>
      <c r="H88" s="562">
        <v>1428.2333333500001</v>
      </c>
      <c r="I88" s="562">
        <v>715.00108426999998</v>
      </c>
      <c r="J88" s="562">
        <v>2656676.7429999998</v>
      </c>
      <c r="K88" s="559" t="s">
        <v>285</v>
      </c>
      <c r="L88" s="559" t="s">
        <v>285</v>
      </c>
      <c r="M88" s="559" t="s">
        <v>285</v>
      </c>
      <c r="N88" s="559" t="s">
        <v>286</v>
      </c>
      <c r="O88" s="561" t="s">
        <v>286</v>
      </c>
      <c r="P88" s="86"/>
    </row>
    <row r="89" spans="1:16">
      <c r="A89" s="558" t="s">
        <v>549</v>
      </c>
      <c r="B89" s="559" t="s">
        <v>1258</v>
      </c>
      <c r="C89" s="559" t="s">
        <v>215</v>
      </c>
      <c r="D89" s="559" t="s">
        <v>719</v>
      </c>
      <c r="E89" s="559" t="s">
        <v>648</v>
      </c>
      <c r="F89" s="559" t="s">
        <v>318</v>
      </c>
      <c r="G89" s="559" t="s">
        <v>653</v>
      </c>
      <c r="H89" s="562">
        <v>251.41666666500001</v>
      </c>
      <c r="I89" s="562">
        <v>4405.5711123000001</v>
      </c>
      <c r="J89" s="562">
        <v>707994.01162500004</v>
      </c>
      <c r="K89" s="559" t="s">
        <v>285</v>
      </c>
      <c r="L89" s="559" t="s">
        <v>285</v>
      </c>
      <c r="M89" s="559" t="s">
        <v>285</v>
      </c>
      <c r="N89" s="559" t="s">
        <v>286</v>
      </c>
      <c r="O89" s="561" t="s">
        <v>286</v>
      </c>
      <c r="P89" s="86"/>
    </row>
    <row r="90" spans="1:16">
      <c r="A90" s="558" t="s">
        <v>549</v>
      </c>
      <c r="B90" s="559" t="s">
        <v>1258</v>
      </c>
      <c r="C90" s="559" t="s">
        <v>215</v>
      </c>
      <c r="D90" s="559" t="s">
        <v>719</v>
      </c>
      <c r="E90" s="559" t="s">
        <v>648</v>
      </c>
      <c r="F90" s="559" t="s">
        <v>318</v>
      </c>
      <c r="G90" s="559" t="s">
        <v>703</v>
      </c>
      <c r="H90" s="562">
        <v>29</v>
      </c>
      <c r="I90" s="562">
        <v>513.40394000000003</v>
      </c>
      <c r="J90" s="562">
        <v>156207.078832</v>
      </c>
      <c r="K90" s="559" t="s">
        <v>286</v>
      </c>
      <c r="L90" s="559" t="s">
        <v>285</v>
      </c>
      <c r="M90" s="559" t="s">
        <v>286</v>
      </c>
      <c r="N90" s="559" t="s">
        <v>286</v>
      </c>
      <c r="O90" s="561" t="s">
        <v>286</v>
      </c>
      <c r="P90" s="86"/>
    </row>
    <row r="91" spans="1:16">
      <c r="A91" s="550" t="s">
        <v>549</v>
      </c>
      <c r="B91" s="551" t="s">
        <v>1258</v>
      </c>
      <c r="C91" s="551" t="s">
        <v>215</v>
      </c>
      <c r="D91" s="551" t="s">
        <v>719</v>
      </c>
      <c r="E91" s="551" t="s">
        <v>654</v>
      </c>
      <c r="F91" s="551" t="s">
        <v>284</v>
      </c>
      <c r="G91" s="551" t="s">
        <v>1272</v>
      </c>
      <c r="H91" s="552">
        <v>16</v>
      </c>
      <c r="I91" s="552">
        <v>473.79</v>
      </c>
      <c r="J91" s="552">
        <v>155205.74033999999</v>
      </c>
      <c r="K91" s="551" t="s">
        <v>286</v>
      </c>
      <c r="L91" s="551" t="s">
        <v>286</v>
      </c>
      <c r="M91" s="551" t="s">
        <v>286</v>
      </c>
      <c r="N91" s="551" t="s">
        <v>286</v>
      </c>
      <c r="O91" s="553" t="s">
        <v>286</v>
      </c>
      <c r="P91" s="86"/>
    </row>
    <row r="92" spans="1:16">
      <c r="A92" s="558" t="s">
        <v>549</v>
      </c>
      <c r="B92" s="559" t="s">
        <v>1258</v>
      </c>
      <c r="C92" s="559" t="s">
        <v>215</v>
      </c>
      <c r="D92" s="559" t="s">
        <v>719</v>
      </c>
      <c r="E92" s="559" t="s">
        <v>654</v>
      </c>
      <c r="F92" s="559" t="s">
        <v>284</v>
      </c>
      <c r="G92" s="559" t="s">
        <v>720</v>
      </c>
      <c r="H92" s="562">
        <v>37</v>
      </c>
      <c r="I92" s="562">
        <v>547.36537499999997</v>
      </c>
      <c r="J92" s="562">
        <v>98391.096019000004</v>
      </c>
      <c r="K92" s="559" t="s">
        <v>286</v>
      </c>
      <c r="L92" s="559" t="s">
        <v>285</v>
      </c>
      <c r="M92" s="559" t="s">
        <v>286</v>
      </c>
      <c r="N92" s="559" t="s">
        <v>286</v>
      </c>
      <c r="O92" s="561" t="s">
        <v>286</v>
      </c>
      <c r="P92" s="86"/>
    </row>
    <row r="93" spans="1:16">
      <c r="A93" s="558" t="s">
        <v>549</v>
      </c>
      <c r="B93" s="559" t="s">
        <v>1258</v>
      </c>
      <c r="C93" s="559" t="s">
        <v>215</v>
      </c>
      <c r="D93" s="559" t="s">
        <v>719</v>
      </c>
      <c r="E93" s="559" t="s">
        <v>654</v>
      </c>
      <c r="F93" s="559" t="s">
        <v>318</v>
      </c>
      <c r="G93" s="559" t="s">
        <v>657</v>
      </c>
      <c r="H93" s="562">
        <v>172</v>
      </c>
      <c r="I93" s="562">
        <v>2797.9710525</v>
      </c>
      <c r="J93" s="562">
        <v>445704.48961500003</v>
      </c>
      <c r="K93" s="559" t="s">
        <v>285</v>
      </c>
      <c r="L93" s="559" t="s">
        <v>285</v>
      </c>
      <c r="M93" s="559" t="s">
        <v>285</v>
      </c>
      <c r="N93" s="559" t="s">
        <v>286</v>
      </c>
      <c r="O93" s="561" t="s">
        <v>286</v>
      </c>
      <c r="P93" s="86"/>
    </row>
    <row r="94" spans="1:16">
      <c r="A94" s="558" t="s">
        <v>549</v>
      </c>
      <c r="B94" s="559" t="s">
        <v>1258</v>
      </c>
      <c r="C94" s="559" t="s">
        <v>215</v>
      </c>
      <c r="D94" s="559" t="s">
        <v>719</v>
      </c>
      <c r="E94" s="559" t="s">
        <v>654</v>
      </c>
      <c r="F94" s="559" t="s">
        <v>318</v>
      </c>
      <c r="G94" s="559" t="s">
        <v>705</v>
      </c>
      <c r="H94" s="562">
        <v>110</v>
      </c>
      <c r="I94" s="562">
        <v>3238.6107329000001</v>
      </c>
      <c r="J94" s="562">
        <v>953887.39278500003</v>
      </c>
      <c r="K94" s="559" t="s">
        <v>286</v>
      </c>
      <c r="L94" s="559" t="s">
        <v>285</v>
      </c>
      <c r="M94" s="559" t="s">
        <v>285</v>
      </c>
      <c r="N94" s="559" t="s">
        <v>286</v>
      </c>
      <c r="O94" s="561" t="s">
        <v>286</v>
      </c>
      <c r="P94" s="86"/>
    </row>
    <row r="95" spans="1:16">
      <c r="A95" s="558" t="s">
        <v>549</v>
      </c>
      <c r="B95" s="559" t="s">
        <v>1258</v>
      </c>
      <c r="C95" s="559" t="s">
        <v>215</v>
      </c>
      <c r="D95" s="559" t="s">
        <v>719</v>
      </c>
      <c r="E95" s="559" t="s">
        <v>662</v>
      </c>
      <c r="F95" s="559" t="s">
        <v>318</v>
      </c>
      <c r="G95" s="559" t="s">
        <v>708</v>
      </c>
      <c r="H95" s="562">
        <v>76.5</v>
      </c>
      <c r="I95" s="562">
        <v>1324.1620224999999</v>
      </c>
      <c r="J95" s="562">
        <v>210441.83180499999</v>
      </c>
      <c r="K95" s="559" t="s">
        <v>286</v>
      </c>
      <c r="L95" s="559" t="s">
        <v>285</v>
      </c>
      <c r="M95" s="559" t="s">
        <v>286</v>
      </c>
      <c r="N95" s="559" t="s">
        <v>286</v>
      </c>
      <c r="O95" s="561" t="s">
        <v>286</v>
      </c>
      <c r="P95" s="86"/>
    </row>
    <row r="96" spans="1:16">
      <c r="A96" s="550" t="s">
        <v>549</v>
      </c>
      <c r="B96" s="551" t="s">
        <v>1258</v>
      </c>
      <c r="C96" s="551" t="s">
        <v>215</v>
      </c>
      <c r="D96" s="551" t="s">
        <v>719</v>
      </c>
      <c r="E96" s="551" t="s">
        <v>665</v>
      </c>
      <c r="F96" s="551" t="s">
        <v>284</v>
      </c>
      <c r="G96" s="551" t="s">
        <v>721</v>
      </c>
      <c r="H96" s="552">
        <v>8</v>
      </c>
      <c r="I96" s="552">
        <v>47.941000000000003</v>
      </c>
      <c r="J96" s="552">
        <v>9316.0416611000001</v>
      </c>
      <c r="K96" s="551" t="s">
        <v>286</v>
      </c>
      <c r="L96" s="551" t="s">
        <v>286</v>
      </c>
      <c r="M96" s="551" t="s">
        <v>286</v>
      </c>
      <c r="N96" s="551" t="s">
        <v>286</v>
      </c>
      <c r="O96" s="553" t="s">
        <v>286</v>
      </c>
      <c r="P96" s="86"/>
    </row>
    <row r="97" spans="1:16">
      <c r="A97" s="558" t="s">
        <v>549</v>
      </c>
      <c r="B97" s="559" t="s">
        <v>1258</v>
      </c>
      <c r="C97" s="559" t="s">
        <v>215</v>
      </c>
      <c r="D97" s="559" t="s">
        <v>719</v>
      </c>
      <c r="E97" s="559" t="s">
        <v>665</v>
      </c>
      <c r="F97" s="559" t="s">
        <v>318</v>
      </c>
      <c r="G97" s="559" t="s">
        <v>667</v>
      </c>
      <c r="H97" s="562">
        <v>35</v>
      </c>
      <c r="I97" s="562">
        <v>610.94799999999998</v>
      </c>
      <c r="J97" s="562">
        <v>100309.4303405</v>
      </c>
      <c r="K97" s="559" t="s">
        <v>286</v>
      </c>
      <c r="L97" s="559" t="s">
        <v>285</v>
      </c>
      <c r="M97" s="559" t="s">
        <v>286</v>
      </c>
      <c r="N97" s="559" t="s">
        <v>286</v>
      </c>
      <c r="O97" s="561" t="s">
        <v>286</v>
      </c>
      <c r="P97" s="86"/>
    </row>
    <row r="98" spans="1:16">
      <c r="A98" s="558" t="s">
        <v>549</v>
      </c>
      <c r="B98" s="559" t="s">
        <v>1258</v>
      </c>
      <c r="C98" s="559" t="s">
        <v>215</v>
      </c>
      <c r="D98" s="559" t="s">
        <v>719</v>
      </c>
      <c r="E98" s="559" t="s">
        <v>665</v>
      </c>
      <c r="F98" s="559" t="s">
        <v>318</v>
      </c>
      <c r="G98" s="559" t="s">
        <v>668</v>
      </c>
      <c r="H98" s="562">
        <v>82.25</v>
      </c>
      <c r="I98" s="562">
        <v>2516.3873678499999</v>
      </c>
      <c r="J98" s="562">
        <v>816740.99537999998</v>
      </c>
      <c r="K98" s="559" t="s">
        <v>286</v>
      </c>
      <c r="L98" s="559" t="s">
        <v>285</v>
      </c>
      <c r="M98" s="559" t="s">
        <v>285</v>
      </c>
      <c r="N98" s="559" t="s">
        <v>286</v>
      </c>
      <c r="O98" s="561" t="s">
        <v>286</v>
      </c>
      <c r="P98" s="86"/>
    </row>
    <row r="99" spans="1:16">
      <c r="A99" s="550" t="s">
        <v>549</v>
      </c>
      <c r="B99" s="551" t="s">
        <v>1258</v>
      </c>
      <c r="C99" s="551" t="s">
        <v>215</v>
      </c>
      <c r="D99" s="551" t="s">
        <v>719</v>
      </c>
      <c r="E99" s="551" t="s">
        <v>709</v>
      </c>
      <c r="F99" s="551" t="s">
        <v>287</v>
      </c>
      <c r="G99" s="551" t="s">
        <v>1273</v>
      </c>
      <c r="H99" s="552">
        <v>44</v>
      </c>
      <c r="I99" s="552">
        <v>12.61322</v>
      </c>
      <c r="J99" s="552">
        <v>24785.483047999998</v>
      </c>
      <c r="K99" s="551" t="s">
        <v>286</v>
      </c>
      <c r="L99" s="551" t="s">
        <v>286</v>
      </c>
      <c r="M99" s="551" t="s">
        <v>286</v>
      </c>
      <c r="N99" s="551" t="s">
        <v>286</v>
      </c>
      <c r="O99" s="553" t="s">
        <v>286</v>
      </c>
      <c r="P99" s="86"/>
    </row>
    <row r="100" spans="1:16">
      <c r="A100" s="550" t="s">
        <v>549</v>
      </c>
      <c r="B100" s="551" t="s">
        <v>1258</v>
      </c>
      <c r="C100" s="551" t="s">
        <v>215</v>
      </c>
      <c r="D100" s="551" t="s">
        <v>719</v>
      </c>
      <c r="E100" s="551" t="s">
        <v>669</v>
      </c>
      <c r="F100" s="551" t="s">
        <v>287</v>
      </c>
      <c r="G100" s="551" t="s">
        <v>711</v>
      </c>
      <c r="H100" s="552">
        <v>11.5</v>
      </c>
      <c r="I100" s="552">
        <v>0.30795699999999998</v>
      </c>
      <c r="J100" s="552">
        <v>1056.1201033899999</v>
      </c>
      <c r="K100" s="551" t="s">
        <v>286</v>
      </c>
      <c r="L100" s="551" t="s">
        <v>286</v>
      </c>
      <c r="M100" s="551" t="s">
        <v>286</v>
      </c>
      <c r="N100" s="551" t="s">
        <v>286</v>
      </c>
      <c r="O100" s="553" t="s">
        <v>286</v>
      </c>
      <c r="P100" s="86"/>
    </row>
    <row r="101" spans="1:16">
      <c r="A101" s="550" t="s">
        <v>549</v>
      </c>
      <c r="B101" s="551" t="s">
        <v>1258</v>
      </c>
      <c r="C101" s="551" t="s">
        <v>215</v>
      </c>
      <c r="D101" s="551" t="s">
        <v>719</v>
      </c>
      <c r="E101" s="551" t="s">
        <v>669</v>
      </c>
      <c r="F101" s="551" t="s">
        <v>287</v>
      </c>
      <c r="G101" s="551" t="s">
        <v>712</v>
      </c>
      <c r="H101" s="552">
        <v>70.5</v>
      </c>
      <c r="I101" s="552">
        <v>3.3430974999999998</v>
      </c>
      <c r="J101" s="552">
        <v>12755.3715085</v>
      </c>
      <c r="K101" s="551" t="s">
        <v>286</v>
      </c>
      <c r="L101" s="551" t="s">
        <v>286</v>
      </c>
      <c r="M101" s="551" t="s">
        <v>286</v>
      </c>
      <c r="N101" s="551" t="s">
        <v>286</v>
      </c>
      <c r="O101" s="553" t="s">
        <v>286</v>
      </c>
      <c r="P101" s="86"/>
    </row>
    <row r="102" spans="1:16">
      <c r="A102" s="550" t="s">
        <v>549</v>
      </c>
      <c r="B102" s="551" t="s">
        <v>1258</v>
      </c>
      <c r="C102" s="551" t="s">
        <v>215</v>
      </c>
      <c r="D102" s="551" t="s">
        <v>719</v>
      </c>
      <c r="E102" s="551" t="s">
        <v>669</v>
      </c>
      <c r="F102" s="551" t="s">
        <v>284</v>
      </c>
      <c r="G102" s="551" t="s">
        <v>713</v>
      </c>
      <c r="H102" s="552">
        <v>101</v>
      </c>
      <c r="I102" s="552">
        <v>17.9774645</v>
      </c>
      <c r="J102" s="552">
        <v>69441.233831499994</v>
      </c>
      <c r="K102" s="551" t="s">
        <v>286</v>
      </c>
      <c r="L102" s="551" t="s">
        <v>286</v>
      </c>
      <c r="M102" s="551" t="s">
        <v>286</v>
      </c>
      <c r="N102" s="551" t="s">
        <v>286</v>
      </c>
      <c r="O102" s="553" t="s">
        <v>286</v>
      </c>
      <c r="P102" s="86"/>
    </row>
    <row r="103" spans="1:16">
      <c r="A103" s="558" t="s">
        <v>549</v>
      </c>
      <c r="B103" s="559" t="s">
        <v>1258</v>
      </c>
      <c r="C103" s="559" t="s">
        <v>215</v>
      </c>
      <c r="D103" s="559" t="s">
        <v>719</v>
      </c>
      <c r="E103" s="559" t="s">
        <v>669</v>
      </c>
      <c r="F103" s="559" t="s">
        <v>284</v>
      </c>
      <c r="G103" s="559" t="s">
        <v>714</v>
      </c>
      <c r="H103" s="562">
        <v>353.5</v>
      </c>
      <c r="I103" s="562">
        <v>35.565545499999999</v>
      </c>
      <c r="J103" s="562">
        <v>232017.36796999999</v>
      </c>
      <c r="K103" s="559" t="s">
        <v>285</v>
      </c>
      <c r="L103" s="559" t="s">
        <v>286</v>
      </c>
      <c r="M103" s="559" t="s">
        <v>286</v>
      </c>
      <c r="N103" s="559" t="s">
        <v>286</v>
      </c>
      <c r="O103" s="561" t="s">
        <v>286</v>
      </c>
      <c r="P103" s="86"/>
    </row>
    <row r="104" spans="1:16">
      <c r="A104" s="558" t="s">
        <v>549</v>
      </c>
      <c r="B104" s="559" t="s">
        <v>1258</v>
      </c>
      <c r="C104" s="559" t="s">
        <v>215</v>
      </c>
      <c r="D104" s="559" t="s">
        <v>719</v>
      </c>
      <c r="E104" s="559" t="s">
        <v>669</v>
      </c>
      <c r="F104" s="559" t="s">
        <v>284</v>
      </c>
      <c r="G104" s="559" t="s">
        <v>674</v>
      </c>
      <c r="H104" s="562">
        <v>545.5</v>
      </c>
      <c r="I104" s="562">
        <v>176.11960876500001</v>
      </c>
      <c r="J104" s="562">
        <v>519634.95811499999</v>
      </c>
      <c r="K104" s="559" t="s">
        <v>285</v>
      </c>
      <c r="L104" s="559" t="s">
        <v>286</v>
      </c>
      <c r="M104" s="559" t="s">
        <v>285</v>
      </c>
      <c r="N104" s="559" t="s">
        <v>286</v>
      </c>
      <c r="O104" s="561" t="s">
        <v>286</v>
      </c>
      <c r="P104" s="86"/>
    </row>
    <row r="105" spans="1:16">
      <c r="A105" s="550" t="s">
        <v>549</v>
      </c>
      <c r="B105" s="551" t="s">
        <v>1258</v>
      </c>
      <c r="C105" s="551" t="s">
        <v>215</v>
      </c>
      <c r="D105" s="551" t="s">
        <v>719</v>
      </c>
      <c r="E105" s="551" t="s">
        <v>669</v>
      </c>
      <c r="F105" s="551" t="s">
        <v>284</v>
      </c>
      <c r="G105" s="551" t="s">
        <v>715</v>
      </c>
      <c r="H105" s="552">
        <v>59.5</v>
      </c>
      <c r="I105" s="552">
        <v>11.900005</v>
      </c>
      <c r="J105" s="552">
        <v>91027.7602835</v>
      </c>
      <c r="K105" s="551" t="s">
        <v>286</v>
      </c>
      <c r="L105" s="551" t="s">
        <v>286</v>
      </c>
      <c r="M105" s="551" t="s">
        <v>286</v>
      </c>
      <c r="N105" s="551" t="s">
        <v>286</v>
      </c>
      <c r="O105" s="553" t="s">
        <v>286</v>
      </c>
      <c r="P105" s="86"/>
    </row>
    <row r="106" spans="1:16">
      <c r="A106" s="550" t="s">
        <v>549</v>
      </c>
      <c r="B106" s="551" t="s">
        <v>1258</v>
      </c>
      <c r="C106" s="551" t="s">
        <v>215</v>
      </c>
      <c r="D106" s="551" t="s">
        <v>719</v>
      </c>
      <c r="E106" s="551" t="s">
        <v>669</v>
      </c>
      <c r="F106" s="551" t="s">
        <v>318</v>
      </c>
      <c r="G106" s="551" t="s">
        <v>722</v>
      </c>
      <c r="H106" s="552">
        <v>7</v>
      </c>
      <c r="I106" s="552">
        <v>4.6416000000000004</v>
      </c>
      <c r="J106" s="552">
        <v>6343.1853541</v>
      </c>
      <c r="K106" s="551" t="s">
        <v>286</v>
      </c>
      <c r="L106" s="551" t="s">
        <v>286</v>
      </c>
      <c r="M106" s="551" t="s">
        <v>286</v>
      </c>
      <c r="N106" s="551" t="s">
        <v>286</v>
      </c>
      <c r="O106" s="553" t="s">
        <v>286</v>
      </c>
      <c r="P106" s="86"/>
    </row>
    <row r="107" spans="1:16">
      <c r="A107" s="550" t="s">
        <v>549</v>
      </c>
      <c r="B107" s="551" t="s">
        <v>1258</v>
      </c>
      <c r="C107" s="551" t="s">
        <v>215</v>
      </c>
      <c r="D107" s="551" t="s">
        <v>719</v>
      </c>
      <c r="E107" s="551" t="s">
        <v>669</v>
      </c>
      <c r="F107" s="551" t="s">
        <v>318</v>
      </c>
      <c r="G107" s="551" t="s">
        <v>716</v>
      </c>
      <c r="H107" s="552">
        <v>11</v>
      </c>
      <c r="I107" s="552">
        <v>1.352155</v>
      </c>
      <c r="J107" s="552">
        <v>5787.0976394999998</v>
      </c>
      <c r="K107" s="551" t="s">
        <v>286</v>
      </c>
      <c r="L107" s="551" t="s">
        <v>286</v>
      </c>
      <c r="M107" s="551" t="s">
        <v>286</v>
      </c>
      <c r="N107" s="551" t="s">
        <v>286</v>
      </c>
      <c r="O107" s="553" t="s">
        <v>286</v>
      </c>
      <c r="P107" s="86"/>
    </row>
    <row r="108" spans="1:16">
      <c r="A108" s="550" t="s">
        <v>549</v>
      </c>
      <c r="B108" s="551" t="s">
        <v>1258</v>
      </c>
      <c r="C108" s="551" t="s">
        <v>215</v>
      </c>
      <c r="D108" s="551" t="s">
        <v>719</v>
      </c>
      <c r="E108" s="551" t="s">
        <v>669</v>
      </c>
      <c r="F108" s="551" t="s">
        <v>318</v>
      </c>
      <c r="G108" s="551" t="s">
        <v>717</v>
      </c>
      <c r="H108" s="552">
        <v>8</v>
      </c>
      <c r="I108" s="552">
        <v>0.81187500000000001</v>
      </c>
      <c r="J108" s="552">
        <v>3284.7009119999998</v>
      </c>
      <c r="K108" s="551" t="s">
        <v>286</v>
      </c>
      <c r="L108" s="551" t="s">
        <v>286</v>
      </c>
      <c r="M108" s="551" t="s">
        <v>286</v>
      </c>
      <c r="N108" s="551" t="s">
        <v>286</v>
      </c>
      <c r="O108" s="553" t="s">
        <v>286</v>
      </c>
      <c r="P108" s="86"/>
    </row>
    <row r="109" spans="1:16">
      <c r="A109" s="550" t="s">
        <v>549</v>
      </c>
      <c r="B109" s="551" t="s">
        <v>1258</v>
      </c>
      <c r="C109" s="551" t="s">
        <v>215</v>
      </c>
      <c r="D109" s="551" t="s">
        <v>719</v>
      </c>
      <c r="E109" s="551" t="s">
        <v>669</v>
      </c>
      <c r="F109" s="551" t="s">
        <v>318</v>
      </c>
      <c r="G109" s="551" t="s">
        <v>718</v>
      </c>
      <c r="H109" s="552">
        <v>6</v>
      </c>
      <c r="I109" s="552">
        <v>0.45373000000000002</v>
      </c>
      <c r="J109" s="552">
        <v>605.11668454999995</v>
      </c>
      <c r="K109" s="551" t="s">
        <v>286</v>
      </c>
      <c r="L109" s="551" t="s">
        <v>286</v>
      </c>
      <c r="M109" s="551" t="s">
        <v>286</v>
      </c>
      <c r="N109" s="551" t="s">
        <v>286</v>
      </c>
      <c r="O109" s="553" t="s">
        <v>286</v>
      </c>
      <c r="P109" s="86"/>
    </row>
    <row r="110" spans="1:16">
      <c r="A110" s="550" t="s">
        <v>549</v>
      </c>
      <c r="B110" s="551" t="s">
        <v>1258</v>
      </c>
      <c r="C110" s="551" t="s">
        <v>215</v>
      </c>
      <c r="D110" s="551" t="s">
        <v>719</v>
      </c>
      <c r="E110" s="551" t="s">
        <v>679</v>
      </c>
      <c r="F110" s="551" t="s">
        <v>284</v>
      </c>
      <c r="G110" s="551" t="s">
        <v>723</v>
      </c>
      <c r="H110" s="552">
        <v>20</v>
      </c>
      <c r="I110" s="552">
        <v>2.7966549999999999</v>
      </c>
      <c r="J110" s="552">
        <v>24321.045285</v>
      </c>
      <c r="K110" s="551" t="s">
        <v>286</v>
      </c>
      <c r="L110" s="551" t="s">
        <v>286</v>
      </c>
      <c r="M110" s="551" t="s">
        <v>286</v>
      </c>
      <c r="N110" s="551" t="s">
        <v>286</v>
      </c>
      <c r="O110" s="553" t="s">
        <v>286</v>
      </c>
      <c r="P110" s="86"/>
    </row>
    <row r="111" spans="1:16">
      <c r="A111" s="550" t="s">
        <v>549</v>
      </c>
      <c r="B111" s="551" t="s">
        <v>1258</v>
      </c>
      <c r="C111" s="551" t="s">
        <v>215</v>
      </c>
      <c r="D111" s="551" t="s">
        <v>719</v>
      </c>
      <c r="E111" s="551" t="s">
        <v>679</v>
      </c>
      <c r="F111" s="551" t="s">
        <v>284</v>
      </c>
      <c r="G111" s="551" t="s">
        <v>724</v>
      </c>
      <c r="H111" s="552">
        <v>14</v>
      </c>
      <c r="I111" s="552">
        <v>1.781855</v>
      </c>
      <c r="J111" s="552">
        <v>9557.0489760500004</v>
      </c>
      <c r="K111" s="551" t="s">
        <v>286</v>
      </c>
      <c r="L111" s="551" t="s">
        <v>286</v>
      </c>
      <c r="M111" s="551" t="s">
        <v>286</v>
      </c>
      <c r="N111" s="551" t="s">
        <v>286</v>
      </c>
      <c r="O111" s="553" t="s">
        <v>286</v>
      </c>
      <c r="P111" s="86"/>
    </row>
    <row r="112" spans="1:16">
      <c r="A112" s="550" t="s">
        <v>549</v>
      </c>
      <c r="B112" s="551" t="s">
        <v>1258</v>
      </c>
      <c r="C112" s="551" t="s">
        <v>215</v>
      </c>
      <c r="D112" s="551" t="s">
        <v>719</v>
      </c>
      <c r="E112" s="551" t="s">
        <v>679</v>
      </c>
      <c r="F112" s="551" t="s">
        <v>284</v>
      </c>
      <c r="G112" s="551" t="s">
        <v>682</v>
      </c>
      <c r="H112" s="552">
        <v>134</v>
      </c>
      <c r="I112" s="552">
        <v>31.3650175</v>
      </c>
      <c r="J112" s="552">
        <v>126071.05619050001</v>
      </c>
      <c r="K112" s="551" t="s">
        <v>286</v>
      </c>
      <c r="L112" s="551" t="s">
        <v>286</v>
      </c>
      <c r="M112" s="551" t="s">
        <v>286</v>
      </c>
      <c r="N112" s="551" t="s">
        <v>285</v>
      </c>
      <c r="O112" s="553" t="s">
        <v>286</v>
      </c>
      <c r="P112" s="86"/>
    </row>
    <row r="113" spans="1:16">
      <c r="A113" s="550" t="s">
        <v>549</v>
      </c>
      <c r="B113" s="551" t="s">
        <v>1258</v>
      </c>
      <c r="C113" s="551" t="s">
        <v>215</v>
      </c>
      <c r="D113" s="551" t="s">
        <v>719</v>
      </c>
      <c r="E113" s="551" t="s">
        <v>679</v>
      </c>
      <c r="F113" s="551" t="s">
        <v>284</v>
      </c>
      <c r="G113" s="551" t="s">
        <v>725</v>
      </c>
      <c r="H113" s="552">
        <v>17</v>
      </c>
      <c r="I113" s="552">
        <v>1.368125</v>
      </c>
      <c r="J113" s="552">
        <v>8551.7139559000007</v>
      </c>
      <c r="K113" s="551" t="s">
        <v>286</v>
      </c>
      <c r="L113" s="551" t="s">
        <v>286</v>
      </c>
      <c r="M113" s="551" t="s">
        <v>286</v>
      </c>
      <c r="N113" s="551" t="s">
        <v>286</v>
      </c>
      <c r="O113" s="553" t="s">
        <v>286</v>
      </c>
      <c r="P113" s="86"/>
    </row>
    <row r="114" spans="1:16">
      <c r="A114" s="558" t="s">
        <v>549</v>
      </c>
      <c r="B114" s="559" t="s">
        <v>1258</v>
      </c>
      <c r="C114" s="559" t="s">
        <v>215</v>
      </c>
      <c r="D114" s="559" t="s">
        <v>726</v>
      </c>
      <c r="E114" s="559" t="s">
        <v>646</v>
      </c>
      <c r="F114" s="559" t="s">
        <v>284</v>
      </c>
      <c r="G114" s="559" t="s">
        <v>689</v>
      </c>
      <c r="H114" s="562">
        <v>876.61666666999997</v>
      </c>
      <c r="I114" s="562">
        <v>1316.1188428</v>
      </c>
      <c r="J114" s="562">
        <v>3095118.44875</v>
      </c>
      <c r="K114" s="559" t="s">
        <v>285</v>
      </c>
      <c r="L114" s="559" t="s">
        <v>286</v>
      </c>
      <c r="M114" s="559" t="s">
        <v>285</v>
      </c>
      <c r="N114" s="559" t="s">
        <v>286</v>
      </c>
      <c r="O114" s="561" t="s">
        <v>286</v>
      </c>
      <c r="P114" s="86"/>
    </row>
    <row r="115" spans="1:16">
      <c r="A115" s="558" t="s">
        <v>549</v>
      </c>
      <c r="B115" s="559" t="s">
        <v>1258</v>
      </c>
      <c r="C115" s="559" t="s">
        <v>215</v>
      </c>
      <c r="D115" s="559" t="s">
        <v>726</v>
      </c>
      <c r="E115" s="559" t="s">
        <v>646</v>
      </c>
      <c r="F115" s="559" t="s">
        <v>284</v>
      </c>
      <c r="G115" s="559" t="s">
        <v>690</v>
      </c>
      <c r="H115" s="562">
        <v>329.41666666499998</v>
      </c>
      <c r="I115" s="562">
        <v>485.70601809499999</v>
      </c>
      <c r="J115" s="562">
        <v>1028360.2641199999</v>
      </c>
      <c r="K115" s="559" t="s">
        <v>285</v>
      </c>
      <c r="L115" s="559" t="s">
        <v>286</v>
      </c>
      <c r="M115" s="559" t="s">
        <v>286</v>
      </c>
      <c r="N115" s="559" t="s">
        <v>286</v>
      </c>
      <c r="O115" s="561" t="s">
        <v>286</v>
      </c>
      <c r="P115" s="86"/>
    </row>
    <row r="116" spans="1:16">
      <c r="A116" s="550" t="s">
        <v>549</v>
      </c>
      <c r="B116" s="551" t="s">
        <v>1258</v>
      </c>
      <c r="C116" s="551" t="s">
        <v>215</v>
      </c>
      <c r="D116" s="551" t="s">
        <v>726</v>
      </c>
      <c r="E116" s="551" t="s">
        <v>691</v>
      </c>
      <c r="F116" s="551" t="s">
        <v>287</v>
      </c>
      <c r="G116" s="551" t="s">
        <v>692</v>
      </c>
      <c r="H116" s="552">
        <v>30</v>
      </c>
      <c r="I116" s="552">
        <v>26.378</v>
      </c>
      <c r="J116" s="552">
        <v>75253.762113000004</v>
      </c>
      <c r="K116" s="551" t="s">
        <v>286</v>
      </c>
      <c r="L116" s="551" t="s">
        <v>286</v>
      </c>
      <c r="M116" s="551" t="s">
        <v>286</v>
      </c>
      <c r="N116" s="551" t="s">
        <v>286</v>
      </c>
      <c r="O116" s="553" t="s">
        <v>286</v>
      </c>
      <c r="P116" s="86"/>
    </row>
    <row r="117" spans="1:16">
      <c r="A117" s="558" t="s">
        <v>549</v>
      </c>
      <c r="B117" s="559" t="s">
        <v>1258</v>
      </c>
      <c r="C117" s="559" t="s">
        <v>215</v>
      </c>
      <c r="D117" s="559" t="s">
        <v>726</v>
      </c>
      <c r="E117" s="559" t="s">
        <v>691</v>
      </c>
      <c r="F117" s="559" t="s">
        <v>287</v>
      </c>
      <c r="G117" s="559" t="s">
        <v>727</v>
      </c>
      <c r="H117" s="562">
        <v>4335.5</v>
      </c>
      <c r="I117" s="562">
        <v>3647.53305</v>
      </c>
      <c r="J117" s="562">
        <v>12311373.3255</v>
      </c>
      <c r="K117" s="559" t="s">
        <v>285</v>
      </c>
      <c r="L117" s="559" t="s">
        <v>286</v>
      </c>
      <c r="M117" s="559" t="s">
        <v>285</v>
      </c>
      <c r="N117" s="559" t="s">
        <v>286</v>
      </c>
      <c r="O117" s="561" t="s">
        <v>286</v>
      </c>
      <c r="P117" s="86"/>
    </row>
    <row r="118" spans="1:16">
      <c r="A118" s="550" t="s">
        <v>549</v>
      </c>
      <c r="B118" s="551" t="s">
        <v>1258</v>
      </c>
      <c r="C118" s="551" t="s">
        <v>215</v>
      </c>
      <c r="D118" s="551" t="s">
        <v>726</v>
      </c>
      <c r="E118" s="551" t="s">
        <v>691</v>
      </c>
      <c r="F118" s="551" t="s">
        <v>284</v>
      </c>
      <c r="G118" s="551" t="s">
        <v>693</v>
      </c>
      <c r="H118" s="552">
        <v>281.07023809499998</v>
      </c>
      <c r="I118" s="552">
        <v>1057.0227554000001</v>
      </c>
      <c r="J118" s="552">
        <v>2719024.5571499998</v>
      </c>
      <c r="K118" s="551" t="s">
        <v>286</v>
      </c>
      <c r="L118" s="551" t="s">
        <v>286</v>
      </c>
      <c r="M118" s="551" t="s">
        <v>286</v>
      </c>
      <c r="N118" s="551" t="s">
        <v>286</v>
      </c>
      <c r="O118" s="553" t="s">
        <v>286</v>
      </c>
      <c r="P118" s="86"/>
    </row>
    <row r="119" spans="1:16">
      <c r="A119" s="558" t="s">
        <v>549</v>
      </c>
      <c r="B119" s="559" t="s">
        <v>1258</v>
      </c>
      <c r="C119" s="559" t="s">
        <v>215</v>
      </c>
      <c r="D119" s="559" t="s">
        <v>726</v>
      </c>
      <c r="E119" s="559" t="s">
        <v>648</v>
      </c>
      <c r="F119" s="559" t="s">
        <v>287</v>
      </c>
      <c r="G119" s="559" t="s">
        <v>695</v>
      </c>
      <c r="H119" s="562">
        <v>1782.4865634499999</v>
      </c>
      <c r="I119" s="562">
        <v>3099.8107951000002</v>
      </c>
      <c r="J119" s="562">
        <v>10741378.248749999</v>
      </c>
      <c r="K119" s="559" t="s">
        <v>285</v>
      </c>
      <c r="L119" s="559" t="s">
        <v>286</v>
      </c>
      <c r="M119" s="559" t="s">
        <v>285</v>
      </c>
      <c r="N119" s="559" t="s">
        <v>286</v>
      </c>
      <c r="O119" s="561" t="s">
        <v>286</v>
      </c>
      <c r="P119" s="86"/>
    </row>
    <row r="120" spans="1:16">
      <c r="A120" s="550" t="s">
        <v>549</v>
      </c>
      <c r="B120" s="551" t="s">
        <v>1258</v>
      </c>
      <c r="C120" s="551" t="s">
        <v>215</v>
      </c>
      <c r="D120" s="551" t="s">
        <v>726</v>
      </c>
      <c r="E120" s="551" t="s">
        <v>648</v>
      </c>
      <c r="F120" s="551" t="s">
        <v>287</v>
      </c>
      <c r="G120" s="551" t="s">
        <v>696</v>
      </c>
      <c r="H120" s="552">
        <v>138.17500000000001</v>
      </c>
      <c r="I120" s="552">
        <v>132.94116163499999</v>
      </c>
      <c r="J120" s="552">
        <v>486728.04253999999</v>
      </c>
      <c r="K120" s="551" t="s">
        <v>286</v>
      </c>
      <c r="L120" s="551" t="s">
        <v>286</v>
      </c>
      <c r="M120" s="551" t="s">
        <v>286</v>
      </c>
      <c r="N120" s="551" t="s">
        <v>286</v>
      </c>
      <c r="O120" s="553" t="s">
        <v>286</v>
      </c>
      <c r="P120" s="86"/>
    </row>
    <row r="121" spans="1:16">
      <c r="A121" s="558" t="s">
        <v>549</v>
      </c>
      <c r="B121" s="559" t="s">
        <v>1258</v>
      </c>
      <c r="C121" s="559" t="s">
        <v>215</v>
      </c>
      <c r="D121" s="559" t="s">
        <v>726</v>
      </c>
      <c r="E121" s="559" t="s">
        <v>648</v>
      </c>
      <c r="F121" s="559" t="s">
        <v>287</v>
      </c>
      <c r="G121" s="559" t="s">
        <v>697</v>
      </c>
      <c r="H121" s="562">
        <v>655.5</v>
      </c>
      <c r="I121" s="562">
        <v>646.27559525000004</v>
      </c>
      <c r="J121" s="562">
        <v>3083720.5205000001</v>
      </c>
      <c r="K121" s="559" t="s">
        <v>285</v>
      </c>
      <c r="L121" s="559" t="s">
        <v>286</v>
      </c>
      <c r="M121" s="559" t="s">
        <v>285</v>
      </c>
      <c r="N121" s="559" t="s">
        <v>286</v>
      </c>
      <c r="O121" s="561" t="s">
        <v>286</v>
      </c>
      <c r="P121" s="86"/>
    </row>
    <row r="122" spans="1:16">
      <c r="A122" s="558" t="s">
        <v>549</v>
      </c>
      <c r="B122" s="559" t="s">
        <v>1258</v>
      </c>
      <c r="C122" s="559" t="s">
        <v>215</v>
      </c>
      <c r="D122" s="559" t="s">
        <v>726</v>
      </c>
      <c r="E122" s="559" t="s">
        <v>648</v>
      </c>
      <c r="F122" s="559" t="s">
        <v>287</v>
      </c>
      <c r="G122" s="559" t="s">
        <v>649</v>
      </c>
      <c r="H122" s="562">
        <v>811.12023808499998</v>
      </c>
      <c r="I122" s="562">
        <v>632.49142272500001</v>
      </c>
      <c r="J122" s="562">
        <v>2826041.6184</v>
      </c>
      <c r="K122" s="559" t="s">
        <v>285</v>
      </c>
      <c r="L122" s="559" t="s">
        <v>286</v>
      </c>
      <c r="M122" s="559" t="s">
        <v>285</v>
      </c>
      <c r="N122" s="559" t="s">
        <v>286</v>
      </c>
      <c r="O122" s="561" t="s">
        <v>286</v>
      </c>
      <c r="P122" s="86"/>
    </row>
    <row r="123" spans="1:16">
      <c r="A123" s="558" t="s">
        <v>549</v>
      </c>
      <c r="B123" s="559" t="s">
        <v>1258</v>
      </c>
      <c r="C123" s="559" t="s">
        <v>215</v>
      </c>
      <c r="D123" s="559" t="s">
        <v>726</v>
      </c>
      <c r="E123" s="559" t="s">
        <v>648</v>
      </c>
      <c r="F123" s="559" t="s">
        <v>284</v>
      </c>
      <c r="G123" s="559" t="s">
        <v>1271</v>
      </c>
      <c r="H123" s="562">
        <v>2610.34761905</v>
      </c>
      <c r="I123" s="562">
        <v>180500.54943499999</v>
      </c>
      <c r="J123" s="562">
        <v>24598426.3805</v>
      </c>
      <c r="K123" s="559" t="s">
        <v>285</v>
      </c>
      <c r="L123" s="559" t="s">
        <v>285</v>
      </c>
      <c r="M123" s="559" t="s">
        <v>285</v>
      </c>
      <c r="N123" s="559" t="s">
        <v>286</v>
      </c>
      <c r="O123" s="561" t="s">
        <v>286</v>
      </c>
      <c r="P123" s="86"/>
    </row>
    <row r="124" spans="1:16">
      <c r="A124" s="558" t="s">
        <v>549</v>
      </c>
      <c r="B124" s="559" t="s">
        <v>1258</v>
      </c>
      <c r="C124" s="559" t="s">
        <v>215</v>
      </c>
      <c r="D124" s="559" t="s">
        <v>726</v>
      </c>
      <c r="E124" s="559" t="s">
        <v>648</v>
      </c>
      <c r="F124" s="559" t="s">
        <v>284</v>
      </c>
      <c r="G124" s="559" t="s">
        <v>300</v>
      </c>
      <c r="H124" s="562">
        <v>4428.9583874500004</v>
      </c>
      <c r="I124" s="562">
        <v>9530.6297928999993</v>
      </c>
      <c r="J124" s="562">
        <v>22980418.8915</v>
      </c>
      <c r="K124" s="559" t="s">
        <v>285</v>
      </c>
      <c r="L124" s="559" t="s">
        <v>285</v>
      </c>
      <c r="M124" s="559" t="s">
        <v>285</v>
      </c>
      <c r="N124" s="559" t="s">
        <v>286</v>
      </c>
      <c r="O124" s="561" t="s">
        <v>286</v>
      </c>
      <c r="P124" s="86"/>
    </row>
    <row r="125" spans="1:16">
      <c r="A125" s="558" t="s">
        <v>549</v>
      </c>
      <c r="B125" s="559" t="s">
        <v>1258</v>
      </c>
      <c r="C125" s="559" t="s">
        <v>215</v>
      </c>
      <c r="D125" s="559" t="s">
        <v>726</v>
      </c>
      <c r="E125" s="559" t="s">
        <v>648</v>
      </c>
      <c r="F125" s="559" t="s">
        <v>284</v>
      </c>
      <c r="G125" s="559" t="s">
        <v>698</v>
      </c>
      <c r="H125" s="562">
        <v>581</v>
      </c>
      <c r="I125" s="562">
        <v>30822.334114000001</v>
      </c>
      <c r="J125" s="562">
        <v>4477293.3596999999</v>
      </c>
      <c r="K125" s="559" t="s">
        <v>285</v>
      </c>
      <c r="L125" s="559" t="s">
        <v>285</v>
      </c>
      <c r="M125" s="559" t="s">
        <v>285</v>
      </c>
      <c r="N125" s="559" t="s">
        <v>286</v>
      </c>
      <c r="O125" s="561" t="s">
        <v>286</v>
      </c>
      <c r="P125" s="86"/>
    </row>
    <row r="126" spans="1:16">
      <c r="A126" s="550" t="s">
        <v>549</v>
      </c>
      <c r="B126" s="551" t="s">
        <v>1258</v>
      </c>
      <c r="C126" s="551" t="s">
        <v>215</v>
      </c>
      <c r="D126" s="551" t="s">
        <v>726</v>
      </c>
      <c r="E126" s="551" t="s">
        <v>648</v>
      </c>
      <c r="F126" s="551" t="s">
        <v>284</v>
      </c>
      <c r="G126" s="551" t="s">
        <v>700</v>
      </c>
      <c r="H126" s="552">
        <v>124</v>
      </c>
      <c r="I126" s="552">
        <v>89.330008000000007</v>
      </c>
      <c r="J126" s="552">
        <v>215802.18339049999</v>
      </c>
      <c r="K126" s="551" t="s">
        <v>286</v>
      </c>
      <c r="L126" s="551" t="s">
        <v>286</v>
      </c>
      <c r="M126" s="551" t="s">
        <v>286</v>
      </c>
      <c r="N126" s="551" t="s">
        <v>286</v>
      </c>
      <c r="O126" s="553" t="s">
        <v>286</v>
      </c>
      <c r="P126" s="86"/>
    </row>
    <row r="127" spans="1:16">
      <c r="A127" s="558" t="s">
        <v>549</v>
      </c>
      <c r="B127" s="559" t="s">
        <v>1258</v>
      </c>
      <c r="C127" s="559" t="s">
        <v>215</v>
      </c>
      <c r="D127" s="559" t="s">
        <v>726</v>
      </c>
      <c r="E127" s="559" t="s">
        <v>648</v>
      </c>
      <c r="F127" s="559" t="s">
        <v>284</v>
      </c>
      <c r="G127" s="559" t="s">
        <v>651</v>
      </c>
      <c r="H127" s="562">
        <v>1112.7277778</v>
      </c>
      <c r="I127" s="562">
        <v>1379.96896075</v>
      </c>
      <c r="J127" s="562">
        <v>3068487.8050500001</v>
      </c>
      <c r="K127" s="559" t="s">
        <v>285</v>
      </c>
      <c r="L127" s="559" t="s">
        <v>286</v>
      </c>
      <c r="M127" s="559" t="s">
        <v>285</v>
      </c>
      <c r="N127" s="559" t="s">
        <v>286</v>
      </c>
      <c r="O127" s="561" t="s">
        <v>286</v>
      </c>
      <c r="P127" s="86"/>
    </row>
    <row r="128" spans="1:16">
      <c r="A128" s="550" t="s">
        <v>549</v>
      </c>
      <c r="B128" s="551" t="s">
        <v>1258</v>
      </c>
      <c r="C128" s="551" t="s">
        <v>215</v>
      </c>
      <c r="D128" s="551" t="s">
        <v>726</v>
      </c>
      <c r="E128" s="551" t="s">
        <v>648</v>
      </c>
      <c r="F128" s="551" t="s">
        <v>318</v>
      </c>
      <c r="G128" s="551" t="s">
        <v>653</v>
      </c>
      <c r="H128" s="552">
        <v>220</v>
      </c>
      <c r="I128" s="552">
        <v>5879.3606056999997</v>
      </c>
      <c r="J128" s="552">
        <v>940495.85696999996</v>
      </c>
      <c r="K128" s="551" t="s">
        <v>286</v>
      </c>
      <c r="L128" s="551" t="s">
        <v>286</v>
      </c>
      <c r="M128" s="551" t="s">
        <v>286</v>
      </c>
      <c r="N128" s="551" t="s">
        <v>286</v>
      </c>
      <c r="O128" s="553" t="s">
        <v>286</v>
      </c>
      <c r="P128" s="86"/>
    </row>
    <row r="129" spans="1:16">
      <c r="A129" s="558" t="s">
        <v>549</v>
      </c>
      <c r="B129" s="559" t="s">
        <v>1258</v>
      </c>
      <c r="C129" s="559" t="s">
        <v>215</v>
      </c>
      <c r="D129" s="559" t="s">
        <v>726</v>
      </c>
      <c r="E129" s="559" t="s">
        <v>648</v>
      </c>
      <c r="F129" s="559" t="s">
        <v>318</v>
      </c>
      <c r="G129" s="559" t="s">
        <v>703</v>
      </c>
      <c r="H129" s="562">
        <v>204.08333333499999</v>
      </c>
      <c r="I129" s="562">
        <v>20893.970035999999</v>
      </c>
      <c r="J129" s="562">
        <v>10094542.5142</v>
      </c>
      <c r="K129" s="559" t="s">
        <v>286</v>
      </c>
      <c r="L129" s="559" t="s">
        <v>285</v>
      </c>
      <c r="M129" s="559" t="s">
        <v>285</v>
      </c>
      <c r="N129" s="559" t="s">
        <v>286</v>
      </c>
      <c r="O129" s="561" t="s">
        <v>286</v>
      </c>
      <c r="P129" s="86"/>
    </row>
    <row r="130" spans="1:16">
      <c r="A130" s="550" t="s">
        <v>549</v>
      </c>
      <c r="B130" s="551" t="s">
        <v>1258</v>
      </c>
      <c r="C130" s="551" t="s">
        <v>215</v>
      </c>
      <c r="D130" s="551" t="s">
        <v>726</v>
      </c>
      <c r="E130" s="551" t="s">
        <v>654</v>
      </c>
      <c r="F130" s="551" t="s">
        <v>284</v>
      </c>
      <c r="G130" s="551" t="s">
        <v>1272</v>
      </c>
      <c r="H130" s="552">
        <v>17.5</v>
      </c>
      <c r="I130" s="552">
        <v>330.43950000000001</v>
      </c>
      <c r="J130" s="552">
        <v>49186.500236</v>
      </c>
      <c r="K130" s="551" t="s">
        <v>286</v>
      </c>
      <c r="L130" s="551" t="s">
        <v>286</v>
      </c>
      <c r="M130" s="551" t="s">
        <v>286</v>
      </c>
      <c r="N130" s="551" t="s">
        <v>286</v>
      </c>
      <c r="O130" s="553" t="s">
        <v>286</v>
      </c>
      <c r="P130" s="86"/>
    </row>
    <row r="131" spans="1:16">
      <c r="A131" s="550" t="s">
        <v>549</v>
      </c>
      <c r="B131" s="551" t="s">
        <v>1258</v>
      </c>
      <c r="C131" s="551" t="s">
        <v>215</v>
      </c>
      <c r="D131" s="551" t="s">
        <v>726</v>
      </c>
      <c r="E131" s="551" t="s">
        <v>654</v>
      </c>
      <c r="F131" s="551" t="s">
        <v>284</v>
      </c>
      <c r="G131" s="551" t="s">
        <v>299</v>
      </c>
      <c r="H131" s="552">
        <v>29</v>
      </c>
      <c r="I131" s="552">
        <v>45.265112500000001</v>
      </c>
      <c r="J131" s="552">
        <v>136723.26344499999</v>
      </c>
      <c r="K131" s="551" t="s">
        <v>286</v>
      </c>
      <c r="L131" s="551" t="s">
        <v>286</v>
      </c>
      <c r="M131" s="551" t="s">
        <v>286</v>
      </c>
      <c r="N131" s="551" t="s">
        <v>286</v>
      </c>
      <c r="O131" s="553" t="s">
        <v>286</v>
      </c>
      <c r="P131" s="86"/>
    </row>
    <row r="132" spans="1:16">
      <c r="A132" s="550" t="s">
        <v>549</v>
      </c>
      <c r="B132" s="551" t="s">
        <v>1258</v>
      </c>
      <c r="C132" s="551" t="s">
        <v>215</v>
      </c>
      <c r="D132" s="551" t="s">
        <v>726</v>
      </c>
      <c r="E132" s="551" t="s">
        <v>654</v>
      </c>
      <c r="F132" s="551" t="s">
        <v>284</v>
      </c>
      <c r="G132" s="551" t="s">
        <v>720</v>
      </c>
      <c r="H132" s="552">
        <v>24</v>
      </c>
      <c r="I132" s="552">
        <v>447.99</v>
      </c>
      <c r="J132" s="552">
        <v>55342.487929000003</v>
      </c>
      <c r="K132" s="551" t="s">
        <v>286</v>
      </c>
      <c r="L132" s="551" t="s">
        <v>286</v>
      </c>
      <c r="M132" s="551" t="s">
        <v>286</v>
      </c>
      <c r="N132" s="551" t="s">
        <v>286</v>
      </c>
      <c r="O132" s="553" t="s">
        <v>286</v>
      </c>
      <c r="P132" s="86"/>
    </row>
    <row r="133" spans="1:16">
      <c r="A133" s="558" t="s">
        <v>549</v>
      </c>
      <c r="B133" s="559" t="s">
        <v>1258</v>
      </c>
      <c r="C133" s="559" t="s">
        <v>215</v>
      </c>
      <c r="D133" s="559" t="s">
        <v>726</v>
      </c>
      <c r="E133" s="559" t="s">
        <v>654</v>
      </c>
      <c r="F133" s="559" t="s">
        <v>318</v>
      </c>
      <c r="G133" s="559" t="s">
        <v>657</v>
      </c>
      <c r="H133" s="562">
        <v>450</v>
      </c>
      <c r="I133" s="562">
        <v>16704.339599999999</v>
      </c>
      <c r="J133" s="562">
        <v>2304119.3565000002</v>
      </c>
      <c r="K133" s="559" t="s">
        <v>285</v>
      </c>
      <c r="L133" s="559" t="s">
        <v>285</v>
      </c>
      <c r="M133" s="559" t="s">
        <v>286</v>
      </c>
      <c r="N133" s="559" t="s">
        <v>286</v>
      </c>
      <c r="O133" s="561" t="s">
        <v>286</v>
      </c>
      <c r="P133" s="86"/>
    </row>
    <row r="134" spans="1:16">
      <c r="A134" s="550" t="s">
        <v>549</v>
      </c>
      <c r="B134" s="551" t="s">
        <v>1258</v>
      </c>
      <c r="C134" s="551" t="s">
        <v>215</v>
      </c>
      <c r="D134" s="551" t="s">
        <v>726</v>
      </c>
      <c r="E134" s="551" t="s">
        <v>658</v>
      </c>
      <c r="F134" s="551" t="s">
        <v>284</v>
      </c>
      <c r="G134" s="551" t="s">
        <v>706</v>
      </c>
      <c r="H134" s="552">
        <v>33.541666666499999</v>
      </c>
      <c r="I134" s="552">
        <v>159.07108583999999</v>
      </c>
      <c r="J134" s="552">
        <v>398758.65009000001</v>
      </c>
      <c r="K134" s="551" t="s">
        <v>286</v>
      </c>
      <c r="L134" s="551" t="s">
        <v>286</v>
      </c>
      <c r="M134" s="551" t="s">
        <v>286</v>
      </c>
      <c r="N134" s="551" t="s">
        <v>286</v>
      </c>
      <c r="O134" s="553" t="s">
        <v>286</v>
      </c>
      <c r="P134" s="86"/>
    </row>
    <row r="135" spans="1:16">
      <c r="A135" s="550" t="s">
        <v>549</v>
      </c>
      <c r="B135" s="551" t="s">
        <v>1258</v>
      </c>
      <c r="C135" s="551" t="s">
        <v>215</v>
      </c>
      <c r="D135" s="551" t="s">
        <v>726</v>
      </c>
      <c r="E135" s="551" t="s">
        <v>658</v>
      </c>
      <c r="F135" s="551" t="s">
        <v>284</v>
      </c>
      <c r="G135" s="551" t="s">
        <v>728</v>
      </c>
      <c r="H135" s="552">
        <v>21</v>
      </c>
      <c r="I135" s="552">
        <v>31.33344</v>
      </c>
      <c r="J135" s="552">
        <v>80675.244946999999</v>
      </c>
      <c r="K135" s="551" t="s">
        <v>286</v>
      </c>
      <c r="L135" s="551" t="s">
        <v>286</v>
      </c>
      <c r="M135" s="551" t="s">
        <v>286</v>
      </c>
      <c r="N135" s="551" t="s">
        <v>286</v>
      </c>
      <c r="O135" s="553" t="s">
        <v>286</v>
      </c>
      <c r="P135" s="86"/>
    </row>
    <row r="136" spans="1:16">
      <c r="A136" s="550" t="s">
        <v>549</v>
      </c>
      <c r="B136" s="551" t="s">
        <v>1258</v>
      </c>
      <c r="C136" s="551" t="s">
        <v>215</v>
      </c>
      <c r="D136" s="551" t="s">
        <v>726</v>
      </c>
      <c r="E136" s="551" t="s">
        <v>658</v>
      </c>
      <c r="F136" s="551" t="s">
        <v>284</v>
      </c>
      <c r="G136" s="551" t="s">
        <v>707</v>
      </c>
      <c r="H136" s="552">
        <v>30</v>
      </c>
      <c r="I136" s="552">
        <v>58.984969999999997</v>
      </c>
      <c r="J136" s="552">
        <v>138890.85912499999</v>
      </c>
      <c r="K136" s="551" t="s">
        <v>286</v>
      </c>
      <c r="L136" s="551" t="s">
        <v>286</v>
      </c>
      <c r="M136" s="551" t="s">
        <v>286</v>
      </c>
      <c r="N136" s="551" t="s">
        <v>286</v>
      </c>
      <c r="O136" s="553" t="s">
        <v>286</v>
      </c>
      <c r="P136" s="86"/>
    </row>
    <row r="137" spans="1:16">
      <c r="A137" s="550" t="s">
        <v>549</v>
      </c>
      <c r="B137" s="551" t="s">
        <v>1258</v>
      </c>
      <c r="C137" s="551" t="s">
        <v>215</v>
      </c>
      <c r="D137" s="551" t="s">
        <v>726</v>
      </c>
      <c r="E137" s="551" t="s">
        <v>662</v>
      </c>
      <c r="F137" s="551" t="s">
        <v>318</v>
      </c>
      <c r="G137" s="551" t="s">
        <v>708</v>
      </c>
      <c r="H137" s="552">
        <v>78</v>
      </c>
      <c r="I137" s="552">
        <v>2077.4409999999998</v>
      </c>
      <c r="J137" s="552">
        <v>282724.71746999997</v>
      </c>
      <c r="K137" s="551" t="s">
        <v>286</v>
      </c>
      <c r="L137" s="551" t="s">
        <v>286</v>
      </c>
      <c r="M137" s="551" t="s">
        <v>286</v>
      </c>
      <c r="N137" s="551" t="s">
        <v>286</v>
      </c>
      <c r="O137" s="553" t="s">
        <v>286</v>
      </c>
      <c r="P137" s="86"/>
    </row>
    <row r="138" spans="1:16">
      <c r="A138" s="558" t="s">
        <v>549</v>
      </c>
      <c r="B138" s="559" t="s">
        <v>1258</v>
      </c>
      <c r="C138" s="559" t="s">
        <v>215</v>
      </c>
      <c r="D138" s="559" t="s">
        <v>726</v>
      </c>
      <c r="E138" s="559" t="s">
        <v>662</v>
      </c>
      <c r="F138" s="559" t="s">
        <v>318</v>
      </c>
      <c r="G138" s="559" t="s">
        <v>684</v>
      </c>
      <c r="H138" s="562">
        <v>296.16666666999998</v>
      </c>
      <c r="I138" s="562">
        <v>27947.749470499999</v>
      </c>
      <c r="J138" s="562">
        <v>12951166.9528</v>
      </c>
      <c r="K138" s="559" t="s">
        <v>286</v>
      </c>
      <c r="L138" s="559" t="s">
        <v>285</v>
      </c>
      <c r="M138" s="559" t="s">
        <v>285</v>
      </c>
      <c r="N138" s="559" t="s">
        <v>286</v>
      </c>
      <c r="O138" s="561" t="s">
        <v>286</v>
      </c>
      <c r="P138" s="86"/>
    </row>
    <row r="139" spans="1:16">
      <c r="A139" s="550" t="s">
        <v>549</v>
      </c>
      <c r="B139" s="551" t="s">
        <v>1258</v>
      </c>
      <c r="C139" s="551" t="s">
        <v>215</v>
      </c>
      <c r="D139" s="551" t="s">
        <v>726</v>
      </c>
      <c r="E139" s="551" t="s">
        <v>664</v>
      </c>
      <c r="F139" s="551" t="s">
        <v>287</v>
      </c>
      <c r="G139" s="551" t="s">
        <v>729</v>
      </c>
      <c r="H139" s="552">
        <v>94.5</v>
      </c>
      <c r="I139" s="552">
        <v>104.46988</v>
      </c>
      <c r="J139" s="552">
        <v>453252.871285</v>
      </c>
      <c r="K139" s="551" t="s">
        <v>286</v>
      </c>
      <c r="L139" s="551" t="s">
        <v>286</v>
      </c>
      <c r="M139" s="551" t="s">
        <v>286</v>
      </c>
      <c r="N139" s="551" t="s">
        <v>286</v>
      </c>
      <c r="O139" s="553" t="s">
        <v>286</v>
      </c>
      <c r="P139" s="86"/>
    </row>
    <row r="140" spans="1:16">
      <c r="A140" s="550" t="s">
        <v>549</v>
      </c>
      <c r="B140" s="551" t="s">
        <v>1258</v>
      </c>
      <c r="C140" s="551" t="s">
        <v>215</v>
      </c>
      <c r="D140" s="551" t="s">
        <v>726</v>
      </c>
      <c r="E140" s="551" t="s">
        <v>664</v>
      </c>
      <c r="F140" s="551" t="s">
        <v>284</v>
      </c>
      <c r="G140" s="551" t="s">
        <v>730</v>
      </c>
      <c r="H140" s="552">
        <v>39.5</v>
      </c>
      <c r="I140" s="552">
        <v>48.387309999999999</v>
      </c>
      <c r="J140" s="552">
        <v>92955.542803999997</v>
      </c>
      <c r="K140" s="551" t="s">
        <v>286</v>
      </c>
      <c r="L140" s="551" t="s">
        <v>286</v>
      </c>
      <c r="M140" s="551" t="s">
        <v>286</v>
      </c>
      <c r="N140" s="551" t="s">
        <v>286</v>
      </c>
      <c r="O140" s="553" t="s">
        <v>286</v>
      </c>
      <c r="P140" s="86"/>
    </row>
    <row r="141" spans="1:16">
      <c r="A141" s="550" t="s">
        <v>549</v>
      </c>
      <c r="B141" s="551" t="s">
        <v>1258</v>
      </c>
      <c r="C141" s="551" t="s">
        <v>215</v>
      </c>
      <c r="D141" s="551" t="s">
        <v>726</v>
      </c>
      <c r="E141" s="551" t="s">
        <v>664</v>
      </c>
      <c r="F141" s="551" t="s">
        <v>284</v>
      </c>
      <c r="G141" s="551" t="s">
        <v>731</v>
      </c>
      <c r="H141" s="552">
        <v>56</v>
      </c>
      <c r="I141" s="552">
        <v>96.258139999999997</v>
      </c>
      <c r="J141" s="552">
        <v>216002.36454000001</v>
      </c>
      <c r="K141" s="551" t="s">
        <v>286</v>
      </c>
      <c r="L141" s="551" t="s">
        <v>286</v>
      </c>
      <c r="M141" s="551" t="s">
        <v>286</v>
      </c>
      <c r="N141" s="551" t="s">
        <v>286</v>
      </c>
      <c r="O141" s="553" t="s">
        <v>286</v>
      </c>
      <c r="P141" s="86"/>
    </row>
    <row r="142" spans="1:16">
      <c r="A142" s="550" t="s">
        <v>549</v>
      </c>
      <c r="B142" s="551" t="s">
        <v>1258</v>
      </c>
      <c r="C142" s="551" t="s">
        <v>215</v>
      </c>
      <c r="D142" s="551" t="s">
        <v>726</v>
      </c>
      <c r="E142" s="551" t="s">
        <v>665</v>
      </c>
      <c r="F142" s="551" t="s">
        <v>284</v>
      </c>
      <c r="G142" s="551" t="s">
        <v>721</v>
      </c>
      <c r="H142" s="552">
        <v>49</v>
      </c>
      <c r="I142" s="552">
        <v>2405.3989999999999</v>
      </c>
      <c r="J142" s="552">
        <v>367546.48069</v>
      </c>
      <c r="K142" s="551" t="s">
        <v>286</v>
      </c>
      <c r="L142" s="551" t="s">
        <v>286</v>
      </c>
      <c r="M142" s="551" t="s">
        <v>286</v>
      </c>
      <c r="N142" s="551" t="s">
        <v>286</v>
      </c>
      <c r="O142" s="553" t="s">
        <v>286</v>
      </c>
      <c r="P142" s="86"/>
    </row>
    <row r="143" spans="1:16">
      <c r="A143" s="558" t="s">
        <v>549</v>
      </c>
      <c r="B143" s="559" t="s">
        <v>1258</v>
      </c>
      <c r="C143" s="559" t="s">
        <v>215</v>
      </c>
      <c r="D143" s="559" t="s">
        <v>726</v>
      </c>
      <c r="E143" s="559" t="s">
        <v>665</v>
      </c>
      <c r="F143" s="559" t="s">
        <v>318</v>
      </c>
      <c r="G143" s="559" t="s">
        <v>667</v>
      </c>
      <c r="H143" s="562">
        <v>1292.5</v>
      </c>
      <c r="I143" s="562">
        <v>55239.789154999999</v>
      </c>
      <c r="J143" s="562">
        <v>8002316.2012499999</v>
      </c>
      <c r="K143" s="559" t="s">
        <v>285</v>
      </c>
      <c r="L143" s="559" t="s">
        <v>285</v>
      </c>
      <c r="M143" s="559" t="s">
        <v>285</v>
      </c>
      <c r="N143" s="559" t="s">
        <v>286</v>
      </c>
      <c r="O143" s="561" t="s">
        <v>286</v>
      </c>
      <c r="P143" s="86"/>
    </row>
    <row r="144" spans="1:16">
      <c r="A144" s="558" t="s">
        <v>549</v>
      </c>
      <c r="B144" s="559" t="s">
        <v>1258</v>
      </c>
      <c r="C144" s="559" t="s">
        <v>215</v>
      </c>
      <c r="D144" s="559" t="s">
        <v>726</v>
      </c>
      <c r="E144" s="559" t="s">
        <v>665</v>
      </c>
      <c r="F144" s="559" t="s">
        <v>318</v>
      </c>
      <c r="G144" s="559" t="s">
        <v>668</v>
      </c>
      <c r="H144" s="562">
        <v>259.25</v>
      </c>
      <c r="I144" s="562">
        <v>7311.1759468</v>
      </c>
      <c r="J144" s="562">
        <v>4068532.3568000002</v>
      </c>
      <c r="K144" s="559" t="s">
        <v>286</v>
      </c>
      <c r="L144" s="559" t="s">
        <v>286</v>
      </c>
      <c r="M144" s="559" t="s">
        <v>285</v>
      </c>
      <c r="N144" s="559" t="s">
        <v>286</v>
      </c>
      <c r="O144" s="561" t="s">
        <v>286</v>
      </c>
      <c r="P144" s="86"/>
    </row>
    <row r="145" spans="1:16">
      <c r="A145" s="550" t="s">
        <v>549</v>
      </c>
      <c r="B145" s="551" t="s">
        <v>1258</v>
      </c>
      <c r="C145" s="551" t="s">
        <v>215</v>
      </c>
      <c r="D145" s="551" t="s">
        <v>726</v>
      </c>
      <c r="E145" s="551" t="s">
        <v>709</v>
      </c>
      <c r="F145" s="551" t="s">
        <v>287</v>
      </c>
      <c r="G145" s="551" t="s">
        <v>1273</v>
      </c>
      <c r="H145" s="552">
        <v>214.5</v>
      </c>
      <c r="I145" s="552">
        <v>107.11277</v>
      </c>
      <c r="J145" s="552">
        <v>241592.23595500001</v>
      </c>
      <c r="K145" s="551" t="s">
        <v>286</v>
      </c>
      <c r="L145" s="551" t="s">
        <v>286</v>
      </c>
      <c r="M145" s="551" t="s">
        <v>286</v>
      </c>
      <c r="N145" s="551" t="s">
        <v>286</v>
      </c>
      <c r="O145" s="553" t="s">
        <v>286</v>
      </c>
      <c r="P145" s="86"/>
    </row>
    <row r="146" spans="1:16">
      <c r="A146" s="558" t="s">
        <v>549</v>
      </c>
      <c r="B146" s="559" t="s">
        <v>1258</v>
      </c>
      <c r="C146" s="559" t="s">
        <v>215</v>
      </c>
      <c r="D146" s="559" t="s">
        <v>726</v>
      </c>
      <c r="E146" s="559" t="s">
        <v>686</v>
      </c>
      <c r="F146" s="559" t="s">
        <v>318</v>
      </c>
      <c r="G146" s="559" t="s">
        <v>687</v>
      </c>
      <c r="H146" s="562">
        <v>277.75</v>
      </c>
      <c r="I146" s="562">
        <v>20455.1360045</v>
      </c>
      <c r="J146" s="562">
        <v>19928620.6435</v>
      </c>
      <c r="K146" s="559" t="s">
        <v>286</v>
      </c>
      <c r="L146" s="559" t="s">
        <v>285</v>
      </c>
      <c r="M146" s="559" t="s">
        <v>285</v>
      </c>
      <c r="N146" s="559" t="s">
        <v>286</v>
      </c>
      <c r="O146" s="561" t="s">
        <v>286</v>
      </c>
      <c r="P146" s="86"/>
    </row>
    <row r="147" spans="1:16">
      <c r="A147" s="550" t="s">
        <v>549</v>
      </c>
      <c r="B147" s="551" t="s">
        <v>1258</v>
      </c>
      <c r="C147" s="551" t="s">
        <v>215</v>
      </c>
      <c r="D147" s="551" t="s">
        <v>726</v>
      </c>
      <c r="E147" s="551" t="s">
        <v>669</v>
      </c>
      <c r="F147" s="551" t="s">
        <v>287</v>
      </c>
      <c r="G147" s="551" t="s">
        <v>710</v>
      </c>
      <c r="H147" s="552">
        <v>41.5</v>
      </c>
      <c r="I147" s="552">
        <v>3.4741425000000001</v>
      </c>
      <c r="J147" s="552">
        <v>17270.337940500001</v>
      </c>
      <c r="K147" s="551" t="s">
        <v>286</v>
      </c>
      <c r="L147" s="551" t="s">
        <v>286</v>
      </c>
      <c r="M147" s="551" t="s">
        <v>286</v>
      </c>
      <c r="N147" s="551" t="s">
        <v>285</v>
      </c>
      <c r="O147" s="553" t="s">
        <v>286</v>
      </c>
      <c r="P147" s="86"/>
    </row>
    <row r="148" spans="1:16">
      <c r="A148" s="550" t="s">
        <v>549</v>
      </c>
      <c r="B148" s="551" t="s">
        <v>1258</v>
      </c>
      <c r="C148" s="551" t="s">
        <v>215</v>
      </c>
      <c r="D148" s="551" t="s">
        <v>726</v>
      </c>
      <c r="E148" s="551" t="s">
        <v>669</v>
      </c>
      <c r="F148" s="551" t="s">
        <v>287</v>
      </c>
      <c r="G148" s="551" t="s">
        <v>711</v>
      </c>
      <c r="H148" s="552">
        <v>9</v>
      </c>
      <c r="I148" s="552">
        <v>0.62505999999999995</v>
      </c>
      <c r="J148" s="552">
        <v>1526.7495234999999</v>
      </c>
      <c r="K148" s="551" t="s">
        <v>286</v>
      </c>
      <c r="L148" s="551" t="s">
        <v>286</v>
      </c>
      <c r="M148" s="551" t="s">
        <v>286</v>
      </c>
      <c r="N148" s="551" t="s">
        <v>285</v>
      </c>
      <c r="O148" s="553" t="s">
        <v>286</v>
      </c>
      <c r="P148" s="86"/>
    </row>
    <row r="149" spans="1:16">
      <c r="A149" s="550" t="s">
        <v>549</v>
      </c>
      <c r="B149" s="551" t="s">
        <v>1258</v>
      </c>
      <c r="C149" s="551" t="s">
        <v>215</v>
      </c>
      <c r="D149" s="551" t="s">
        <v>726</v>
      </c>
      <c r="E149" s="551" t="s">
        <v>669</v>
      </c>
      <c r="F149" s="551" t="s">
        <v>287</v>
      </c>
      <c r="G149" s="551" t="s">
        <v>712</v>
      </c>
      <c r="H149" s="552">
        <v>61.25</v>
      </c>
      <c r="I149" s="552">
        <v>6.1284459120000001</v>
      </c>
      <c r="J149" s="552">
        <v>24081.982470499999</v>
      </c>
      <c r="K149" s="551" t="s">
        <v>286</v>
      </c>
      <c r="L149" s="551" t="s">
        <v>286</v>
      </c>
      <c r="M149" s="551" t="s">
        <v>286</v>
      </c>
      <c r="N149" s="551" t="s">
        <v>285</v>
      </c>
      <c r="O149" s="553" t="s">
        <v>286</v>
      </c>
      <c r="P149" s="86"/>
    </row>
    <row r="150" spans="1:16">
      <c r="A150" s="558" t="s">
        <v>549</v>
      </c>
      <c r="B150" s="559" t="s">
        <v>1258</v>
      </c>
      <c r="C150" s="559" t="s">
        <v>215</v>
      </c>
      <c r="D150" s="559" t="s">
        <v>726</v>
      </c>
      <c r="E150" s="559" t="s">
        <v>669</v>
      </c>
      <c r="F150" s="559" t="s">
        <v>284</v>
      </c>
      <c r="G150" s="559" t="s">
        <v>713</v>
      </c>
      <c r="H150" s="562">
        <v>477.75</v>
      </c>
      <c r="I150" s="562">
        <v>176.79099431</v>
      </c>
      <c r="J150" s="562">
        <v>1291159.51835</v>
      </c>
      <c r="K150" s="559" t="s">
        <v>285</v>
      </c>
      <c r="L150" s="559" t="s">
        <v>286</v>
      </c>
      <c r="M150" s="559" t="s">
        <v>286</v>
      </c>
      <c r="N150" s="559" t="s">
        <v>286</v>
      </c>
      <c r="O150" s="561" t="s">
        <v>286</v>
      </c>
      <c r="P150" s="86"/>
    </row>
    <row r="151" spans="1:16">
      <c r="A151" s="558" t="s">
        <v>549</v>
      </c>
      <c r="B151" s="559" t="s">
        <v>1258</v>
      </c>
      <c r="C151" s="559" t="s">
        <v>215</v>
      </c>
      <c r="D151" s="559" t="s">
        <v>726</v>
      </c>
      <c r="E151" s="559" t="s">
        <v>669</v>
      </c>
      <c r="F151" s="559" t="s">
        <v>284</v>
      </c>
      <c r="G151" s="559" t="s">
        <v>714</v>
      </c>
      <c r="H151" s="562">
        <v>641.75</v>
      </c>
      <c r="I151" s="562">
        <v>174.79467192999999</v>
      </c>
      <c r="J151" s="562">
        <v>1304993.1791000001</v>
      </c>
      <c r="K151" s="559" t="s">
        <v>285</v>
      </c>
      <c r="L151" s="559" t="s">
        <v>286</v>
      </c>
      <c r="M151" s="559" t="s">
        <v>286</v>
      </c>
      <c r="N151" s="559" t="s">
        <v>286</v>
      </c>
      <c r="O151" s="561" t="s">
        <v>286</v>
      </c>
      <c r="P151" s="86"/>
    </row>
    <row r="152" spans="1:16">
      <c r="A152" s="558" t="s">
        <v>549</v>
      </c>
      <c r="B152" s="559" t="s">
        <v>1258</v>
      </c>
      <c r="C152" s="559" t="s">
        <v>215</v>
      </c>
      <c r="D152" s="559" t="s">
        <v>726</v>
      </c>
      <c r="E152" s="559" t="s">
        <v>669</v>
      </c>
      <c r="F152" s="559" t="s">
        <v>284</v>
      </c>
      <c r="G152" s="559" t="s">
        <v>674</v>
      </c>
      <c r="H152" s="562">
        <v>4467</v>
      </c>
      <c r="I152" s="562">
        <v>3336.7880679499999</v>
      </c>
      <c r="J152" s="562">
        <v>10377433.052549999</v>
      </c>
      <c r="K152" s="559" t="s">
        <v>285</v>
      </c>
      <c r="L152" s="559" t="s">
        <v>286</v>
      </c>
      <c r="M152" s="559" t="s">
        <v>285</v>
      </c>
      <c r="N152" s="559" t="s">
        <v>286</v>
      </c>
      <c r="O152" s="561" t="s">
        <v>286</v>
      </c>
      <c r="P152" s="86"/>
    </row>
    <row r="153" spans="1:16">
      <c r="A153" s="558" t="s">
        <v>549</v>
      </c>
      <c r="B153" s="559" t="s">
        <v>1258</v>
      </c>
      <c r="C153" s="559" t="s">
        <v>215</v>
      </c>
      <c r="D153" s="559" t="s">
        <v>726</v>
      </c>
      <c r="E153" s="559" t="s">
        <v>669</v>
      </c>
      <c r="F153" s="559" t="s">
        <v>284</v>
      </c>
      <c r="G153" s="559" t="s">
        <v>715</v>
      </c>
      <c r="H153" s="562">
        <v>817</v>
      </c>
      <c r="I153" s="562">
        <v>266.530395</v>
      </c>
      <c r="J153" s="562">
        <v>2198505.96545</v>
      </c>
      <c r="K153" s="559" t="s">
        <v>285</v>
      </c>
      <c r="L153" s="559" t="s">
        <v>286</v>
      </c>
      <c r="M153" s="559" t="s">
        <v>286</v>
      </c>
      <c r="N153" s="559" t="s">
        <v>286</v>
      </c>
      <c r="O153" s="561" t="s">
        <v>286</v>
      </c>
      <c r="P153" s="86"/>
    </row>
    <row r="154" spans="1:16">
      <c r="A154" s="550" t="s">
        <v>549</v>
      </c>
      <c r="B154" s="551" t="s">
        <v>1258</v>
      </c>
      <c r="C154" s="551" t="s">
        <v>215</v>
      </c>
      <c r="D154" s="551" t="s">
        <v>726</v>
      </c>
      <c r="E154" s="551" t="s">
        <v>679</v>
      </c>
      <c r="F154" s="551" t="s">
        <v>284</v>
      </c>
      <c r="G154" s="551" t="s">
        <v>723</v>
      </c>
      <c r="H154" s="552">
        <v>15</v>
      </c>
      <c r="I154" s="552">
        <v>1.1467149999999999</v>
      </c>
      <c r="J154" s="552">
        <v>7332.2425194500001</v>
      </c>
      <c r="K154" s="551" t="s">
        <v>286</v>
      </c>
      <c r="L154" s="551" t="s">
        <v>286</v>
      </c>
      <c r="M154" s="551" t="s">
        <v>286</v>
      </c>
      <c r="N154" s="551" t="s">
        <v>286</v>
      </c>
      <c r="O154" s="553" t="s">
        <v>286</v>
      </c>
      <c r="P154" s="86"/>
    </row>
    <row r="155" spans="1:16">
      <c r="A155" s="558" t="s">
        <v>549</v>
      </c>
      <c r="B155" s="559" t="s">
        <v>1258</v>
      </c>
      <c r="C155" s="559" t="s">
        <v>215</v>
      </c>
      <c r="D155" s="559" t="s">
        <v>726</v>
      </c>
      <c r="E155" s="559" t="s">
        <v>679</v>
      </c>
      <c r="F155" s="559" t="s">
        <v>284</v>
      </c>
      <c r="G155" s="559" t="s">
        <v>682</v>
      </c>
      <c r="H155" s="562">
        <v>575</v>
      </c>
      <c r="I155" s="562">
        <v>572.83722650000004</v>
      </c>
      <c r="J155" s="562">
        <v>1390843.5703499999</v>
      </c>
      <c r="K155" s="559" t="s">
        <v>285</v>
      </c>
      <c r="L155" s="559" t="s">
        <v>286</v>
      </c>
      <c r="M155" s="559" t="s">
        <v>286</v>
      </c>
      <c r="N155" s="559" t="s">
        <v>286</v>
      </c>
      <c r="O155" s="561" t="s">
        <v>286</v>
      </c>
      <c r="P155" s="86"/>
    </row>
    <row r="156" spans="1:16">
      <c r="A156" s="550" t="s">
        <v>549</v>
      </c>
      <c r="B156" s="551" t="s">
        <v>1258</v>
      </c>
      <c r="C156" s="551" t="s">
        <v>215</v>
      </c>
      <c r="D156" s="551" t="s">
        <v>726</v>
      </c>
      <c r="E156" s="551" t="s">
        <v>679</v>
      </c>
      <c r="F156" s="551" t="s">
        <v>284</v>
      </c>
      <c r="G156" s="551" t="s">
        <v>725</v>
      </c>
      <c r="H156" s="552">
        <v>25</v>
      </c>
      <c r="I156" s="552">
        <v>9.015015</v>
      </c>
      <c r="J156" s="552">
        <v>97130.291519999999</v>
      </c>
      <c r="K156" s="551" t="s">
        <v>286</v>
      </c>
      <c r="L156" s="551" t="s">
        <v>286</v>
      </c>
      <c r="M156" s="551" t="s">
        <v>286</v>
      </c>
      <c r="N156" s="551" t="s">
        <v>286</v>
      </c>
      <c r="O156" s="553" t="s">
        <v>286</v>
      </c>
      <c r="P156" s="86"/>
    </row>
    <row r="157" spans="1:16">
      <c r="A157" s="558" t="s">
        <v>549</v>
      </c>
      <c r="B157" s="559" t="s">
        <v>1258</v>
      </c>
      <c r="C157" s="559" t="s">
        <v>217</v>
      </c>
      <c r="D157" s="559" t="s">
        <v>735</v>
      </c>
      <c r="E157" s="559" t="s">
        <v>662</v>
      </c>
      <c r="F157" s="559" t="s">
        <v>318</v>
      </c>
      <c r="G157" s="559" t="s">
        <v>684</v>
      </c>
      <c r="H157" s="560">
        <v>23</v>
      </c>
      <c r="I157" s="560">
        <v>901.88</v>
      </c>
      <c r="J157" s="560">
        <v>343995.06303999998</v>
      </c>
      <c r="K157" s="559" t="s">
        <v>285</v>
      </c>
      <c r="L157" s="559" t="s">
        <v>285</v>
      </c>
      <c r="M157" s="559" t="s">
        <v>285</v>
      </c>
      <c r="N157" s="559" t="s">
        <v>286</v>
      </c>
      <c r="O157" s="563" t="s">
        <v>286</v>
      </c>
      <c r="P157" s="86"/>
    </row>
    <row r="158" spans="1:16">
      <c r="A158" s="558" t="s">
        <v>549</v>
      </c>
      <c r="B158" s="559" t="s">
        <v>1258</v>
      </c>
      <c r="C158" s="559" t="s">
        <v>217</v>
      </c>
      <c r="D158" s="559" t="s">
        <v>732</v>
      </c>
      <c r="E158" s="559" t="s">
        <v>662</v>
      </c>
      <c r="F158" s="559" t="s">
        <v>318</v>
      </c>
      <c r="G158" s="559" t="s">
        <v>684</v>
      </c>
      <c r="H158" s="560">
        <v>43.5</v>
      </c>
      <c r="I158" s="560">
        <v>3668.5326</v>
      </c>
      <c r="J158" s="560">
        <v>723732.99600000004</v>
      </c>
      <c r="K158" s="559" t="s">
        <v>285</v>
      </c>
      <c r="L158" s="559" t="s">
        <v>285</v>
      </c>
      <c r="M158" s="559" t="s">
        <v>285</v>
      </c>
      <c r="N158" s="559" t="s">
        <v>286</v>
      </c>
      <c r="O158" s="563" t="s">
        <v>286</v>
      </c>
      <c r="P158" s="86"/>
    </row>
    <row r="159" spans="1:16">
      <c r="A159" s="558" t="s">
        <v>549</v>
      </c>
      <c r="B159" s="559" t="s">
        <v>1258</v>
      </c>
      <c r="C159" s="559" t="s">
        <v>217</v>
      </c>
      <c r="D159" s="559" t="s">
        <v>733</v>
      </c>
      <c r="E159" s="559" t="s">
        <v>662</v>
      </c>
      <c r="F159" s="559" t="s">
        <v>318</v>
      </c>
      <c r="G159" s="559" t="s">
        <v>684</v>
      </c>
      <c r="H159" s="560">
        <v>43.833333332999999</v>
      </c>
      <c r="I159" s="560">
        <v>4775.1797419000004</v>
      </c>
      <c r="J159" s="560">
        <v>869792.53362</v>
      </c>
      <c r="K159" s="559" t="s">
        <v>285</v>
      </c>
      <c r="L159" s="559" t="s">
        <v>285</v>
      </c>
      <c r="M159" s="559" t="s">
        <v>285</v>
      </c>
      <c r="N159" s="559" t="s">
        <v>286</v>
      </c>
      <c r="O159" s="563" t="s">
        <v>286</v>
      </c>
      <c r="P159" s="86"/>
    </row>
    <row r="160" spans="1:16">
      <c r="A160" s="558" t="s">
        <v>549</v>
      </c>
      <c r="B160" s="559" t="s">
        <v>1258</v>
      </c>
      <c r="C160" s="559" t="s">
        <v>217</v>
      </c>
      <c r="D160" s="559" t="s">
        <v>734</v>
      </c>
      <c r="E160" s="559" t="s">
        <v>662</v>
      </c>
      <c r="F160" s="559" t="s">
        <v>318</v>
      </c>
      <c r="G160" s="559" t="s">
        <v>684</v>
      </c>
      <c r="H160" s="560">
        <v>115.33333333500001</v>
      </c>
      <c r="I160" s="560">
        <v>20565.204828999998</v>
      </c>
      <c r="J160" s="560">
        <v>3619704.4197650002</v>
      </c>
      <c r="K160" s="559" t="s">
        <v>285</v>
      </c>
      <c r="L160" s="559" t="s">
        <v>285</v>
      </c>
      <c r="M160" s="559" t="s">
        <v>285</v>
      </c>
      <c r="N160" s="559" t="s">
        <v>286</v>
      </c>
      <c r="O160" s="563" t="s">
        <v>286</v>
      </c>
      <c r="P160" s="86"/>
    </row>
    <row r="161" spans="1:16" ht="13.5" thickBot="1">
      <c r="A161" s="564" t="s">
        <v>549</v>
      </c>
      <c r="B161" s="565" t="s">
        <v>1258</v>
      </c>
      <c r="C161" s="565" t="s">
        <v>217</v>
      </c>
      <c r="D161" s="565" t="s">
        <v>736</v>
      </c>
      <c r="E161" s="565" t="s">
        <v>665</v>
      </c>
      <c r="F161" s="565" t="s">
        <v>318</v>
      </c>
      <c r="G161" s="565" t="s">
        <v>668</v>
      </c>
      <c r="H161" s="566">
        <v>105</v>
      </c>
      <c r="I161" s="566">
        <v>1343.654</v>
      </c>
      <c r="J161" s="566">
        <v>251139.13510000001</v>
      </c>
      <c r="K161" s="565" t="s">
        <v>285</v>
      </c>
      <c r="L161" s="565" t="s">
        <v>285</v>
      </c>
      <c r="M161" s="565" t="s">
        <v>285</v>
      </c>
      <c r="N161" s="565" t="s">
        <v>286</v>
      </c>
      <c r="O161" s="567" t="s">
        <v>286</v>
      </c>
      <c r="P161" s="86"/>
    </row>
    <row r="162" spans="1:16">
      <c r="A162" s="538"/>
      <c r="B162" s="538"/>
      <c r="C162" s="538"/>
      <c r="D162" s="538"/>
      <c r="E162" s="538"/>
      <c r="F162" s="538"/>
      <c r="G162" s="538"/>
      <c r="H162" s="539"/>
      <c r="I162" s="539"/>
      <c r="J162" s="539"/>
      <c r="K162" s="540"/>
      <c r="L162" s="540"/>
      <c r="M162" s="540"/>
      <c r="N162" s="541"/>
      <c r="O162" s="541"/>
      <c r="P162" s="115"/>
    </row>
    <row r="163" spans="1:16">
      <c r="A163" s="538"/>
      <c r="B163" s="538"/>
      <c r="C163" s="538"/>
      <c r="D163" s="538"/>
      <c r="E163" s="538"/>
      <c r="F163" s="538"/>
      <c r="G163" s="538"/>
      <c r="H163" s="539"/>
      <c r="I163" s="539"/>
      <c r="J163" s="539"/>
      <c r="K163" s="540"/>
      <c r="L163" s="540"/>
      <c r="M163" s="540"/>
      <c r="N163" s="541"/>
      <c r="O163" s="541"/>
      <c r="P163" s="115"/>
    </row>
    <row r="164" spans="1:16">
      <c r="A164" s="538"/>
      <c r="B164" s="538"/>
      <c r="C164" s="538"/>
      <c r="D164" s="538"/>
      <c r="E164" s="538"/>
      <c r="F164" s="538"/>
      <c r="G164" s="538"/>
      <c r="H164" s="539"/>
      <c r="I164" s="539"/>
      <c r="J164" s="539"/>
      <c r="K164" s="540"/>
      <c r="L164" s="540"/>
      <c r="M164" s="540"/>
      <c r="N164" s="541"/>
      <c r="O164" s="541"/>
      <c r="P164" s="115"/>
    </row>
    <row r="165" spans="1:16">
      <c r="A165" s="538"/>
      <c r="B165" s="538"/>
      <c r="C165" s="538"/>
      <c r="D165" s="538"/>
      <c r="E165" s="538"/>
      <c r="F165" s="538"/>
      <c r="G165" s="538"/>
      <c r="H165" s="539"/>
      <c r="I165" s="539"/>
      <c r="J165" s="539"/>
      <c r="K165" s="540"/>
      <c r="L165" s="540"/>
      <c r="M165" s="540"/>
      <c r="N165" s="541"/>
      <c r="O165" s="541"/>
      <c r="P165" s="115"/>
    </row>
    <row r="166" spans="1:16">
      <c r="A166" s="538"/>
      <c r="B166" s="538"/>
      <c r="C166" s="538"/>
      <c r="D166" s="538"/>
      <c r="E166" s="538"/>
      <c r="F166" s="538"/>
      <c r="G166" s="538"/>
      <c r="H166" s="539"/>
      <c r="I166" s="539"/>
      <c r="J166" s="539"/>
      <c r="K166" s="540"/>
      <c r="L166" s="540"/>
      <c r="M166" s="540"/>
      <c r="N166" s="541"/>
      <c r="O166" s="541"/>
      <c r="P166" s="115"/>
    </row>
    <row r="167" spans="1:16">
      <c r="A167" s="538"/>
      <c r="B167" s="538"/>
      <c r="C167" s="538"/>
      <c r="D167" s="538"/>
      <c r="E167" s="538"/>
      <c r="F167" s="538"/>
      <c r="G167" s="538"/>
      <c r="H167" s="539"/>
      <c r="I167" s="539"/>
      <c r="J167" s="539"/>
      <c r="K167" s="540"/>
      <c r="L167" s="540"/>
      <c r="M167" s="540"/>
      <c r="N167" s="541"/>
      <c r="O167" s="541"/>
      <c r="P167" s="115"/>
    </row>
    <row r="168" spans="1:16">
      <c r="A168" s="538"/>
      <c r="B168" s="538"/>
      <c r="C168" s="538"/>
      <c r="D168" s="538"/>
      <c r="E168" s="538"/>
      <c r="F168" s="538"/>
      <c r="G168" s="538"/>
      <c r="H168" s="539"/>
      <c r="I168" s="539"/>
      <c r="J168" s="539"/>
      <c r="K168" s="540"/>
      <c r="L168" s="540"/>
      <c r="M168" s="540"/>
      <c r="N168" s="541"/>
      <c r="O168" s="541"/>
      <c r="P168" s="115"/>
    </row>
    <row r="169" spans="1:16">
      <c r="A169" s="538"/>
      <c r="B169" s="538"/>
      <c r="C169" s="538"/>
      <c r="D169" s="538"/>
      <c r="E169" s="538"/>
      <c r="F169" s="538"/>
      <c r="G169" s="538"/>
      <c r="H169" s="539"/>
      <c r="I169" s="539"/>
      <c r="J169" s="539"/>
      <c r="K169" s="540"/>
      <c r="L169" s="540"/>
      <c r="M169" s="540"/>
      <c r="N169" s="541"/>
      <c r="O169" s="541"/>
      <c r="P169" s="115"/>
    </row>
    <row r="170" spans="1:16">
      <c r="A170" s="538"/>
      <c r="B170" s="538"/>
      <c r="C170" s="538"/>
      <c r="D170" s="538"/>
      <c r="E170" s="538"/>
      <c r="F170" s="538"/>
      <c r="G170" s="538"/>
      <c r="H170" s="539"/>
      <c r="I170" s="539"/>
      <c r="J170" s="539"/>
      <c r="K170" s="540"/>
      <c r="L170" s="540"/>
      <c r="M170" s="540"/>
      <c r="N170" s="541"/>
      <c r="O170" s="541"/>
      <c r="P170" s="115"/>
    </row>
    <row r="171" spans="1:16">
      <c r="A171" s="538"/>
      <c r="B171" s="538"/>
      <c r="C171" s="538"/>
      <c r="D171" s="538"/>
      <c r="E171" s="538"/>
      <c r="F171" s="538"/>
      <c r="G171" s="538"/>
      <c r="H171" s="539"/>
      <c r="I171" s="539"/>
      <c r="J171" s="539"/>
      <c r="K171" s="540"/>
      <c r="L171" s="540"/>
      <c r="M171" s="540"/>
      <c r="N171" s="541"/>
      <c r="O171" s="541"/>
      <c r="P171" s="115"/>
    </row>
    <row r="172" spans="1:16">
      <c r="A172" s="538"/>
      <c r="B172" s="538"/>
      <c r="C172" s="538"/>
      <c r="D172" s="538"/>
      <c r="E172" s="538"/>
      <c r="F172" s="538"/>
      <c r="G172" s="538"/>
      <c r="H172" s="539"/>
      <c r="I172" s="539"/>
      <c r="J172" s="539"/>
      <c r="K172" s="540"/>
      <c r="L172" s="540"/>
      <c r="M172" s="540"/>
      <c r="N172" s="541"/>
      <c r="O172" s="541"/>
      <c r="P172" s="115"/>
    </row>
    <row r="173" spans="1:16">
      <c r="A173" s="538"/>
      <c r="B173" s="538"/>
      <c r="C173" s="538"/>
      <c r="D173" s="538"/>
      <c r="E173" s="538"/>
      <c r="F173" s="538"/>
      <c r="G173" s="538"/>
      <c r="H173" s="539"/>
      <c r="I173" s="539"/>
      <c r="J173" s="539"/>
      <c r="K173" s="540"/>
      <c r="L173" s="540"/>
      <c r="M173" s="540"/>
      <c r="N173" s="541"/>
      <c r="O173" s="541"/>
      <c r="P173" s="115"/>
    </row>
    <row r="174" spans="1:16">
      <c r="A174" s="538"/>
      <c r="B174" s="538"/>
      <c r="C174" s="538"/>
      <c r="D174" s="538"/>
      <c r="E174" s="538"/>
      <c r="F174" s="538"/>
      <c r="G174" s="538"/>
      <c r="H174" s="539"/>
      <c r="I174" s="539"/>
      <c r="J174" s="539"/>
      <c r="K174" s="540"/>
      <c r="L174" s="540"/>
      <c r="M174" s="540"/>
      <c r="N174" s="541"/>
      <c r="O174" s="541"/>
      <c r="P174" s="115"/>
    </row>
    <row r="175" spans="1:16">
      <c r="A175" s="538"/>
      <c r="B175" s="538"/>
      <c r="C175" s="538"/>
      <c r="D175" s="538"/>
      <c r="E175" s="538"/>
      <c r="F175" s="538"/>
      <c r="G175" s="538"/>
      <c r="H175" s="539"/>
      <c r="I175" s="539"/>
      <c r="J175" s="539"/>
      <c r="K175" s="540"/>
      <c r="L175" s="540"/>
      <c r="M175" s="540"/>
      <c r="N175" s="541"/>
      <c r="O175" s="541"/>
      <c r="P175" s="115"/>
    </row>
    <row r="176" spans="1:16">
      <c r="A176" s="538"/>
      <c r="B176" s="538"/>
      <c r="C176" s="538"/>
      <c r="D176" s="538"/>
      <c r="E176" s="538"/>
      <c r="F176" s="538"/>
      <c r="G176" s="538"/>
      <c r="H176" s="539"/>
      <c r="I176" s="539"/>
      <c r="J176" s="539"/>
      <c r="K176" s="540"/>
      <c r="L176" s="540"/>
      <c r="M176" s="540"/>
      <c r="N176" s="541"/>
      <c r="O176" s="541"/>
      <c r="P176" s="115"/>
    </row>
    <row r="177" spans="1:16">
      <c r="A177" s="538"/>
      <c r="B177" s="538"/>
      <c r="C177" s="538"/>
      <c r="D177" s="538"/>
      <c r="E177" s="538"/>
      <c r="F177" s="538"/>
      <c r="G177" s="538"/>
      <c r="H177" s="539"/>
      <c r="I177" s="539"/>
      <c r="J177" s="539"/>
      <c r="K177" s="540"/>
      <c r="L177" s="540"/>
      <c r="M177" s="540"/>
      <c r="N177" s="541"/>
      <c r="O177" s="541"/>
      <c r="P177" s="115"/>
    </row>
    <row r="178" spans="1:16">
      <c r="A178" s="538"/>
      <c r="B178" s="538"/>
      <c r="C178" s="538"/>
      <c r="D178" s="538"/>
      <c r="E178" s="538"/>
      <c r="F178" s="538"/>
      <c r="G178" s="538"/>
      <c r="H178" s="539"/>
      <c r="I178" s="539"/>
      <c r="J178" s="539"/>
      <c r="K178" s="540"/>
      <c r="L178" s="540"/>
      <c r="M178" s="540"/>
      <c r="N178" s="541"/>
      <c r="O178" s="541"/>
      <c r="P178" s="115"/>
    </row>
    <row r="179" spans="1:16">
      <c r="A179" s="538"/>
      <c r="B179" s="538"/>
      <c r="C179" s="538"/>
      <c r="D179" s="538"/>
      <c r="E179" s="538"/>
      <c r="F179" s="538"/>
      <c r="G179" s="538"/>
      <c r="H179" s="539"/>
      <c r="I179" s="539"/>
      <c r="J179" s="539"/>
      <c r="K179" s="540"/>
      <c r="L179" s="540"/>
      <c r="M179" s="540"/>
      <c r="N179" s="541"/>
      <c r="O179" s="541"/>
      <c r="P179" s="115"/>
    </row>
    <row r="180" spans="1:16">
      <c r="A180" s="538"/>
      <c r="B180" s="538"/>
      <c r="C180" s="538"/>
      <c r="D180" s="538"/>
      <c r="E180" s="538"/>
      <c r="F180" s="538"/>
      <c r="G180" s="538"/>
      <c r="H180" s="539"/>
      <c r="I180" s="539"/>
      <c r="J180" s="539"/>
      <c r="K180" s="540"/>
      <c r="L180" s="540"/>
      <c r="M180" s="540"/>
      <c r="N180" s="541"/>
      <c r="O180" s="541"/>
      <c r="P180" s="115"/>
    </row>
    <row r="181" spans="1:16">
      <c r="A181" s="538"/>
      <c r="B181" s="538"/>
      <c r="C181" s="538"/>
      <c r="D181" s="538"/>
      <c r="E181" s="538"/>
      <c r="F181" s="538"/>
      <c r="G181" s="538"/>
      <c r="H181" s="539"/>
      <c r="I181" s="539"/>
      <c r="J181" s="539"/>
      <c r="K181" s="540"/>
      <c r="L181" s="540"/>
      <c r="M181" s="540"/>
      <c r="N181" s="541"/>
      <c r="O181" s="541"/>
      <c r="P181" s="115"/>
    </row>
    <row r="182" spans="1:16">
      <c r="A182" s="538"/>
      <c r="B182" s="538"/>
      <c r="C182" s="538"/>
      <c r="D182" s="538"/>
      <c r="E182" s="538"/>
      <c r="F182" s="538"/>
      <c r="G182" s="538"/>
      <c r="H182" s="539"/>
      <c r="I182" s="539"/>
      <c r="J182" s="539"/>
      <c r="K182" s="540"/>
      <c r="L182" s="540"/>
      <c r="M182" s="540"/>
      <c r="N182" s="541"/>
      <c r="O182" s="541"/>
      <c r="P182" s="115"/>
    </row>
    <row r="183" spans="1:16">
      <c r="A183" s="538"/>
      <c r="B183" s="538"/>
      <c r="C183" s="538"/>
      <c r="D183" s="538"/>
      <c r="E183" s="538"/>
      <c r="F183" s="538"/>
      <c r="G183" s="538"/>
      <c r="H183" s="539"/>
      <c r="I183" s="539"/>
      <c r="J183" s="539"/>
      <c r="K183" s="540"/>
      <c r="L183" s="540"/>
      <c r="M183" s="540"/>
      <c r="N183" s="541"/>
      <c r="O183" s="541"/>
      <c r="P183" s="115"/>
    </row>
    <row r="184" spans="1:16">
      <c r="A184" s="538"/>
      <c r="B184" s="538"/>
      <c r="C184" s="538"/>
      <c r="D184" s="538"/>
      <c r="E184" s="538"/>
      <c r="F184" s="538"/>
      <c r="G184" s="538"/>
      <c r="H184" s="539"/>
      <c r="I184" s="539"/>
      <c r="J184" s="539"/>
      <c r="K184" s="540"/>
      <c r="L184" s="540"/>
      <c r="M184" s="540"/>
      <c r="N184" s="541"/>
      <c r="O184" s="541"/>
      <c r="P184" s="115"/>
    </row>
    <row r="185" spans="1:16">
      <c r="A185" s="538"/>
      <c r="B185" s="538"/>
      <c r="C185" s="538"/>
      <c r="D185" s="538"/>
      <c r="E185" s="538"/>
      <c r="F185" s="538"/>
      <c r="G185" s="538"/>
      <c r="H185" s="539"/>
      <c r="I185" s="539"/>
      <c r="J185" s="539"/>
      <c r="K185" s="540"/>
      <c r="L185" s="540"/>
      <c r="M185" s="540"/>
      <c r="N185" s="541"/>
      <c r="O185" s="541"/>
      <c r="P185" s="115"/>
    </row>
    <row r="186" spans="1:16">
      <c r="A186" s="538"/>
      <c r="B186" s="538"/>
      <c r="C186" s="538"/>
      <c r="D186" s="538"/>
      <c r="E186" s="538"/>
      <c r="F186" s="538"/>
      <c r="G186" s="538"/>
      <c r="H186" s="539"/>
      <c r="I186" s="539"/>
      <c r="J186" s="539"/>
      <c r="K186" s="540"/>
      <c r="L186" s="540"/>
      <c r="M186" s="540"/>
      <c r="N186" s="541"/>
      <c r="O186" s="541"/>
      <c r="P186" s="115"/>
    </row>
    <row r="187" spans="1:16">
      <c r="A187" s="538"/>
      <c r="B187" s="538"/>
      <c r="C187" s="538"/>
      <c r="D187" s="538"/>
      <c r="E187" s="538"/>
      <c r="F187" s="538"/>
      <c r="G187" s="538"/>
      <c r="H187" s="539"/>
      <c r="I187" s="539"/>
      <c r="J187" s="539"/>
      <c r="K187" s="540"/>
      <c r="L187" s="540"/>
      <c r="M187" s="540"/>
      <c r="N187" s="541"/>
      <c r="O187" s="541"/>
      <c r="P187" s="115"/>
    </row>
    <row r="188" spans="1:16">
      <c r="A188" s="538"/>
      <c r="B188" s="538"/>
      <c r="C188" s="538"/>
      <c r="D188" s="538"/>
      <c r="E188" s="538"/>
      <c r="F188" s="538"/>
      <c r="G188" s="538"/>
      <c r="H188" s="539"/>
      <c r="I188" s="539"/>
      <c r="J188" s="539"/>
      <c r="K188" s="540"/>
      <c r="L188" s="540"/>
      <c r="M188" s="540"/>
      <c r="N188" s="541"/>
      <c r="O188" s="541"/>
      <c r="P188" s="115"/>
    </row>
    <row r="189" spans="1:16">
      <c r="A189" s="538"/>
      <c r="B189" s="538"/>
      <c r="C189" s="538"/>
      <c r="D189" s="538"/>
      <c r="E189" s="538"/>
      <c r="F189" s="538"/>
      <c r="G189" s="538"/>
      <c r="H189" s="539"/>
      <c r="I189" s="539"/>
      <c r="J189" s="539"/>
      <c r="K189" s="540"/>
      <c r="L189" s="540"/>
      <c r="M189" s="540"/>
      <c r="N189" s="541"/>
      <c r="O189" s="541"/>
      <c r="P189" s="115"/>
    </row>
    <row r="190" spans="1:16">
      <c r="A190" s="538"/>
      <c r="B190" s="538"/>
      <c r="C190" s="538"/>
      <c r="D190" s="538"/>
      <c r="E190" s="538"/>
      <c r="F190" s="538"/>
      <c r="G190" s="538"/>
      <c r="H190" s="539"/>
      <c r="I190" s="539"/>
      <c r="J190" s="539"/>
      <c r="K190" s="540"/>
      <c r="L190" s="540"/>
      <c r="M190" s="540"/>
      <c r="N190" s="541"/>
      <c r="O190" s="541"/>
      <c r="P190" s="115"/>
    </row>
    <row r="191" spans="1:16">
      <c r="A191" s="538"/>
      <c r="B191" s="538"/>
      <c r="C191" s="538"/>
      <c r="D191" s="538"/>
      <c r="E191" s="538"/>
      <c r="F191" s="538"/>
      <c r="G191" s="538"/>
      <c r="H191" s="539"/>
      <c r="I191" s="539"/>
      <c r="J191" s="539"/>
      <c r="K191" s="540"/>
      <c r="L191" s="540"/>
      <c r="M191" s="540"/>
      <c r="N191" s="541"/>
      <c r="O191" s="541"/>
      <c r="P191" s="115"/>
    </row>
    <row r="192" spans="1:16">
      <c r="A192" s="538"/>
      <c r="B192" s="538"/>
      <c r="C192" s="538"/>
      <c r="D192" s="538"/>
      <c r="E192" s="538"/>
      <c r="F192" s="538"/>
      <c r="G192" s="538"/>
      <c r="H192" s="539"/>
      <c r="I192" s="539"/>
      <c r="J192" s="539"/>
      <c r="K192" s="540"/>
      <c r="L192" s="540"/>
      <c r="M192" s="540"/>
      <c r="N192" s="541"/>
      <c r="O192" s="541"/>
      <c r="P192" s="115"/>
    </row>
    <row r="193" spans="1:16">
      <c r="A193" s="538"/>
      <c r="B193" s="538"/>
      <c r="C193" s="538"/>
      <c r="D193" s="538"/>
      <c r="E193" s="538"/>
      <c r="F193" s="538"/>
      <c r="G193" s="538"/>
      <c r="H193" s="539"/>
      <c r="I193" s="539"/>
      <c r="J193" s="539"/>
      <c r="K193" s="540"/>
      <c r="L193" s="540"/>
      <c r="M193" s="540"/>
      <c r="N193" s="541"/>
      <c r="O193" s="541"/>
      <c r="P193" s="115"/>
    </row>
    <row r="194" spans="1:16">
      <c r="A194" s="538"/>
      <c r="B194" s="538"/>
      <c r="C194" s="538"/>
      <c r="D194" s="538"/>
      <c r="E194" s="538"/>
      <c r="F194" s="538"/>
      <c r="G194" s="538"/>
      <c r="H194" s="539"/>
      <c r="I194" s="539"/>
      <c r="J194" s="539"/>
      <c r="K194" s="540"/>
      <c r="L194" s="540"/>
      <c r="M194" s="540"/>
      <c r="N194" s="541"/>
      <c r="O194" s="541"/>
      <c r="P194" s="115"/>
    </row>
    <row r="195" spans="1:16">
      <c r="A195" s="538"/>
      <c r="B195" s="538"/>
      <c r="C195" s="538"/>
      <c r="D195" s="538"/>
      <c r="E195" s="538"/>
      <c r="F195" s="538"/>
      <c r="G195" s="538"/>
      <c r="H195" s="539"/>
      <c r="I195" s="539"/>
      <c r="J195" s="539"/>
      <c r="K195" s="540"/>
      <c r="L195" s="540"/>
      <c r="M195" s="540"/>
      <c r="N195" s="541"/>
      <c r="O195" s="541"/>
      <c r="P195" s="115"/>
    </row>
    <row r="196" spans="1:16">
      <c r="A196" s="538"/>
      <c r="B196" s="538"/>
      <c r="C196" s="538"/>
      <c r="D196" s="538"/>
      <c r="E196" s="538"/>
      <c r="F196" s="538"/>
      <c r="G196" s="538"/>
      <c r="H196" s="539"/>
      <c r="I196" s="539"/>
      <c r="J196" s="539"/>
      <c r="K196" s="540"/>
      <c r="L196" s="540"/>
      <c r="M196" s="540"/>
      <c r="N196" s="541"/>
      <c r="O196" s="541"/>
      <c r="P196" s="115"/>
    </row>
    <row r="197" spans="1:16">
      <c r="A197" s="538"/>
      <c r="B197" s="538"/>
      <c r="C197" s="538"/>
      <c r="D197" s="538"/>
      <c r="E197" s="538"/>
      <c r="F197" s="538"/>
      <c r="G197" s="538"/>
      <c r="H197" s="539"/>
      <c r="I197" s="539"/>
      <c r="J197" s="539"/>
      <c r="K197" s="540"/>
      <c r="L197" s="540"/>
      <c r="M197" s="540"/>
      <c r="N197" s="541"/>
      <c r="O197" s="541"/>
      <c r="P197" s="115"/>
    </row>
    <row r="198" spans="1:16">
      <c r="A198" s="538"/>
      <c r="B198" s="538"/>
      <c r="C198" s="538"/>
      <c r="D198" s="538"/>
      <c r="E198" s="538"/>
      <c r="F198" s="538"/>
      <c r="G198" s="538"/>
      <c r="H198" s="539"/>
      <c r="I198" s="539"/>
      <c r="J198" s="539"/>
      <c r="K198" s="540"/>
      <c r="L198" s="540"/>
      <c r="M198" s="540"/>
      <c r="N198" s="541"/>
      <c r="O198" s="541"/>
      <c r="P198" s="115"/>
    </row>
    <row r="199" spans="1:16">
      <c r="A199" s="538"/>
      <c r="B199" s="538"/>
      <c r="C199" s="538"/>
      <c r="D199" s="538"/>
      <c r="E199" s="538"/>
      <c r="F199" s="538"/>
      <c r="G199" s="538"/>
      <c r="H199" s="539"/>
      <c r="I199" s="539"/>
      <c r="J199" s="539"/>
      <c r="K199" s="540"/>
      <c r="L199" s="540"/>
      <c r="M199" s="540"/>
      <c r="N199" s="541"/>
      <c r="O199" s="541"/>
      <c r="P199" s="115"/>
    </row>
    <row r="200" spans="1:16">
      <c r="A200" s="538"/>
      <c r="B200" s="538"/>
      <c r="C200" s="538"/>
      <c r="D200" s="538"/>
      <c r="E200" s="538"/>
      <c r="F200" s="538"/>
      <c r="G200" s="538"/>
      <c r="H200" s="539"/>
      <c r="I200" s="539"/>
      <c r="J200" s="539"/>
      <c r="K200" s="540"/>
      <c r="L200" s="540"/>
      <c r="M200" s="540"/>
      <c r="N200" s="541"/>
      <c r="O200" s="541"/>
      <c r="P200" s="115"/>
    </row>
    <row r="201" spans="1:16">
      <c r="A201" s="538"/>
      <c r="B201" s="538"/>
      <c r="C201" s="538"/>
      <c r="D201" s="538"/>
      <c r="E201" s="538"/>
      <c r="F201" s="538"/>
      <c r="G201" s="538"/>
      <c r="H201" s="539"/>
      <c r="I201" s="539"/>
      <c r="J201" s="539"/>
      <c r="K201" s="540"/>
      <c r="L201" s="540"/>
      <c r="M201" s="540"/>
      <c r="N201" s="541"/>
      <c r="O201" s="541"/>
      <c r="P201" s="115"/>
    </row>
    <row r="202" spans="1:16">
      <c r="A202" s="538"/>
      <c r="B202" s="538"/>
      <c r="C202" s="538"/>
      <c r="D202" s="538"/>
      <c r="E202" s="538"/>
      <c r="F202" s="538"/>
      <c r="G202" s="538"/>
      <c r="H202" s="539"/>
      <c r="I202" s="539"/>
      <c r="J202" s="539"/>
      <c r="K202" s="540"/>
      <c r="L202" s="540"/>
      <c r="M202" s="540"/>
      <c r="N202" s="541"/>
      <c r="O202" s="541"/>
      <c r="P202" s="115"/>
    </row>
    <row r="203" spans="1:16">
      <c r="A203" s="538"/>
      <c r="B203" s="538"/>
      <c r="C203" s="538"/>
      <c r="D203" s="538"/>
      <c r="E203" s="538"/>
      <c r="F203" s="538"/>
      <c r="G203" s="538"/>
      <c r="H203" s="539"/>
      <c r="I203" s="539"/>
      <c r="J203" s="539"/>
      <c r="K203" s="540"/>
      <c r="L203" s="540"/>
      <c r="M203" s="540"/>
      <c r="N203" s="541"/>
      <c r="O203" s="541"/>
      <c r="P203" s="115"/>
    </row>
    <row r="204" spans="1:16">
      <c r="A204" s="538"/>
      <c r="B204" s="538"/>
      <c r="C204" s="538"/>
      <c r="D204" s="538"/>
      <c r="E204" s="538"/>
      <c r="F204" s="538"/>
      <c r="G204" s="538"/>
      <c r="H204" s="539"/>
      <c r="I204" s="539"/>
      <c r="J204" s="539"/>
      <c r="K204" s="540"/>
      <c r="L204" s="540"/>
      <c r="M204" s="540"/>
      <c r="N204" s="541"/>
      <c r="O204" s="541"/>
      <c r="P204" s="115"/>
    </row>
    <row r="205" spans="1:16">
      <c r="A205" s="538"/>
      <c r="B205" s="538"/>
      <c r="C205" s="538"/>
      <c r="D205" s="538"/>
      <c r="E205" s="538"/>
      <c r="F205" s="538"/>
      <c r="G205" s="538"/>
      <c r="H205" s="539"/>
      <c r="I205" s="539"/>
      <c r="J205" s="539"/>
      <c r="K205" s="540"/>
      <c r="L205" s="540"/>
      <c r="M205" s="540"/>
      <c r="N205" s="541"/>
      <c r="O205" s="541"/>
      <c r="P205" s="115"/>
    </row>
    <row r="206" spans="1:16">
      <c r="A206" s="538"/>
      <c r="B206" s="538"/>
      <c r="C206" s="538"/>
      <c r="D206" s="538"/>
      <c r="E206" s="538"/>
      <c r="F206" s="538"/>
      <c r="G206" s="538"/>
      <c r="H206" s="539"/>
      <c r="I206" s="539"/>
      <c r="J206" s="539"/>
      <c r="K206" s="540"/>
      <c r="L206" s="540"/>
      <c r="M206" s="540"/>
      <c r="N206" s="541"/>
      <c r="O206" s="541"/>
      <c r="P206" s="115"/>
    </row>
    <row r="207" spans="1:16">
      <c r="A207" s="538"/>
      <c r="B207" s="538"/>
      <c r="C207" s="538"/>
      <c r="D207" s="538"/>
      <c r="E207" s="538"/>
      <c r="F207" s="538"/>
      <c r="G207" s="538"/>
      <c r="H207" s="539"/>
      <c r="I207" s="539"/>
      <c r="J207" s="539"/>
      <c r="K207" s="540"/>
      <c r="L207" s="540"/>
      <c r="M207" s="540"/>
      <c r="N207" s="541"/>
      <c r="O207" s="541"/>
      <c r="P207" s="115"/>
    </row>
    <row r="208" spans="1:16">
      <c r="A208" s="538"/>
      <c r="B208" s="538"/>
      <c r="C208" s="538"/>
      <c r="D208" s="538"/>
      <c r="E208" s="538"/>
      <c r="F208" s="538"/>
      <c r="G208" s="538"/>
      <c r="H208" s="539"/>
      <c r="I208" s="539"/>
      <c r="J208" s="539"/>
      <c r="K208" s="540"/>
      <c r="L208" s="540"/>
      <c r="M208" s="540"/>
      <c r="N208" s="541"/>
      <c r="O208" s="541"/>
      <c r="P208" s="115"/>
    </row>
    <row r="209" spans="1:16">
      <c r="A209" s="538"/>
      <c r="B209" s="538"/>
      <c r="C209" s="538"/>
      <c r="D209" s="538"/>
      <c r="E209" s="538"/>
      <c r="F209" s="538"/>
      <c r="G209" s="538"/>
      <c r="H209" s="539"/>
      <c r="I209" s="539"/>
      <c r="J209" s="539"/>
      <c r="K209" s="540"/>
      <c r="L209" s="540"/>
      <c r="M209" s="540"/>
      <c r="N209" s="541"/>
      <c r="O209" s="541"/>
      <c r="P209" s="115"/>
    </row>
    <row r="210" spans="1:16">
      <c r="A210" s="538"/>
      <c r="B210" s="538"/>
      <c r="C210" s="538"/>
      <c r="D210" s="538"/>
      <c r="E210" s="538"/>
      <c r="F210" s="538"/>
      <c r="G210" s="538"/>
      <c r="H210" s="539"/>
      <c r="I210" s="539"/>
      <c r="J210" s="539"/>
      <c r="K210" s="540"/>
      <c r="L210" s="540"/>
      <c r="M210" s="540"/>
      <c r="N210" s="541"/>
      <c r="O210" s="541"/>
      <c r="P210" s="115"/>
    </row>
    <row r="211" spans="1:16">
      <c r="A211" s="538"/>
      <c r="B211" s="538"/>
      <c r="C211" s="538"/>
      <c r="D211" s="538"/>
      <c r="E211" s="538"/>
      <c r="F211" s="538"/>
      <c r="G211" s="538"/>
      <c r="H211" s="539"/>
      <c r="I211" s="539"/>
      <c r="J211" s="539"/>
      <c r="K211" s="540"/>
      <c r="L211" s="540"/>
      <c r="M211" s="540"/>
      <c r="N211" s="541"/>
      <c r="O211" s="541"/>
      <c r="P211" s="115"/>
    </row>
    <row r="212" spans="1:16">
      <c r="A212" s="538"/>
      <c r="B212" s="538"/>
      <c r="C212" s="538"/>
      <c r="D212" s="538"/>
      <c r="E212" s="538"/>
      <c r="F212" s="538"/>
      <c r="G212" s="538"/>
      <c r="H212" s="539"/>
      <c r="I212" s="539"/>
      <c r="J212" s="539"/>
      <c r="K212" s="540"/>
      <c r="L212" s="540"/>
      <c r="M212" s="540"/>
      <c r="N212" s="541"/>
      <c r="O212" s="541"/>
      <c r="P212" s="115"/>
    </row>
    <row r="213" spans="1:16">
      <c r="A213" s="538"/>
      <c r="B213" s="538"/>
      <c r="C213" s="538"/>
      <c r="D213" s="538"/>
      <c r="E213" s="538"/>
      <c r="F213" s="538"/>
      <c r="G213" s="538"/>
      <c r="H213" s="539"/>
      <c r="I213" s="539"/>
      <c r="J213" s="539"/>
      <c r="K213" s="540"/>
      <c r="L213" s="540"/>
      <c r="M213" s="540"/>
      <c r="N213" s="541"/>
      <c r="O213" s="541"/>
      <c r="P213" s="115"/>
    </row>
    <row r="214" spans="1:16">
      <c r="A214" s="538"/>
      <c r="B214" s="538"/>
      <c r="C214" s="538"/>
      <c r="D214" s="538"/>
      <c r="E214" s="538"/>
      <c r="F214" s="538"/>
      <c r="G214" s="538"/>
      <c r="H214" s="539"/>
      <c r="I214" s="539"/>
      <c r="J214" s="539"/>
      <c r="K214" s="540"/>
      <c r="L214" s="540"/>
      <c r="M214" s="540"/>
      <c r="N214" s="541"/>
      <c r="O214" s="541"/>
      <c r="P214" s="115"/>
    </row>
    <row r="215" spans="1:16">
      <c r="A215" s="538"/>
      <c r="B215" s="538"/>
      <c r="C215" s="538"/>
      <c r="D215" s="538"/>
      <c r="E215" s="538"/>
      <c r="F215" s="538"/>
      <c r="G215" s="538"/>
      <c r="H215" s="539"/>
      <c r="I215" s="539"/>
      <c r="J215" s="539"/>
      <c r="K215" s="540"/>
      <c r="L215" s="540"/>
      <c r="M215" s="540"/>
      <c r="N215" s="541"/>
      <c r="O215" s="541"/>
      <c r="P215" s="115"/>
    </row>
    <row r="216" spans="1:16">
      <c r="A216" s="538"/>
      <c r="B216" s="538"/>
      <c r="C216" s="538"/>
      <c r="D216" s="538"/>
      <c r="E216" s="538"/>
      <c r="F216" s="538"/>
      <c r="G216" s="538"/>
      <c r="H216" s="539"/>
      <c r="I216" s="539"/>
      <c r="J216" s="539"/>
      <c r="K216" s="540"/>
      <c r="L216" s="540"/>
      <c r="M216" s="540"/>
      <c r="N216" s="541"/>
      <c r="O216" s="541"/>
      <c r="P216" s="115"/>
    </row>
    <row r="217" spans="1:16">
      <c r="A217" s="538"/>
      <c r="B217" s="538"/>
      <c r="C217" s="538"/>
      <c r="D217" s="538"/>
      <c r="E217" s="538"/>
      <c r="F217" s="538"/>
      <c r="G217" s="538"/>
      <c r="H217" s="539"/>
      <c r="I217" s="539"/>
      <c r="J217" s="539"/>
      <c r="K217" s="540"/>
      <c r="L217" s="540"/>
      <c r="M217" s="540"/>
      <c r="N217" s="541"/>
      <c r="O217" s="541"/>
      <c r="P217" s="115"/>
    </row>
    <row r="218" spans="1:16">
      <c r="A218" s="538"/>
      <c r="B218" s="538"/>
      <c r="C218" s="538"/>
      <c r="D218" s="538"/>
      <c r="E218" s="538"/>
      <c r="F218" s="538"/>
      <c r="G218" s="538"/>
      <c r="H218" s="539"/>
      <c r="I218" s="539"/>
      <c r="J218" s="539"/>
      <c r="K218" s="540"/>
      <c r="L218" s="540"/>
      <c r="M218" s="540"/>
      <c r="N218" s="541"/>
      <c r="O218" s="541"/>
      <c r="P218" s="115"/>
    </row>
    <row r="219" spans="1:16">
      <c r="A219" s="538"/>
      <c r="B219" s="538"/>
      <c r="C219" s="538"/>
      <c r="D219" s="538"/>
      <c r="E219" s="538"/>
      <c r="F219" s="538"/>
      <c r="G219" s="538"/>
      <c r="H219" s="539"/>
      <c r="I219" s="539"/>
      <c r="J219" s="539"/>
      <c r="K219" s="540"/>
      <c r="L219" s="540"/>
      <c r="M219" s="540"/>
      <c r="N219" s="541"/>
      <c r="O219" s="541"/>
      <c r="P219" s="115"/>
    </row>
    <row r="220" spans="1:16">
      <c r="A220" s="538"/>
      <c r="B220" s="538"/>
      <c r="C220" s="538"/>
      <c r="D220" s="538"/>
      <c r="E220" s="538"/>
      <c r="F220" s="538"/>
      <c r="G220" s="538"/>
      <c r="H220" s="539"/>
      <c r="I220" s="539"/>
      <c r="J220" s="539"/>
      <c r="K220" s="540"/>
      <c r="L220" s="540"/>
      <c r="M220" s="540"/>
      <c r="N220" s="541"/>
      <c r="O220" s="541"/>
      <c r="P220" s="115"/>
    </row>
    <row r="221" spans="1:16">
      <c r="A221" s="538"/>
      <c r="B221" s="538"/>
      <c r="C221" s="538"/>
      <c r="D221" s="538"/>
      <c r="E221" s="538"/>
      <c r="F221" s="538"/>
      <c r="G221" s="538"/>
      <c r="H221" s="539"/>
      <c r="I221" s="539"/>
      <c r="J221" s="539"/>
      <c r="K221" s="540"/>
      <c r="L221" s="540"/>
      <c r="M221" s="540"/>
      <c r="N221" s="541"/>
      <c r="O221" s="541"/>
      <c r="P221" s="115"/>
    </row>
    <row r="222" spans="1:16">
      <c r="A222" s="538"/>
      <c r="B222" s="538"/>
      <c r="C222" s="538"/>
      <c r="D222" s="538"/>
      <c r="E222" s="538"/>
      <c r="F222" s="538"/>
      <c r="G222" s="538"/>
      <c r="H222" s="539"/>
      <c r="I222" s="539"/>
      <c r="J222" s="539"/>
      <c r="K222" s="540"/>
      <c r="L222" s="540"/>
      <c r="M222" s="540"/>
      <c r="N222" s="541"/>
      <c r="O222" s="541"/>
      <c r="P222" s="115"/>
    </row>
    <row r="223" spans="1:16">
      <c r="A223" s="538"/>
      <c r="B223" s="538"/>
      <c r="C223" s="538"/>
      <c r="D223" s="538"/>
      <c r="E223" s="538"/>
      <c r="F223" s="538"/>
      <c r="G223" s="538"/>
      <c r="H223" s="539"/>
      <c r="I223" s="539"/>
      <c r="J223" s="539"/>
      <c r="K223" s="540"/>
      <c r="L223" s="540"/>
      <c r="M223" s="540"/>
      <c r="N223" s="541"/>
      <c r="O223" s="541"/>
      <c r="P223" s="115"/>
    </row>
    <row r="224" spans="1:16">
      <c r="A224" s="538"/>
      <c r="B224" s="538"/>
      <c r="C224" s="538"/>
      <c r="D224" s="538"/>
      <c r="E224" s="538"/>
      <c r="F224" s="538"/>
      <c r="G224" s="538"/>
      <c r="H224" s="539"/>
      <c r="I224" s="539"/>
      <c r="J224" s="539"/>
      <c r="K224" s="540"/>
      <c r="L224" s="540"/>
      <c r="M224" s="540"/>
      <c r="N224" s="541"/>
      <c r="O224" s="541"/>
      <c r="P224" s="115"/>
    </row>
    <row r="225" spans="1:16">
      <c r="A225" s="538"/>
      <c r="B225" s="538"/>
      <c r="C225" s="538"/>
      <c r="D225" s="538"/>
      <c r="E225" s="538"/>
      <c r="F225" s="538"/>
      <c r="G225" s="538"/>
      <c r="H225" s="539"/>
      <c r="I225" s="539"/>
      <c r="J225" s="539"/>
      <c r="K225" s="540"/>
      <c r="L225" s="540"/>
      <c r="M225" s="540"/>
      <c r="N225" s="541"/>
      <c r="O225" s="541"/>
      <c r="P225" s="115"/>
    </row>
    <row r="226" spans="1:16">
      <c r="A226" s="538"/>
      <c r="B226" s="538"/>
      <c r="C226" s="538"/>
      <c r="D226" s="538"/>
      <c r="E226" s="538"/>
      <c r="F226" s="538"/>
      <c r="G226" s="538"/>
      <c r="H226" s="539"/>
      <c r="I226" s="539"/>
      <c r="J226" s="539"/>
      <c r="K226" s="540"/>
      <c r="L226" s="540"/>
      <c r="M226" s="540"/>
      <c r="N226" s="541"/>
      <c r="O226" s="541"/>
      <c r="P226" s="115"/>
    </row>
    <row r="227" spans="1:16">
      <c r="A227" s="538"/>
      <c r="B227" s="538"/>
      <c r="C227" s="538"/>
      <c r="D227" s="538"/>
      <c r="E227" s="538"/>
      <c r="F227" s="538"/>
      <c r="G227" s="538"/>
      <c r="H227" s="539"/>
      <c r="I227" s="539"/>
      <c r="J227" s="539"/>
      <c r="K227" s="540"/>
      <c r="L227" s="540"/>
      <c r="M227" s="540"/>
      <c r="N227" s="541"/>
      <c r="O227" s="541"/>
      <c r="P227" s="115"/>
    </row>
    <row r="228" spans="1:16">
      <c r="A228" s="538"/>
      <c r="B228" s="538"/>
      <c r="C228" s="538"/>
      <c r="D228" s="538"/>
      <c r="E228" s="538"/>
      <c r="F228" s="538"/>
      <c r="G228" s="538"/>
      <c r="H228" s="539"/>
      <c r="I228" s="539"/>
      <c r="J228" s="539"/>
      <c r="K228" s="540"/>
      <c r="L228" s="540"/>
      <c r="M228" s="540"/>
      <c r="N228" s="541"/>
      <c r="O228" s="541"/>
      <c r="P228" s="115"/>
    </row>
    <row r="229" spans="1:16">
      <c r="A229" s="538"/>
      <c r="B229" s="538"/>
      <c r="C229" s="538"/>
      <c r="D229" s="538"/>
      <c r="E229" s="538"/>
      <c r="F229" s="538"/>
      <c r="G229" s="538"/>
      <c r="H229" s="539"/>
      <c r="I229" s="539"/>
      <c r="J229" s="539"/>
      <c r="K229" s="540"/>
      <c r="L229" s="540"/>
      <c r="M229" s="540"/>
      <c r="N229" s="541"/>
      <c r="O229" s="541"/>
      <c r="P229" s="115"/>
    </row>
    <row r="230" spans="1:16">
      <c r="A230" s="538"/>
      <c r="B230" s="538"/>
      <c r="C230" s="538"/>
      <c r="D230" s="538"/>
      <c r="E230" s="538"/>
      <c r="F230" s="538"/>
      <c r="G230" s="538"/>
      <c r="H230" s="539"/>
      <c r="I230" s="539"/>
      <c r="J230" s="539"/>
      <c r="K230" s="540"/>
      <c r="L230" s="540"/>
      <c r="M230" s="540"/>
      <c r="N230" s="541"/>
      <c r="O230" s="541"/>
      <c r="P230" s="115"/>
    </row>
    <row r="231" spans="1:16">
      <c r="A231" s="538"/>
      <c r="B231" s="538"/>
      <c r="C231" s="538"/>
      <c r="D231" s="538"/>
      <c r="E231" s="538"/>
      <c r="F231" s="538"/>
      <c r="G231" s="538"/>
      <c r="H231" s="539"/>
      <c r="I231" s="539"/>
      <c r="J231" s="539"/>
      <c r="K231" s="540"/>
      <c r="L231" s="540"/>
      <c r="M231" s="540"/>
      <c r="N231" s="541"/>
      <c r="O231" s="541"/>
      <c r="P231" s="115"/>
    </row>
    <row r="232" spans="1:16">
      <c r="A232" s="538"/>
      <c r="B232" s="538"/>
      <c r="C232" s="538"/>
      <c r="D232" s="538"/>
      <c r="E232" s="538"/>
      <c r="F232" s="538"/>
      <c r="G232" s="538"/>
      <c r="H232" s="539"/>
      <c r="I232" s="539"/>
      <c r="J232" s="539"/>
      <c r="K232" s="540"/>
      <c r="L232" s="540"/>
      <c r="M232" s="540"/>
      <c r="N232" s="541"/>
      <c r="O232" s="541"/>
      <c r="P232" s="115"/>
    </row>
    <row r="233" spans="1:16">
      <c r="A233" s="538"/>
      <c r="B233" s="538"/>
      <c r="C233" s="538"/>
      <c r="D233" s="538"/>
      <c r="E233" s="538"/>
      <c r="F233" s="538"/>
      <c r="G233" s="538"/>
      <c r="H233" s="539"/>
      <c r="I233" s="539"/>
      <c r="J233" s="539"/>
      <c r="K233" s="540"/>
      <c r="L233" s="540"/>
      <c r="M233" s="540"/>
      <c r="N233" s="541"/>
      <c r="O233" s="541"/>
      <c r="P233" s="115"/>
    </row>
    <row r="234" spans="1:16">
      <c r="A234" s="538"/>
      <c r="B234" s="538"/>
      <c r="C234" s="538"/>
      <c r="D234" s="538"/>
      <c r="E234" s="538"/>
      <c r="F234" s="538"/>
      <c r="G234" s="538"/>
      <c r="H234" s="539"/>
      <c r="I234" s="539"/>
      <c r="J234" s="539"/>
      <c r="K234" s="540"/>
      <c r="L234" s="540"/>
      <c r="M234" s="540"/>
      <c r="N234" s="541"/>
      <c r="O234" s="541"/>
      <c r="P234" s="115"/>
    </row>
    <row r="235" spans="1:16">
      <c r="A235" s="538"/>
      <c r="B235" s="538"/>
      <c r="C235" s="538"/>
      <c r="D235" s="538"/>
      <c r="E235" s="538"/>
      <c r="F235" s="538"/>
      <c r="G235" s="538"/>
      <c r="H235" s="539"/>
      <c r="I235" s="539"/>
      <c r="J235" s="539"/>
      <c r="K235" s="540"/>
      <c r="L235" s="540"/>
      <c r="M235" s="540"/>
      <c r="N235" s="541"/>
      <c r="O235" s="541"/>
      <c r="P235" s="115"/>
    </row>
    <row r="236" spans="1:16">
      <c r="A236" s="538"/>
      <c r="B236" s="538"/>
      <c r="C236" s="538"/>
      <c r="D236" s="538"/>
      <c r="E236" s="538"/>
      <c r="F236" s="538"/>
      <c r="G236" s="538"/>
      <c r="H236" s="539"/>
      <c r="I236" s="539"/>
      <c r="J236" s="539"/>
      <c r="K236" s="540"/>
      <c r="L236" s="540"/>
      <c r="M236" s="540"/>
      <c r="N236" s="541"/>
      <c r="O236" s="541"/>
      <c r="P236" s="115"/>
    </row>
    <row r="237" spans="1:16">
      <c r="A237" s="538"/>
      <c r="B237" s="538"/>
      <c r="C237" s="538"/>
      <c r="D237" s="538"/>
      <c r="E237" s="538"/>
      <c r="F237" s="538"/>
      <c r="G237" s="538"/>
      <c r="H237" s="539"/>
      <c r="I237" s="539"/>
      <c r="J237" s="539"/>
      <c r="K237" s="540"/>
      <c r="L237" s="540"/>
      <c r="M237" s="540"/>
      <c r="N237" s="541"/>
      <c r="O237" s="541"/>
      <c r="P237" s="115"/>
    </row>
    <row r="238" spans="1:16">
      <c r="A238" s="538"/>
      <c r="B238" s="538"/>
      <c r="C238" s="538"/>
      <c r="D238" s="538"/>
      <c r="E238" s="538"/>
      <c r="F238" s="538"/>
      <c r="G238" s="538"/>
      <c r="H238" s="539"/>
      <c r="I238" s="539"/>
      <c r="J238" s="539"/>
      <c r="K238" s="540"/>
      <c r="L238" s="540"/>
      <c r="M238" s="540"/>
      <c r="N238" s="541"/>
      <c r="O238" s="541"/>
      <c r="P238" s="115"/>
    </row>
    <row r="239" spans="1:16">
      <c r="A239" s="538"/>
      <c r="B239" s="538"/>
      <c r="C239" s="538"/>
      <c r="D239" s="538"/>
      <c r="E239" s="538"/>
      <c r="F239" s="538"/>
      <c r="G239" s="538"/>
      <c r="H239" s="539"/>
      <c r="I239" s="539"/>
      <c r="J239" s="539"/>
      <c r="K239" s="540"/>
      <c r="L239" s="540"/>
      <c r="M239" s="540"/>
      <c r="N239" s="541"/>
      <c r="O239" s="541"/>
      <c r="P239" s="115"/>
    </row>
    <row r="240" spans="1:16">
      <c r="A240" s="538"/>
      <c r="B240" s="538"/>
      <c r="C240" s="538"/>
      <c r="D240" s="538"/>
      <c r="E240" s="538"/>
      <c r="F240" s="538"/>
      <c r="G240" s="538"/>
      <c r="H240" s="539"/>
      <c r="I240" s="539"/>
      <c r="J240" s="539"/>
      <c r="K240" s="540"/>
      <c r="L240" s="540"/>
      <c r="M240" s="540"/>
      <c r="N240" s="541"/>
      <c r="O240" s="541"/>
      <c r="P240" s="115"/>
    </row>
    <row r="241" spans="1:16">
      <c r="A241" s="538"/>
      <c r="B241" s="538"/>
      <c r="C241" s="538"/>
      <c r="D241" s="538"/>
      <c r="E241" s="538"/>
      <c r="F241" s="538"/>
      <c r="G241" s="538"/>
      <c r="H241" s="539"/>
      <c r="I241" s="539"/>
      <c r="J241" s="539"/>
      <c r="K241" s="540"/>
      <c r="L241" s="540"/>
      <c r="M241" s="540"/>
      <c r="N241" s="541"/>
      <c r="O241" s="541"/>
      <c r="P241" s="115"/>
    </row>
    <row r="242" spans="1:16">
      <c r="A242" s="538"/>
      <c r="B242" s="538"/>
      <c r="C242" s="538"/>
      <c r="D242" s="538"/>
      <c r="E242" s="538"/>
      <c r="F242" s="538"/>
      <c r="G242" s="538"/>
      <c r="H242" s="539"/>
      <c r="I242" s="539"/>
      <c r="J242" s="539"/>
      <c r="K242" s="540"/>
      <c r="L242" s="540"/>
      <c r="M242" s="540"/>
      <c r="N242" s="541"/>
      <c r="O242" s="541"/>
      <c r="P242" s="115"/>
    </row>
    <row r="243" spans="1:16">
      <c r="A243" s="538"/>
      <c r="B243" s="538"/>
      <c r="C243" s="538"/>
      <c r="D243" s="538"/>
      <c r="E243" s="538"/>
      <c r="F243" s="538"/>
      <c r="G243" s="538"/>
      <c r="H243" s="539"/>
      <c r="I243" s="539"/>
      <c r="J243" s="539"/>
      <c r="K243" s="540"/>
      <c r="L243" s="540"/>
      <c r="M243" s="540"/>
      <c r="N243" s="541"/>
      <c r="O243" s="541"/>
      <c r="P243" s="115"/>
    </row>
    <row r="244" spans="1:16">
      <c r="A244" s="538"/>
      <c r="B244" s="538"/>
      <c r="C244" s="538"/>
      <c r="D244" s="538"/>
      <c r="E244" s="538"/>
      <c r="F244" s="538"/>
      <c r="G244" s="538"/>
      <c r="H244" s="539"/>
      <c r="I244" s="539"/>
      <c r="J244" s="539"/>
      <c r="K244" s="540"/>
      <c r="L244" s="540"/>
      <c r="M244" s="540"/>
      <c r="N244" s="541"/>
      <c r="O244" s="541"/>
      <c r="P244" s="115"/>
    </row>
    <row r="245" spans="1:16">
      <c r="A245" s="538"/>
      <c r="B245" s="538"/>
      <c r="C245" s="538"/>
      <c r="D245" s="538"/>
      <c r="E245" s="538"/>
      <c r="F245" s="538"/>
      <c r="G245" s="538"/>
      <c r="H245" s="539"/>
      <c r="I245" s="539"/>
      <c r="J245" s="539"/>
      <c r="K245" s="540"/>
      <c r="L245" s="540"/>
      <c r="M245" s="540"/>
      <c r="N245" s="541"/>
      <c r="O245" s="541"/>
      <c r="P245" s="115"/>
    </row>
    <row r="246" spans="1:16">
      <c r="A246" s="538"/>
      <c r="B246" s="538"/>
      <c r="C246" s="538"/>
      <c r="D246" s="538"/>
      <c r="E246" s="538"/>
      <c r="F246" s="538"/>
      <c r="G246" s="538"/>
      <c r="H246" s="539"/>
      <c r="I246" s="539"/>
      <c r="J246" s="539"/>
      <c r="K246" s="540"/>
      <c r="L246" s="540"/>
      <c r="M246" s="540"/>
      <c r="N246" s="541"/>
      <c r="O246" s="541"/>
      <c r="P246" s="115"/>
    </row>
    <row r="247" spans="1:16">
      <c r="A247" s="538"/>
      <c r="B247" s="538"/>
      <c r="C247" s="538"/>
      <c r="D247" s="538"/>
      <c r="E247" s="538"/>
      <c r="F247" s="538"/>
      <c r="G247" s="538"/>
      <c r="H247" s="539"/>
      <c r="I247" s="539"/>
      <c r="J247" s="539"/>
      <c r="K247" s="540"/>
      <c r="L247" s="540"/>
      <c r="M247" s="540"/>
      <c r="N247" s="541"/>
      <c r="O247" s="541"/>
      <c r="P247" s="115"/>
    </row>
    <row r="248" spans="1:16">
      <c r="A248" s="538"/>
      <c r="B248" s="538"/>
      <c r="C248" s="538"/>
      <c r="D248" s="538"/>
      <c r="E248" s="538"/>
      <c r="F248" s="538"/>
      <c r="G248" s="538"/>
      <c r="H248" s="539"/>
      <c r="I248" s="539"/>
      <c r="J248" s="539"/>
      <c r="K248" s="540"/>
      <c r="L248" s="540"/>
      <c r="M248" s="540"/>
      <c r="N248" s="541"/>
      <c r="O248" s="541"/>
      <c r="P248" s="115"/>
    </row>
    <row r="249" spans="1:16">
      <c r="A249" s="538"/>
      <c r="B249" s="538"/>
      <c r="C249" s="538"/>
      <c r="D249" s="538"/>
      <c r="E249" s="538"/>
      <c r="F249" s="538"/>
      <c r="G249" s="538"/>
      <c r="H249" s="539"/>
      <c r="I249" s="539"/>
      <c r="J249" s="539"/>
      <c r="K249" s="540"/>
      <c r="L249" s="540"/>
      <c r="M249" s="540"/>
      <c r="N249" s="541"/>
      <c r="O249" s="541"/>
      <c r="P249" s="115"/>
    </row>
    <row r="250" spans="1:16">
      <c r="A250" s="538"/>
      <c r="B250" s="538"/>
      <c r="C250" s="538"/>
      <c r="D250" s="538"/>
      <c r="E250" s="538"/>
      <c r="F250" s="538"/>
      <c r="G250" s="538"/>
      <c r="H250" s="539"/>
      <c r="I250" s="539"/>
      <c r="J250" s="539"/>
      <c r="K250" s="540"/>
      <c r="L250" s="540"/>
      <c r="M250" s="540"/>
      <c r="N250" s="541"/>
      <c r="O250" s="541"/>
      <c r="P250" s="115"/>
    </row>
    <row r="251" spans="1:16">
      <c r="A251" s="538"/>
      <c r="B251" s="538"/>
      <c r="C251" s="538"/>
      <c r="D251" s="538"/>
      <c r="E251" s="538"/>
      <c r="F251" s="538"/>
      <c r="G251" s="538"/>
      <c r="H251" s="539"/>
      <c r="I251" s="539"/>
      <c r="J251" s="539"/>
      <c r="K251" s="540"/>
      <c r="L251" s="540"/>
      <c r="M251" s="540"/>
      <c r="N251" s="541"/>
      <c r="O251" s="541"/>
      <c r="P251" s="115"/>
    </row>
    <row r="252" spans="1:16">
      <c r="A252" s="538"/>
      <c r="B252" s="538"/>
      <c r="C252" s="538"/>
      <c r="D252" s="538"/>
      <c r="E252" s="538"/>
      <c r="F252" s="538"/>
      <c r="G252" s="538"/>
      <c r="H252" s="539"/>
      <c r="I252" s="539"/>
      <c r="J252" s="539"/>
      <c r="K252" s="540"/>
      <c r="L252" s="540"/>
      <c r="M252" s="540"/>
      <c r="N252" s="541"/>
      <c r="O252" s="541"/>
      <c r="P252" s="115"/>
    </row>
    <row r="253" spans="1:16">
      <c r="A253" s="538"/>
      <c r="B253" s="538"/>
      <c r="C253" s="538"/>
      <c r="D253" s="538"/>
      <c r="E253" s="538"/>
      <c r="F253" s="538"/>
      <c r="G253" s="538"/>
      <c r="H253" s="539"/>
      <c r="I253" s="539"/>
      <c r="J253" s="539"/>
      <c r="K253" s="540"/>
      <c r="L253" s="540"/>
      <c r="M253" s="540"/>
      <c r="N253" s="541"/>
      <c r="O253" s="541"/>
      <c r="P253" s="115"/>
    </row>
    <row r="254" spans="1:16">
      <c r="A254" s="538"/>
      <c r="B254" s="538"/>
      <c r="C254" s="538"/>
      <c r="D254" s="538"/>
      <c r="E254" s="538"/>
      <c r="F254" s="538"/>
      <c r="G254" s="538"/>
      <c r="H254" s="539"/>
      <c r="I254" s="539"/>
      <c r="J254" s="539"/>
      <c r="K254" s="540"/>
      <c r="L254" s="540"/>
      <c r="M254" s="540"/>
      <c r="N254" s="541"/>
      <c r="O254" s="541"/>
      <c r="P254" s="115"/>
    </row>
    <row r="255" spans="1:16">
      <c r="A255" s="538"/>
      <c r="B255" s="538"/>
      <c r="C255" s="538"/>
      <c r="D255" s="538"/>
      <c r="E255" s="538"/>
      <c r="F255" s="538"/>
      <c r="G255" s="538"/>
      <c r="H255" s="539"/>
      <c r="I255" s="539"/>
      <c r="J255" s="539"/>
      <c r="K255" s="540"/>
      <c r="L255" s="540"/>
      <c r="M255" s="540"/>
      <c r="N255" s="541"/>
      <c r="O255" s="541"/>
      <c r="P255" s="115"/>
    </row>
    <row r="256" spans="1:16">
      <c r="A256" s="538"/>
      <c r="B256" s="538"/>
      <c r="C256" s="538"/>
      <c r="D256" s="538"/>
      <c r="E256" s="538"/>
      <c r="F256" s="538"/>
      <c r="G256" s="538"/>
      <c r="H256" s="539"/>
      <c r="I256" s="539"/>
      <c r="J256" s="539"/>
      <c r="K256" s="540"/>
      <c r="L256" s="540"/>
      <c r="M256" s="540"/>
      <c r="N256" s="541"/>
      <c r="O256" s="541"/>
      <c r="P256" s="115"/>
    </row>
    <row r="257" spans="1:16">
      <c r="A257" s="538"/>
      <c r="B257" s="538"/>
      <c r="C257" s="538"/>
      <c r="D257" s="538"/>
      <c r="E257" s="538"/>
      <c r="F257" s="538"/>
      <c r="G257" s="538"/>
      <c r="H257" s="539"/>
      <c r="I257" s="539"/>
      <c r="J257" s="539"/>
      <c r="K257" s="540"/>
      <c r="L257" s="540"/>
      <c r="M257" s="540"/>
      <c r="N257" s="541"/>
      <c r="O257" s="541"/>
      <c r="P257" s="115"/>
    </row>
    <row r="258" spans="1:16">
      <c r="A258" s="538"/>
      <c r="B258" s="538"/>
      <c r="C258" s="538"/>
      <c r="D258" s="538"/>
      <c r="E258" s="538"/>
      <c r="F258" s="538"/>
      <c r="G258" s="538"/>
      <c r="H258" s="539"/>
      <c r="I258" s="539"/>
      <c r="J258" s="539"/>
      <c r="K258" s="540"/>
      <c r="L258" s="540"/>
      <c r="M258" s="540"/>
      <c r="N258" s="541"/>
      <c r="O258" s="541"/>
      <c r="P258" s="115"/>
    </row>
    <row r="259" spans="1:16">
      <c r="A259" s="538"/>
      <c r="B259" s="538"/>
      <c r="C259" s="538"/>
      <c r="D259" s="538"/>
      <c r="E259" s="538"/>
      <c r="F259" s="538"/>
      <c r="G259" s="538"/>
      <c r="H259" s="539"/>
      <c r="I259" s="539"/>
      <c r="J259" s="539"/>
      <c r="K259" s="540"/>
      <c r="L259" s="540"/>
      <c r="M259" s="540"/>
      <c r="N259" s="541"/>
      <c r="O259" s="541"/>
      <c r="P259" s="115"/>
    </row>
    <row r="260" spans="1:16">
      <c r="A260" s="538"/>
      <c r="B260" s="538"/>
      <c r="C260" s="538"/>
      <c r="D260" s="538"/>
      <c r="E260" s="538"/>
      <c r="F260" s="538"/>
      <c r="G260" s="538"/>
      <c r="H260" s="539"/>
      <c r="I260" s="539"/>
      <c r="J260" s="539"/>
      <c r="K260" s="540"/>
      <c r="L260" s="540"/>
      <c r="M260" s="540"/>
      <c r="N260" s="541"/>
      <c r="O260" s="541"/>
      <c r="P260" s="115"/>
    </row>
    <row r="261" spans="1:16">
      <c r="A261" s="542"/>
      <c r="B261" s="542"/>
      <c r="C261" s="542"/>
      <c r="D261" s="542"/>
      <c r="E261" s="542"/>
      <c r="F261" s="542"/>
      <c r="G261" s="542"/>
      <c r="H261" s="543"/>
      <c r="I261" s="543"/>
      <c r="J261" s="543"/>
      <c r="K261" s="544"/>
      <c r="L261" s="544"/>
      <c r="M261" s="544"/>
      <c r="N261" s="544"/>
      <c r="O261" s="545"/>
      <c r="P261" s="115"/>
    </row>
    <row r="262" spans="1:16">
      <c r="A262" s="542"/>
      <c r="B262" s="542"/>
      <c r="C262" s="542"/>
      <c r="D262" s="542"/>
      <c r="E262" s="542"/>
      <c r="F262" s="542"/>
      <c r="G262" s="542"/>
      <c r="H262" s="543"/>
      <c r="I262" s="543"/>
      <c r="J262" s="543"/>
      <c r="K262" s="544"/>
      <c r="L262" s="544"/>
      <c r="M262" s="544"/>
      <c r="N262" s="544"/>
      <c r="O262" s="545"/>
      <c r="P262" s="115"/>
    </row>
    <row r="263" spans="1:16">
      <c r="A263" s="542"/>
      <c r="B263" s="542"/>
      <c r="C263" s="542"/>
      <c r="D263" s="542"/>
      <c r="E263" s="542"/>
      <c r="F263" s="542"/>
      <c r="G263" s="542"/>
      <c r="H263" s="543"/>
      <c r="I263" s="543"/>
      <c r="J263" s="543"/>
      <c r="K263" s="544"/>
      <c r="L263" s="544"/>
      <c r="M263" s="544"/>
      <c r="N263" s="544"/>
      <c r="O263" s="545"/>
      <c r="P263" s="115"/>
    </row>
    <row r="264" spans="1:16">
      <c r="A264" s="542"/>
      <c r="B264" s="542"/>
      <c r="C264" s="542"/>
      <c r="D264" s="542"/>
      <c r="E264" s="542"/>
      <c r="F264" s="542"/>
      <c r="G264" s="542"/>
      <c r="H264" s="543"/>
      <c r="I264" s="543"/>
      <c r="J264" s="543"/>
      <c r="K264" s="544"/>
      <c r="L264" s="544"/>
      <c r="M264" s="544"/>
      <c r="N264" s="544"/>
      <c r="O264" s="545"/>
      <c r="P264" s="115"/>
    </row>
    <row r="265" spans="1:16">
      <c r="A265" s="542"/>
      <c r="B265" s="542"/>
      <c r="C265" s="542"/>
      <c r="D265" s="542"/>
      <c r="E265" s="542"/>
      <c r="F265" s="542"/>
      <c r="G265" s="542"/>
      <c r="H265" s="543"/>
      <c r="I265" s="543"/>
      <c r="J265" s="543"/>
      <c r="K265" s="544"/>
      <c r="L265" s="544"/>
      <c r="M265" s="544"/>
      <c r="N265" s="544"/>
      <c r="O265" s="545"/>
      <c r="P265" s="115"/>
    </row>
    <row r="266" spans="1:16">
      <c r="A266" s="542"/>
      <c r="B266" s="542"/>
      <c r="C266" s="542"/>
      <c r="D266" s="542"/>
      <c r="E266" s="542"/>
      <c r="F266" s="542"/>
      <c r="G266" s="542"/>
      <c r="H266" s="543"/>
      <c r="I266" s="543"/>
      <c r="J266" s="543"/>
      <c r="K266" s="544"/>
      <c r="L266" s="544"/>
      <c r="M266" s="544"/>
      <c r="N266" s="544"/>
      <c r="O266" s="545"/>
      <c r="P266" s="115"/>
    </row>
    <row r="267" spans="1:16">
      <c r="A267" s="542"/>
      <c r="B267" s="542"/>
      <c r="C267" s="542"/>
      <c r="D267" s="542"/>
      <c r="E267" s="542"/>
      <c r="F267" s="542"/>
      <c r="G267" s="542"/>
      <c r="H267" s="543"/>
      <c r="I267" s="543"/>
      <c r="J267" s="543"/>
      <c r="K267" s="544"/>
      <c r="L267" s="544"/>
      <c r="M267" s="544"/>
      <c r="N267" s="544"/>
      <c r="O267" s="545"/>
      <c r="P267" s="115"/>
    </row>
    <row r="268" spans="1:16">
      <c r="A268" s="542"/>
      <c r="B268" s="542"/>
      <c r="C268" s="542"/>
      <c r="D268" s="542"/>
      <c r="E268" s="542"/>
      <c r="F268" s="542"/>
      <c r="G268" s="542"/>
      <c r="H268" s="543"/>
      <c r="I268" s="543"/>
      <c r="J268" s="543"/>
      <c r="K268" s="544"/>
      <c r="L268" s="544"/>
      <c r="M268" s="544"/>
      <c r="N268" s="544"/>
      <c r="O268" s="545"/>
      <c r="P268" s="115"/>
    </row>
    <row r="269" spans="1:16">
      <c r="A269" s="542"/>
      <c r="B269" s="542"/>
      <c r="C269" s="542"/>
      <c r="D269" s="542"/>
      <c r="E269" s="542"/>
      <c r="F269" s="542"/>
      <c r="G269" s="542"/>
      <c r="H269" s="543"/>
      <c r="I269" s="543"/>
      <c r="J269" s="543"/>
      <c r="K269" s="544"/>
      <c r="L269" s="544"/>
      <c r="M269" s="544"/>
      <c r="N269" s="544"/>
      <c r="O269" s="545"/>
      <c r="P269" s="115"/>
    </row>
    <row r="270" spans="1:16">
      <c r="A270" s="542"/>
      <c r="B270" s="542"/>
      <c r="C270" s="542"/>
      <c r="D270" s="542"/>
      <c r="E270" s="542"/>
      <c r="F270" s="542"/>
      <c r="G270" s="542"/>
      <c r="H270" s="543"/>
      <c r="I270" s="543"/>
      <c r="J270" s="543"/>
      <c r="K270" s="544"/>
      <c r="L270" s="544"/>
      <c r="M270" s="544"/>
      <c r="N270" s="544"/>
      <c r="O270" s="545"/>
      <c r="P270" s="115"/>
    </row>
    <row r="271" spans="1:16">
      <c r="A271" s="542"/>
      <c r="B271" s="542"/>
      <c r="C271" s="542"/>
      <c r="D271" s="542"/>
      <c r="E271" s="542"/>
      <c r="F271" s="542"/>
      <c r="G271" s="542"/>
      <c r="H271" s="543"/>
      <c r="I271" s="543"/>
      <c r="J271" s="543"/>
      <c r="K271" s="544"/>
      <c r="L271" s="544"/>
      <c r="M271" s="544"/>
      <c r="N271" s="544"/>
      <c r="O271" s="545"/>
      <c r="P271" s="115"/>
    </row>
    <row r="272" spans="1:16">
      <c r="A272" s="542"/>
      <c r="B272" s="542"/>
      <c r="C272" s="542"/>
      <c r="D272" s="542"/>
      <c r="E272" s="542"/>
      <c r="F272" s="542"/>
      <c r="G272" s="542"/>
      <c r="H272" s="543"/>
      <c r="I272" s="543"/>
      <c r="J272" s="543"/>
      <c r="K272" s="544"/>
      <c r="L272" s="544"/>
      <c r="M272" s="544"/>
      <c r="N272" s="544"/>
      <c r="O272" s="545"/>
      <c r="P272" s="115"/>
    </row>
    <row r="273" spans="1:16">
      <c r="A273" s="542"/>
      <c r="B273" s="542"/>
      <c r="C273" s="542"/>
      <c r="D273" s="542"/>
      <c r="E273" s="542"/>
      <c r="F273" s="542"/>
      <c r="G273" s="542"/>
      <c r="H273" s="543"/>
      <c r="I273" s="543"/>
      <c r="J273" s="543"/>
      <c r="K273" s="544"/>
      <c r="L273" s="544"/>
      <c r="M273" s="544"/>
      <c r="N273" s="544"/>
      <c r="O273" s="545"/>
      <c r="P273" s="115"/>
    </row>
    <row r="274" spans="1:16">
      <c r="A274" s="542"/>
      <c r="B274" s="542"/>
      <c r="C274" s="542"/>
      <c r="D274" s="542"/>
      <c r="E274" s="542"/>
      <c r="F274" s="542"/>
      <c r="G274" s="542"/>
      <c r="H274" s="543"/>
      <c r="I274" s="543"/>
      <c r="J274" s="543"/>
      <c r="K274" s="544"/>
      <c r="L274" s="544"/>
      <c r="M274" s="544"/>
      <c r="N274" s="544"/>
      <c r="O274" s="545"/>
      <c r="P274" s="115"/>
    </row>
    <row r="275" spans="1:16">
      <c r="A275" s="542"/>
      <c r="B275" s="542"/>
      <c r="C275" s="542"/>
      <c r="D275" s="542"/>
      <c r="E275" s="542"/>
      <c r="F275" s="542"/>
      <c r="G275" s="542"/>
      <c r="H275" s="543"/>
      <c r="I275" s="543"/>
      <c r="J275" s="543"/>
      <c r="K275" s="544"/>
      <c r="L275" s="544"/>
      <c r="M275" s="544"/>
      <c r="N275" s="544"/>
      <c r="O275" s="545"/>
      <c r="P275" s="115"/>
    </row>
  </sheetData>
  <autoFilter ref="A3:O161"/>
  <phoneticPr fontId="41" type="noConversion"/>
  <pageMargins left="0.78749999999999998" right="0.78749999999999998" top="1.0631944444444446" bottom="1.0631944444444446" header="0.51180555555555551" footer="0.51180555555555551"/>
  <pageSetup paperSize="9" scale="2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83"/>
  <sheetViews>
    <sheetView zoomScaleNormal="100" zoomScaleSheetLayoutView="100" workbookViewId="0">
      <selection activeCell="E99" sqref="E99"/>
    </sheetView>
  </sheetViews>
  <sheetFormatPr defaultColWidth="11.42578125" defaultRowHeight="12.75"/>
  <cols>
    <col min="1" max="1" width="11.42578125" style="1" customWidth="1"/>
    <col min="2" max="2" width="21.5703125" style="1" customWidth="1"/>
    <col min="3" max="4" width="11.42578125" style="1" customWidth="1"/>
    <col min="5" max="5" width="22.42578125" style="1" customWidth="1"/>
    <col min="6" max="6" width="17.140625" style="1" customWidth="1"/>
    <col min="7" max="7" width="24.28515625" style="1" customWidth="1"/>
    <col min="8" max="9" width="22.140625" style="1" customWidth="1"/>
    <col min="10" max="10" width="17.5703125" style="259" customWidth="1"/>
    <col min="11" max="16384" width="11.42578125" style="1"/>
  </cols>
  <sheetData>
    <row r="1" spans="1:10" ht="18">
      <c r="A1" s="67" t="s">
        <v>288</v>
      </c>
      <c r="B1" s="67"/>
      <c r="C1" s="67"/>
      <c r="D1" s="67"/>
      <c r="E1" s="67"/>
      <c r="F1" s="67"/>
      <c r="G1" s="79"/>
      <c r="H1"/>
      <c r="I1" s="70" t="s">
        <v>189</v>
      </c>
      <c r="J1" s="274">
        <v>2010</v>
      </c>
    </row>
    <row r="2" spans="1:10" ht="16.5" thickBot="1">
      <c r="A2" s="72"/>
      <c r="B2" s="72"/>
      <c r="C2" s="72"/>
      <c r="D2" s="72"/>
      <c r="E2" s="72"/>
      <c r="F2" s="72"/>
      <c r="G2" s="81"/>
      <c r="H2"/>
      <c r="I2" s="82"/>
      <c r="J2" s="275"/>
    </row>
    <row r="3" spans="1:10" ht="64.5" thickBot="1">
      <c r="A3" s="244" t="s">
        <v>191</v>
      </c>
      <c r="B3" s="244" t="s">
        <v>204</v>
      </c>
      <c r="C3" s="244" t="s">
        <v>271</v>
      </c>
      <c r="D3" s="244" t="s">
        <v>289</v>
      </c>
      <c r="E3" s="244" t="s">
        <v>290</v>
      </c>
      <c r="F3" s="244" t="s">
        <v>291</v>
      </c>
      <c r="G3" s="244" t="s">
        <v>292</v>
      </c>
      <c r="H3" s="244" t="s">
        <v>293</v>
      </c>
      <c r="I3" s="244" t="s">
        <v>294</v>
      </c>
      <c r="J3" s="276" t="s">
        <v>295</v>
      </c>
    </row>
    <row r="4" spans="1:10" ht="22.5">
      <c r="A4" s="572" t="s">
        <v>549</v>
      </c>
      <c r="B4" s="573" t="s">
        <v>213</v>
      </c>
      <c r="C4" s="573" t="s">
        <v>645</v>
      </c>
      <c r="D4" s="573">
        <v>2010</v>
      </c>
      <c r="E4" s="573" t="s">
        <v>647</v>
      </c>
      <c r="F4" s="574" t="s">
        <v>285</v>
      </c>
      <c r="G4" s="575" t="s">
        <v>737</v>
      </c>
      <c r="H4" s="575"/>
      <c r="I4" s="576" t="s">
        <v>297</v>
      </c>
      <c r="J4" s="577"/>
    </row>
    <row r="5" spans="1:10" ht="22.5">
      <c r="A5" s="578" t="s">
        <v>549</v>
      </c>
      <c r="B5" s="515" t="s">
        <v>213</v>
      </c>
      <c r="C5" s="515" t="s">
        <v>645</v>
      </c>
      <c r="D5" s="515">
        <v>2010</v>
      </c>
      <c r="E5" s="515" t="s">
        <v>297</v>
      </c>
      <c r="F5" s="245" t="s">
        <v>285</v>
      </c>
      <c r="G5" s="568" t="s">
        <v>737</v>
      </c>
      <c r="H5" s="568"/>
      <c r="I5" s="569" t="s">
        <v>297</v>
      </c>
      <c r="J5" s="513"/>
    </row>
    <row r="6" spans="1:10" ht="22.5">
      <c r="A6" s="578" t="s">
        <v>549</v>
      </c>
      <c r="B6" s="515" t="s">
        <v>213</v>
      </c>
      <c r="C6" s="515" t="s">
        <v>645</v>
      </c>
      <c r="D6" s="515">
        <v>2010</v>
      </c>
      <c r="E6" s="515" t="s">
        <v>656</v>
      </c>
      <c r="F6" s="245" t="s">
        <v>285</v>
      </c>
      <c r="G6" s="568" t="s">
        <v>738</v>
      </c>
      <c r="H6" s="568"/>
      <c r="I6" s="569" t="s">
        <v>656</v>
      </c>
      <c r="J6" s="513"/>
    </row>
    <row r="7" spans="1:10" ht="22.5">
      <c r="A7" s="578" t="s">
        <v>549</v>
      </c>
      <c r="B7" s="515" t="s">
        <v>213</v>
      </c>
      <c r="C7" s="515" t="s">
        <v>645</v>
      </c>
      <c r="D7" s="515">
        <v>2010</v>
      </c>
      <c r="E7" s="515" t="s">
        <v>666</v>
      </c>
      <c r="F7" s="245" t="s">
        <v>285</v>
      </c>
      <c r="G7" s="568" t="s">
        <v>738</v>
      </c>
      <c r="H7" s="568"/>
      <c r="I7" s="569" t="s">
        <v>656</v>
      </c>
      <c r="J7" s="513"/>
    </row>
    <row r="8" spans="1:10" ht="22.5">
      <c r="A8" s="578" t="s">
        <v>549</v>
      </c>
      <c r="B8" s="515" t="s">
        <v>213</v>
      </c>
      <c r="C8" s="515" t="s">
        <v>645</v>
      </c>
      <c r="D8" s="515">
        <v>2010</v>
      </c>
      <c r="E8" s="515" t="s">
        <v>657</v>
      </c>
      <c r="F8" s="245" t="s">
        <v>285</v>
      </c>
      <c r="G8" s="568" t="s">
        <v>739</v>
      </c>
      <c r="H8" s="568"/>
      <c r="I8" s="569" t="s">
        <v>657</v>
      </c>
      <c r="J8" s="513"/>
    </row>
    <row r="9" spans="1:10" ht="22.5">
      <c r="A9" s="578" t="s">
        <v>549</v>
      </c>
      <c r="B9" s="515" t="s">
        <v>213</v>
      </c>
      <c r="C9" s="515" t="s">
        <v>645</v>
      </c>
      <c r="D9" s="515">
        <v>2010</v>
      </c>
      <c r="E9" s="515" t="s">
        <v>667</v>
      </c>
      <c r="F9" s="245" t="s">
        <v>285</v>
      </c>
      <c r="G9" s="568" t="s">
        <v>739</v>
      </c>
      <c r="H9" s="568"/>
      <c r="I9" s="569" t="s">
        <v>657</v>
      </c>
      <c r="J9" s="277"/>
    </row>
    <row r="10" spans="1:10">
      <c r="A10" s="578" t="s">
        <v>549</v>
      </c>
      <c r="B10" s="515" t="s">
        <v>213</v>
      </c>
      <c r="C10" s="515" t="s">
        <v>645</v>
      </c>
      <c r="D10" s="515">
        <v>2010</v>
      </c>
      <c r="E10" s="515" t="s">
        <v>1266</v>
      </c>
      <c r="F10" s="515" t="s">
        <v>286</v>
      </c>
      <c r="G10" s="515" t="s">
        <v>1274</v>
      </c>
      <c r="H10" s="515"/>
      <c r="I10" s="515" t="s">
        <v>1266</v>
      </c>
      <c r="J10" s="277"/>
    </row>
    <row r="11" spans="1:10" ht="45">
      <c r="A11" s="578" t="s">
        <v>549</v>
      </c>
      <c r="B11" s="515" t="s">
        <v>213</v>
      </c>
      <c r="C11" s="515" t="s">
        <v>645</v>
      </c>
      <c r="D11" s="515">
        <v>2010</v>
      </c>
      <c r="E11" s="515" t="s">
        <v>672</v>
      </c>
      <c r="F11" s="515" t="s">
        <v>285</v>
      </c>
      <c r="G11" s="568" t="s">
        <v>1275</v>
      </c>
      <c r="H11" s="568"/>
      <c r="I11" s="569" t="s">
        <v>673</v>
      </c>
      <c r="J11" s="277"/>
    </row>
    <row r="12" spans="1:10" ht="45">
      <c r="A12" s="578" t="s">
        <v>549</v>
      </c>
      <c r="B12" s="515" t="s">
        <v>213</v>
      </c>
      <c r="C12" s="515" t="s">
        <v>645</v>
      </c>
      <c r="D12" s="515">
        <v>2010</v>
      </c>
      <c r="E12" s="515" t="s">
        <v>673</v>
      </c>
      <c r="F12" s="515" t="s">
        <v>285</v>
      </c>
      <c r="G12" s="568" t="s">
        <v>1275</v>
      </c>
      <c r="H12" s="568"/>
      <c r="I12" s="569" t="s">
        <v>673</v>
      </c>
      <c r="J12" s="277"/>
    </row>
    <row r="13" spans="1:10" ht="45">
      <c r="A13" s="578" t="s">
        <v>549</v>
      </c>
      <c r="B13" s="515" t="s">
        <v>213</v>
      </c>
      <c r="C13" s="515" t="s">
        <v>645</v>
      </c>
      <c r="D13" s="515">
        <v>2010</v>
      </c>
      <c r="E13" s="515" t="s">
        <v>680</v>
      </c>
      <c r="F13" s="515" t="s">
        <v>285</v>
      </c>
      <c r="G13" s="568" t="s">
        <v>1275</v>
      </c>
      <c r="H13" s="568"/>
      <c r="I13" s="569" t="s">
        <v>673</v>
      </c>
      <c r="J13" s="277"/>
    </row>
    <row r="14" spans="1:10" ht="45">
      <c r="A14" s="578" t="s">
        <v>549</v>
      </c>
      <c r="B14" s="515" t="s">
        <v>213</v>
      </c>
      <c r="C14" s="515" t="s">
        <v>645</v>
      </c>
      <c r="D14" s="515">
        <v>2010</v>
      </c>
      <c r="E14" s="515" t="s">
        <v>681</v>
      </c>
      <c r="F14" s="515" t="s">
        <v>285</v>
      </c>
      <c r="G14" s="568" t="s">
        <v>1275</v>
      </c>
      <c r="H14" s="568"/>
      <c r="I14" s="569" t="s">
        <v>673</v>
      </c>
      <c r="J14" s="277"/>
    </row>
    <row r="15" spans="1:10" ht="22.5">
      <c r="A15" s="578" t="s">
        <v>549</v>
      </c>
      <c r="B15" s="515" t="s">
        <v>213</v>
      </c>
      <c r="C15" s="515" t="s">
        <v>683</v>
      </c>
      <c r="D15" s="515">
        <v>2010</v>
      </c>
      <c r="E15" s="515" t="s">
        <v>297</v>
      </c>
      <c r="F15" s="515" t="s">
        <v>285</v>
      </c>
      <c r="G15" s="568" t="s">
        <v>1276</v>
      </c>
      <c r="H15" s="568"/>
      <c r="I15" s="515" t="s">
        <v>297</v>
      </c>
      <c r="J15" s="277"/>
    </row>
    <row r="16" spans="1:10" ht="22.5">
      <c r="A16" s="578" t="s">
        <v>549</v>
      </c>
      <c r="B16" s="515" t="s">
        <v>213</v>
      </c>
      <c r="C16" s="515" t="s">
        <v>683</v>
      </c>
      <c r="D16" s="515">
        <v>2010</v>
      </c>
      <c r="E16" s="515" t="s">
        <v>663</v>
      </c>
      <c r="F16" s="515" t="s">
        <v>285</v>
      </c>
      <c r="G16" s="568" t="s">
        <v>1276</v>
      </c>
      <c r="H16" s="568"/>
      <c r="I16" s="515" t="s">
        <v>297</v>
      </c>
      <c r="J16" s="277"/>
    </row>
    <row r="17" spans="1:10" ht="33.75">
      <c r="A17" s="578" t="s">
        <v>549</v>
      </c>
      <c r="B17" s="515" t="s">
        <v>213</v>
      </c>
      <c r="C17" s="515" t="s">
        <v>683</v>
      </c>
      <c r="D17" s="515">
        <v>2010</v>
      </c>
      <c r="E17" s="515" t="s">
        <v>657</v>
      </c>
      <c r="F17" s="245" t="s">
        <v>285</v>
      </c>
      <c r="G17" s="568" t="s">
        <v>1277</v>
      </c>
      <c r="H17" s="568"/>
      <c r="I17" s="569" t="s">
        <v>657</v>
      </c>
      <c r="J17" s="277"/>
    </row>
    <row r="18" spans="1:10" ht="33.75">
      <c r="A18" s="578" t="s">
        <v>549</v>
      </c>
      <c r="B18" s="515" t="s">
        <v>213</v>
      </c>
      <c r="C18" s="515" t="s">
        <v>683</v>
      </c>
      <c r="D18" s="515">
        <v>2010</v>
      </c>
      <c r="E18" s="515" t="s">
        <v>708</v>
      </c>
      <c r="F18" s="245" t="s">
        <v>285</v>
      </c>
      <c r="G18" s="568" t="s">
        <v>1277</v>
      </c>
      <c r="H18" s="568"/>
      <c r="I18" s="569" t="s">
        <v>657</v>
      </c>
      <c r="J18" s="278"/>
    </row>
    <row r="19" spans="1:10" ht="33.75">
      <c r="A19" s="578" t="s">
        <v>549</v>
      </c>
      <c r="B19" s="515" t="s">
        <v>213</v>
      </c>
      <c r="C19" s="515" t="s">
        <v>683</v>
      </c>
      <c r="D19" s="515">
        <v>2010</v>
      </c>
      <c r="E19" s="515" t="s">
        <v>667</v>
      </c>
      <c r="F19" s="245" t="s">
        <v>285</v>
      </c>
      <c r="G19" s="568" t="s">
        <v>1277</v>
      </c>
      <c r="H19" s="568"/>
      <c r="I19" s="569" t="s">
        <v>657</v>
      </c>
      <c r="J19" s="278"/>
    </row>
    <row r="20" spans="1:10" ht="22.5">
      <c r="A20" s="578" t="s">
        <v>549</v>
      </c>
      <c r="B20" s="515" t="s">
        <v>213</v>
      </c>
      <c r="C20" s="515" t="s">
        <v>683</v>
      </c>
      <c r="D20" s="515">
        <v>2010</v>
      </c>
      <c r="E20" s="515" t="s">
        <v>672</v>
      </c>
      <c r="F20" s="515" t="s">
        <v>285</v>
      </c>
      <c r="G20" s="568" t="s">
        <v>1278</v>
      </c>
      <c r="H20" s="568"/>
      <c r="I20" s="569" t="s">
        <v>673</v>
      </c>
      <c r="J20" s="278"/>
    </row>
    <row r="21" spans="1:10" ht="22.5">
      <c r="A21" s="578" t="s">
        <v>549</v>
      </c>
      <c r="B21" s="515" t="s">
        <v>213</v>
      </c>
      <c r="C21" s="515" t="s">
        <v>683</v>
      </c>
      <c r="D21" s="515">
        <v>2010</v>
      </c>
      <c r="E21" s="515" t="s">
        <v>1279</v>
      </c>
      <c r="F21" s="515" t="s">
        <v>285</v>
      </c>
      <c r="G21" s="568" t="s">
        <v>1280</v>
      </c>
      <c r="H21" s="568"/>
      <c r="I21" s="569" t="s">
        <v>1279</v>
      </c>
      <c r="J21" s="278"/>
    </row>
    <row r="22" spans="1:10">
      <c r="A22" s="578" t="s">
        <v>549</v>
      </c>
      <c r="B22" s="515" t="s">
        <v>213</v>
      </c>
      <c r="C22" s="515" t="s">
        <v>683</v>
      </c>
      <c r="D22" s="515">
        <v>2010</v>
      </c>
      <c r="E22" s="515" t="s">
        <v>1265</v>
      </c>
      <c r="F22" s="515" t="s">
        <v>285</v>
      </c>
      <c r="G22" s="515" t="s">
        <v>1265</v>
      </c>
      <c r="H22" s="515"/>
      <c r="I22" s="515" t="s">
        <v>1265</v>
      </c>
      <c r="J22" s="278"/>
    </row>
    <row r="23" spans="1:10" ht="45">
      <c r="A23" s="250" t="s">
        <v>549</v>
      </c>
      <c r="B23" s="514" t="s">
        <v>215</v>
      </c>
      <c r="C23" s="514" t="s">
        <v>685</v>
      </c>
      <c r="D23" s="514">
        <v>2010</v>
      </c>
      <c r="E23" s="514" t="s">
        <v>684</v>
      </c>
      <c r="F23" s="514" t="s">
        <v>285</v>
      </c>
      <c r="G23" s="570" t="s">
        <v>742</v>
      </c>
      <c r="H23" s="570"/>
      <c r="I23" s="571" t="s">
        <v>703</v>
      </c>
      <c r="J23" s="278"/>
    </row>
    <row r="24" spans="1:10" ht="45">
      <c r="A24" s="250" t="s">
        <v>549</v>
      </c>
      <c r="B24" s="514" t="s">
        <v>215</v>
      </c>
      <c r="C24" s="514" t="s">
        <v>685</v>
      </c>
      <c r="D24" s="514">
        <v>2010</v>
      </c>
      <c r="E24" s="514" t="s">
        <v>687</v>
      </c>
      <c r="F24" s="514" t="s">
        <v>285</v>
      </c>
      <c r="G24" s="570" t="s">
        <v>742</v>
      </c>
      <c r="H24" s="570"/>
      <c r="I24" s="571" t="s">
        <v>703</v>
      </c>
      <c r="J24" s="278"/>
    </row>
    <row r="25" spans="1:10">
      <c r="A25" s="250" t="s">
        <v>549</v>
      </c>
      <c r="B25" s="514" t="s">
        <v>215</v>
      </c>
      <c r="C25" s="514" t="s">
        <v>688</v>
      </c>
      <c r="D25" s="514">
        <v>2010</v>
      </c>
      <c r="E25" s="514" t="s">
        <v>696</v>
      </c>
      <c r="F25" s="514" t="s">
        <v>286</v>
      </c>
      <c r="G25" s="412" t="s">
        <v>1281</v>
      </c>
      <c r="H25" s="412"/>
      <c r="I25" s="514" t="s">
        <v>696</v>
      </c>
      <c r="J25" s="278"/>
    </row>
    <row r="26" spans="1:10">
      <c r="A26" s="250" t="s">
        <v>549</v>
      </c>
      <c r="B26" s="514" t="s">
        <v>215</v>
      </c>
      <c r="C26" s="514" t="s">
        <v>688</v>
      </c>
      <c r="D26" s="514">
        <v>2010</v>
      </c>
      <c r="E26" s="514" t="s">
        <v>649</v>
      </c>
      <c r="F26" s="253" t="s">
        <v>286</v>
      </c>
      <c r="G26" s="412" t="s">
        <v>1282</v>
      </c>
      <c r="H26" s="412"/>
      <c r="I26" s="514" t="s">
        <v>649</v>
      </c>
      <c r="J26" s="278"/>
    </row>
    <row r="27" spans="1:10">
      <c r="A27" s="250" t="s">
        <v>549</v>
      </c>
      <c r="B27" s="514" t="s">
        <v>215</v>
      </c>
      <c r="C27" s="514" t="s">
        <v>688</v>
      </c>
      <c r="D27" s="514">
        <v>2010</v>
      </c>
      <c r="E27" s="514" t="s">
        <v>1271</v>
      </c>
      <c r="F27" s="253" t="s">
        <v>286</v>
      </c>
      <c r="G27" s="412" t="s">
        <v>1283</v>
      </c>
      <c r="H27" s="412"/>
      <c r="I27" s="514" t="s">
        <v>1271</v>
      </c>
      <c r="J27" s="278"/>
    </row>
    <row r="28" spans="1:10" ht="33.75">
      <c r="A28" s="250" t="s">
        <v>549</v>
      </c>
      <c r="B28" s="514" t="s">
        <v>215</v>
      </c>
      <c r="C28" s="514" t="s">
        <v>688</v>
      </c>
      <c r="D28" s="514">
        <v>2010</v>
      </c>
      <c r="E28" s="514" t="s">
        <v>690</v>
      </c>
      <c r="F28" s="253" t="s">
        <v>285</v>
      </c>
      <c r="G28" s="570" t="s">
        <v>1284</v>
      </c>
      <c r="H28" s="570"/>
      <c r="I28" s="571" t="s">
        <v>651</v>
      </c>
      <c r="J28" s="278"/>
    </row>
    <row r="29" spans="1:10" ht="33.75">
      <c r="A29" s="250" t="s">
        <v>549</v>
      </c>
      <c r="B29" s="514" t="s">
        <v>215</v>
      </c>
      <c r="C29" s="514" t="s">
        <v>688</v>
      </c>
      <c r="D29" s="514">
        <v>2010</v>
      </c>
      <c r="E29" s="514" t="s">
        <v>300</v>
      </c>
      <c r="F29" s="253" t="s">
        <v>285</v>
      </c>
      <c r="G29" s="570" t="s">
        <v>1284</v>
      </c>
      <c r="H29" s="570"/>
      <c r="I29" s="571" t="s">
        <v>651</v>
      </c>
      <c r="J29" s="278"/>
    </row>
    <row r="30" spans="1:10" ht="33.75">
      <c r="A30" s="250" t="s">
        <v>549</v>
      </c>
      <c r="B30" s="514" t="s">
        <v>215</v>
      </c>
      <c r="C30" s="514" t="s">
        <v>688</v>
      </c>
      <c r="D30" s="514">
        <v>2010</v>
      </c>
      <c r="E30" s="514" t="s">
        <v>651</v>
      </c>
      <c r="F30" s="253" t="s">
        <v>285</v>
      </c>
      <c r="G30" s="570" t="s">
        <v>1284</v>
      </c>
      <c r="H30" s="570"/>
      <c r="I30" s="571" t="s">
        <v>651</v>
      </c>
      <c r="J30" s="278"/>
    </row>
    <row r="31" spans="1:10" ht="45">
      <c r="A31" s="250" t="s">
        <v>549</v>
      </c>
      <c r="B31" s="514" t="s">
        <v>215</v>
      </c>
      <c r="C31" s="514" t="s">
        <v>688</v>
      </c>
      <c r="D31" s="514">
        <v>2010</v>
      </c>
      <c r="E31" s="514" t="s">
        <v>703</v>
      </c>
      <c r="F31" s="514" t="s">
        <v>285</v>
      </c>
      <c r="G31" s="570" t="s">
        <v>742</v>
      </c>
      <c r="H31" s="570"/>
      <c r="I31" s="571" t="s">
        <v>703</v>
      </c>
      <c r="J31" s="278"/>
    </row>
    <row r="32" spans="1:10" ht="45">
      <c r="A32" s="250" t="s">
        <v>549</v>
      </c>
      <c r="B32" s="514" t="s">
        <v>215</v>
      </c>
      <c r="C32" s="514" t="s">
        <v>688</v>
      </c>
      <c r="D32" s="514">
        <v>2010</v>
      </c>
      <c r="E32" s="514" t="s">
        <v>684</v>
      </c>
      <c r="F32" s="253" t="s">
        <v>285</v>
      </c>
      <c r="G32" s="570" t="s">
        <v>742</v>
      </c>
      <c r="H32" s="570"/>
      <c r="I32" s="571" t="s">
        <v>703</v>
      </c>
      <c r="J32" s="278"/>
    </row>
    <row r="33" spans="1:10" ht="45">
      <c r="A33" s="250" t="s">
        <v>549</v>
      </c>
      <c r="B33" s="514" t="s">
        <v>215</v>
      </c>
      <c r="C33" s="514" t="s">
        <v>688</v>
      </c>
      <c r="D33" s="514">
        <v>2010</v>
      </c>
      <c r="E33" s="514" t="s">
        <v>668</v>
      </c>
      <c r="F33" s="514" t="s">
        <v>285</v>
      </c>
      <c r="G33" s="570" t="s">
        <v>742</v>
      </c>
      <c r="H33" s="570"/>
      <c r="I33" s="571" t="s">
        <v>703</v>
      </c>
      <c r="J33" s="278"/>
    </row>
    <row r="34" spans="1:10" ht="45">
      <c r="A34" s="250" t="s">
        <v>549</v>
      </c>
      <c r="B34" s="514" t="s">
        <v>215</v>
      </c>
      <c r="C34" s="514" t="s">
        <v>688</v>
      </c>
      <c r="D34" s="514">
        <v>2010</v>
      </c>
      <c r="E34" s="514" t="s">
        <v>687</v>
      </c>
      <c r="F34" s="253" t="s">
        <v>285</v>
      </c>
      <c r="G34" s="570" t="s">
        <v>742</v>
      </c>
      <c r="H34" s="570"/>
      <c r="I34" s="571" t="s">
        <v>703</v>
      </c>
      <c r="J34" s="278"/>
    </row>
    <row r="35" spans="1:10" ht="45">
      <c r="A35" s="250" t="s">
        <v>549</v>
      </c>
      <c r="B35" s="514" t="s">
        <v>215</v>
      </c>
      <c r="C35" s="514" t="s">
        <v>688</v>
      </c>
      <c r="D35" s="514">
        <v>2010</v>
      </c>
      <c r="E35" s="514" t="s">
        <v>674</v>
      </c>
      <c r="F35" s="514" t="s">
        <v>285</v>
      </c>
      <c r="G35" s="570" t="s">
        <v>1285</v>
      </c>
      <c r="H35" s="570"/>
      <c r="I35" s="571" t="s">
        <v>674</v>
      </c>
      <c r="J35" s="278"/>
    </row>
    <row r="36" spans="1:10" ht="45">
      <c r="A36" s="250" t="s">
        <v>549</v>
      </c>
      <c r="B36" s="514" t="s">
        <v>215</v>
      </c>
      <c r="C36" s="514" t="s">
        <v>688</v>
      </c>
      <c r="D36" s="514">
        <v>2010</v>
      </c>
      <c r="E36" s="514" t="s">
        <v>714</v>
      </c>
      <c r="F36" s="253" t="s">
        <v>285</v>
      </c>
      <c r="G36" s="570" t="s">
        <v>1286</v>
      </c>
      <c r="H36" s="570"/>
      <c r="I36" s="571" t="s">
        <v>674</v>
      </c>
      <c r="J36" s="278"/>
    </row>
    <row r="37" spans="1:10" ht="45">
      <c r="A37" s="250" t="s">
        <v>549</v>
      </c>
      <c r="B37" s="514" t="s">
        <v>215</v>
      </c>
      <c r="C37" s="514" t="s">
        <v>688</v>
      </c>
      <c r="D37" s="514">
        <v>2010</v>
      </c>
      <c r="E37" s="514" t="s">
        <v>682</v>
      </c>
      <c r="F37" s="514" t="s">
        <v>285</v>
      </c>
      <c r="G37" s="570" t="s">
        <v>1287</v>
      </c>
      <c r="H37" s="570"/>
      <c r="I37" s="571" t="s">
        <v>674</v>
      </c>
      <c r="J37" s="278"/>
    </row>
    <row r="38" spans="1:10">
      <c r="A38" s="250" t="s">
        <v>549</v>
      </c>
      <c r="B38" s="514" t="s">
        <v>215</v>
      </c>
      <c r="C38" s="514" t="s">
        <v>719</v>
      </c>
      <c r="D38" s="514">
        <v>2010</v>
      </c>
      <c r="E38" s="514" t="s">
        <v>649</v>
      </c>
      <c r="F38" s="514" t="s">
        <v>286</v>
      </c>
      <c r="G38" s="412" t="s">
        <v>1282</v>
      </c>
      <c r="H38" s="412"/>
      <c r="I38" s="514" t="s">
        <v>649</v>
      </c>
      <c r="J38" s="278"/>
    </row>
    <row r="39" spans="1:10">
      <c r="A39" s="250" t="s">
        <v>549</v>
      </c>
      <c r="B39" s="514" t="s">
        <v>215</v>
      </c>
      <c r="C39" s="514" t="s">
        <v>719</v>
      </c>
      <c r="D39" s="514">
        <v>2010</v>
      </c>
      <c r="E39" s="514" t="s">
        <v>1271</v>
      </c>
      <c r="F39" s="253" t="s">
        <v>286</v>
      </c>
      <c r="G39" s="412" t="s">
        <v>1283</v>
      </c>
      <c r="H39" s="412"/>
      <c r="I39" s="514" t="s">
        <v>1271</v>
      </c>
      <c r="J39" s="278"/>
    </row>
    <row r="40" spans="1:10">
      <c r="A40" s="250" t="s">
        <v>549</v>
      </c>
      <c r="B40" s="514" t="s">
        <v>215</v>
      </c>
      <c r="C40" s="514" t="s">
        <v>719</v>
      </c>
      <c r="D40" s="514">
        <v>2010</v>
      </c>
      <c r="E40" s="514" t="s">
        <v>698</v>
      </c>
      <c r="F40" s="253" t="s">
        <v>286</v>
      </c>
      <c r="G40" s="412" t="s">
        <v>1288</v>
      </c>
      <c r="H40" s="412"/>
      <c r="I40" s="514" t="s">
        <v>698</v>
      </c>
      <c r="J40" s="278"/>
    </row>
    <row r="41" spans="1:10" ht="33.75">
      <c r="A41" s="250" t="s">
        <v>549</v>
      </c>
      <c r="B41" s="514" t="s">
        <v>215</v>
      </c>
      <c r="C41" s="514" t="s">
        <v>719</v>
      </c>
      <c r="D41" s="514">
        <v>2010</v>
      </c>
      <c r="E41" s="514" t="s">
        <v>651</v>
      </c>
      <c r="F41" s="253" t="s">
        <v>285</v>
      </c>
      <c r="G41" s="570" t="s">
        <v>1284</v>
      </c>
      <c r="H41" s="570"/>
      <c r="I41" s="571" t="s">
        <v>651</v>
      </c>
      <c r="J41" s="278"/>
    </row>
    <row r="42" spans="1:10" ht="33.75">
      <c r="A42" s="250" t="s">
        <v>549</v>
      </c>
      <c r="B42" s="514" t="s">
        <v>215</v>
      </c>
      <c r="C42" s="514" t="s">
        <v>719</v>
      </c>
      <c r="D42" s="514">
        <v>2010</v>
      </c>
      <c r="E42" s="514" t="s">
        <v>690</v>
      </c>
      <c r="F42" s="253" t="s">
        <v>285</v>
      </c>
      <c r="G42" s="570" t="s">
        <v>1284</v>
      </c>
      <c r="H42" s="570"/>
      <c r="I42" s="571" t="s">
        <v>651</v>
      </c>
      <c r="J42" s="278"/>
    </row>
    <row r="43" spans="1:10" ht="33.75">
      <c r="A43" s="250" t="s">
        <v>549</v>
      </c>
      <c r="B43" s="514" t="s">
        <v>215</v>
      </c>
      <c r="C43" s="514" t="s">
        <v>719</v>
      </c>
      <c r="D43" s="514">
        <v>2011</v>
      </c>
      <c r="E43" s="514" t="s">
        <v>1289</v>
      </c>
      <c r="F43" s="253" t="s">
        <v>285</v>
      </c>
      <c r="G43" s="570" t="s">
        <v>1290</v>
      </c>
      <c r="H43" s="570"/>
      <c r="I43" s="571" t="s">
        <v>651</v>
      </c>
      <c r="J43" s="278"/>
    </row>
    <row r="44" spans="1:10">
      <c r="A44" s="250" t="s">
        <v>549</v>
      </c>
      <c r="B44" s="514" t="s">
        <v>215</v>
      </c>
      <c r="C44" s="514" t="s">
        <v>719</v>
      </c>
      <c r="D44" s="514">
        <v>2010</v>
      </c>
      <c r="E44" s="514" t="s">
        <v>720</v>
      </c>
      <c r="F44" s="514" t="s">
        <v>286</v>
      </c>
      <c r="G44" s="412" t="s">
        <v>1291</v>
      </c>
      <c r="H44" s="412"/>
      <c r="I44" s="514" t="s">
        <v>720</v>
      </c>
      <c r="J44" s="278"/>
    </row>
    <row r="45" spans="1:10" ht="56.25">
      <c r="A45" s="250" t="s">
        <v>549</v>
      </c>
      <c r="B45" s="514" t="s">
        <v>215</v>
      </c>
      <c r="C45" s="514" t="s">
        <v>719</v>
      </c>
      <c r="D45" s="514">
        <v>2010</v>
      </c>
      <c r="E45" s="514" t="s">
        <v>703</v>
      </c>
      <c r="F45" s="253" t="s">
        <v>285</v>
      </c>
      <c r="G45" s="570" t="s">
        <v>1292</v>
      </c>
      <c r="H45" s="570"/>
      <c r="I45" s="571" t="s">
        <v>703</v>
      </c>
      <c r="J45" s="278"/>
    </row>
    <row r="46" spans="1:10" ht="56.25">
      <c r="A46" s="250" t="s">
        <v>549</v>
      </c>
      <c r="B46" s="514" t="s">
        <v>215</v>
      </c>
      <c r="C46" s="514" t="s">
        <v>719</v>
      </c>
      <c r="D46" s="514">
        <v>2010</v>
      </c>
      <c r="E46" s="514" t="s">
        <v>705</v>
      </c>
      <c r="F46" s="253" t="s">
        <v>285</v>
      </c>
      <c r="G46" s="570" t="s">
        <v>1292</v>
      </c>
      <c r="H46" s="570"/>
      <c r="I46" s="571" t="s">
        <v>703</v>
      </c>
      <c r="J46" s="278"/>
    </row>
    <row r="47" spans="1:10" ht="56.25">
      <c r="A47" s="250" t="s">
        <v>549</v>
      </c>
      <c r="B47" s="514" t="s">
        <v>215</v>
      </c>
      <c r="C47" s="514" t="s">
        <v>719</v>
      </c>
      <c r="D47" s="514">
        <v>2010</v>
      </c>
      <c r="E47" s="514" t="s">
        <v>668</v>
      </c>
      <c r="F47" s="514" t="s">
        <v>285</v>
      </c>
      <c r="G47" s="570" t="s">
        <v>1292</v>
      </c>
      <c r="H47" s="570"/>
      <c r="I47" s="571" t="s">
        <v>703</v>
      </c>
      <c r="J47" s="278"/>
    </row>
    <row r="48" spans="1:10" ht="45">
      <c r="A48" s="250" t="s">
        <v>549</v>
      </c>
      <c r="B48" s="514" t="s">
        <v>215</v>
      </c>
      <c r="C48" s="514" t="s">
        <v>719</v>
      </c>
      <c r="D48" s="514">
        <v>2010</v>
      </c>
      <c r="E48" s="514" t="s">
        <v>653</v>
      </c>
      <c r="F48" s="514" t="s">
        <v>285</v>
      </c>
      <c r="G48" s="570" t="s">
        <v>1293</v>
      </c>
      <c r="H48" s="570"/>
      <c r="I48" s="571" t="s">
        <v>653</v>
      </c>
      <c r="J48" s="278"/>
    </row>
    <row r="49" spans="1:10" ht="45">
      <c r="A49" s="250" t="s">
        <v>549</v>
      </c>
      <c r="B49" s="514" t="s">
        <v>215</v>
      </c>
      <c r="C49" s="514" t="s">
        <v>719</v>
      </c>
      <c r="D49" s="514">
        <v>2010</v>
      </c>
      <c r="E49" s="514" t="s">
        <v>708</v>
      </c>
      <c r="F49" s="514" t="s">
        <v>285</v>
      </c>
      <c r="G49" s="570" t="s">
        <v>1294</v>
      </c>
      <c r="H49" s="570"/>
      <c r="I49" s="571" t="s">
        <v>653</v>
      </c>
      <c r="J49" s="278"/>
    </row>
    <row r="50" spans="1:10" ht="45">
      <c r="A50" s="250" t="s">
        <v>549</v>
      </c>
      <c r="B50" s="514" t="s">
        <v>215</v>
      </c>
      <c r="C50" s="514" t="s">
        <v>719</v>
      </c>
      <c r="D50" s="514">
        <v>2010</v>
      </c>
      <c r="E50" s="514" t="s">
        <v>657</v>
      </c>
      <c r="F50" s="514" t="s">
        <v>285</v>
      </c>
      <c r="G50" s="570" t="s">
        <v>1295</v>
      </c>
      <c r="H50" s="570"/>
      <c r="I50" s="571" t="s">
        <v>653</v>
      </c>
      <c r="J50" s="278"/>
    </row>
    <row r="51" spans="1:10" ht="45">
      <c r="A51" s="250" t="s">
        <v>549</v>
      </c>
      <c r="B51" s="514" t="s">
        <v>215</v>
      </c>
      <c r="C51" s="514" t="s">
        <v>719</v>
      </c>
      <c r="D51" s="514">
        <v>2010</v>
      </c>
      <c r="E51" s="514" t="s">
        <v>667</v>
      </c>
      <c r="F51" s="514" t="s">
        <v>285</v>
      </c>
      <c r="G51" s="570" t="s">
        <v>1296</v>
      </c>
      <c r="H51" s="570"/>
      <c r="I51" s="571" t="s">
        <v>653</v>
      </c>
      <c r="J51" s="278"/>
    </row>
    <row r="52" spans="1:10" ht="33.75">
      <c r="A52" s="250" t="s">
        <v>549</v>
      </c>
      <c r="B52" s="514" t="s">
        <v>215</v>
      </c>
      <c r="C52" s="514" t="s">
        <v>719</v>
      </c>
      <c r="D52" s="514">
        <v>2010</v>
      </c>
      <c r="E52" s="514" t="s">
        <v>714</v>
      </c>
      <c r="F52" s="514" t="s">
        <v>285</v>
      </c>
      <c r="G52" s="570" t="s">
        <v>741</v>
      </c>
      <c r="H52" s="570"/>
      <c r="I52" s="571" t="s">
        <v>674</v>
      </c>
      <c r="J52" s="278"/>
    </row>
    <row r="53" spans="1:10" ht="33.75">
      <c r="A53" s="250" t="s">
        <v>549</v>
      </c>
      <c r="B53" s="514" t="s">
        <v>215</v>
      </c>
      <c r="C53" s="514" t="s">
        <v>719</v>
      </c>
      <c r="D53" s="514">
        <v>2010</v>
      </c>
      <c r="E53" s="514" t="s">
        <v>674</v>
      </c>
      <c r="F53" s="514" t="s">
        <v>285</v>
      </c>
      <c r="G53" s="570" t="s">
        <v>741</v>
      </c>
      <c r="H53" s="570"/>
      <c r="I53" s="571" t="s">
        <v>674</v>
      </c>
      <c r="J53" s="278"/>
    </row>
    <row r="54" spans="1:10" ht="33.75">
      <c r="A54" s="250" t="s">
        <v>549</v>
      </c>
      <c r="B54" s="514" t="s">
        <v>215</v>
      </c>
      <c r="C54" s="514" t="s">
        <v>719</v>
      </c>
      <c r="D54" s="514">
        <v>2010</v>
      </c>
      <c r="E54" s="514" t="s">
        <v>682</v>
      </c>
      <c r="F54" s="514" t="s">
        <v>285</v>
      </c>
      <c r="G54" s="570" t="s">
        <v>1297</v>
      </c>
      <c r="H54" s="570"/>
      <c r="I54" s="571" t="s">
        <v>674</v>
      </c>
      <c r="J54" s="278"/>
    </row>
    <row r="55" spans="1:10" ht="22.5">
      <c r="A55" s="250" t="s">
        <v>549</v>
      </c>
      <c r="B55" s="514" t="s">
        <v>215</v>
      </c>
      <c r="C55" s="514" t="s">
        <v>726</v>
      </c>
      <c r="D55" s="514">
        <v>2010</v>
      </c>
      <c r="E55" s="514" t="s">
        <v>689</v>
      </c>
      <c r="F55" s="514" t="s">
        <v>285</v>
      </c>
      <c r="G55" s="570" t="s">
        <v>743</v>
      </c>
      <c r="H55" s="570"/>
      <c r="I55" s="571" t="s">
        <v>689</v>
      </c>
      <c r="J55" s="278"/>
    </row>
    <row r="56" spans="1:10" ht="22.5">
      <c r="A56" s="250" t="s">
        <v>549</v>
      </c>
      <c r="B56" s="514" t="s">
        <v>215</v>
      </c>
      <c r="C56" s="514" t="s">
        <v>726</v>
      </c>
      <c r="D56" s="514">
        <v>2010</v>
      </c>
      <c r="E56" s="514" t="s">
        <v>690</v>
      </c>
      <c r="F56" s="514" t="s">
        <v>285</v>
      </c>
      <c r="G56" s="570" t="s">
        <v>743</v>
      </c>
      <c r="H56" s="570"/>
      <c r="I56" s="571" t="s">
        <v>689</v>
      </c>
      <c r="J56" s="278"/>
    </row>
    <row r="57" spans="1:10">
      <c r="A57" s="250" t="s">
        <v>549</v>
      </c>
      <c r="B57" s="514" t="s">
        <v>215</v>
      </c>
      <c r="C57" s="514" t="s">
        <v>726</v>
      </c>
      <c r="D57" s="514">
        <v>2010</v>
      </c>
      <c r="E57" s="514" t="s">
        <v>727</v>
      </c>
      <c r="F57" s="514" t="s">
        <v>286</v>
      </c>
      <c r="G57" s="412" t="s">
        <v>1298</v>
      </c>
      <c r="H57" s="412"/>
      <c r="I57" s="514" t="s">
        <v>727</v>
      </c>
      <c r="J57" s="278"/>
    </row>
    <row r="58" spans="1:10">
      <c r="A58" s="250" t="s">
        <v>549</v>
      </c>
      <c r="B58" s="514" t="s">
        <v>215</v>
      </c>
      <c r="C58" s="514" t="s">
        <v>726</v>
      </c>
      <c r="D58" s="514">
        <v>2010</v>
      </c>
      <c r="E58" s="514" t="s">
        <v>697</v>
      </c>
      <c r="F58" s="514" t="s">
        <v>286</v>
      </c>
      <c r="G58" s="412" t="s">
        <v>1299</v>
      </c>
      <c r="H58" s="412"/>
      <c r="I58" s="514" t="s">
        <v>697</v>
      </c>
      <c r="J58" s="278"/>
    </row>
    <row r="59" spans="1:10" ht="22.5">
      <c r="A59" s="250" t="s">
        <v>549</v>
      </c>
      <c r="B59" s="514" t="s">
        <v>215</v>
      </c>
      <c r="C59" s="514" t="s">
        <v>726</v>
      </c>
      <c r="D59" s="514">
        <v>2010</v>
      </c>
      <c r="E59" s="514" t="s">
        <v>695</v>
      </c>
      <c r="F59" s="253" t="s">
        <v>285</v>
      </c>
      <c r="G59" s="570" t="s">
        <v>740</v>
      </c>
      <c r="H59" s="570"/>
      <c r="I59" s="571" t="s">
        <v>649</v>
      </c>
      <c r="J59" s="278"/>
    </row>
    <row r="60" spans="1:10" ht="22.5">
      <c r="A60" s="250" t="s">
        <v>549</v>
      </c>
      <c r="B60" s="514" t="s">
        <v>215</v>
      </c>
      <c r="C60" s="514" t="s">
        <v>726</v>
      </c>
      <c r="D60" s="514">
        <v>2010</v>
      </c>
      <c r="E60" s="514" t="s">
        <v>649</v>
      </c>
      <c r="F60" s="253" t="s">
        <v>285</v>
      </c>
      <c r="G60" s="570" t="s">
        <v>740</v>
      </c>
      <c r="H60" s="570"/>
      <c r="I60" s="571" t="s">
        <v>649</v>
      </c>
      <c r="J60" s="278"/>
    </row>
    <row r="61" spans="1:10">
      <c r="A61" s="250" t="s">
        <v>549</v>
      </c>
      <c r="B61" s="514" t="s">
        <v>215</v>
      </c>
      <c r="C61" s="514" t="s">
        <v>726</v>
      </c>
      <c r="D61" s="514">
        <v>2010</v>
      </c>
      <c r="E61" s="514" t="s">
        <v>1271</v>
      </c>
      <c r="F61" s="514" t="s">
        <v>286</v>
      </c>
      <c r="G61" s="412" t="s">
        <v>1283</v>
      </c>
      <c r="H61" s="412"/>
      <c r="I61" s="514" t="s">
        <v>1271</v>
      </c>
      <c r="J61" s="278"/>
    </row>
    <row r="62" spans="1:10">
      <c r="A62" s="250" t="s">
        <v>549</v>
      </c>
      <c r="B62" s="514" t="s">
        <v>215</v>
      </c>
      <c r="C62" s="514" t="s">
        <v>726</v>
      </c>
      <c r="D62" s="514">
        <v>2010</v>
      </c>
      <c r="E62" s="514" t="s">
        <v>698</v>
      </c>
      <c r="F62" s="514" t="s">
        <v>286</v>
      </c>
      <c r="G62" s="412" t="s">
        <v>1288</v>
      </c>
      <c r="H62" s="412"/>
      <c r="I62" s="514" t="s">
        <v>698</v>
      </c>
      <c r="J62" s="278"/>
    </row>
    <row r="63" spans="1:10" ht="22.5">
      <c r="A63" s="250" t="s">
        <v>549</v>
      </c>
      <c r="B63" s="514" t="s">
        <v>215</v>
      </c>
      <c r="C63" s="514" t="s">
        <v>726</v>
      </c>
      <c r="D63" s="514">
        <v>2010</v>
      </c>
      <c r="E63" s="514" t="s">
        <v>300</v>
      </c>
      <c r="F63" s="253" t="s">
        <v>285</v>
      </c>
      <c r="G63" s="570" t="s">
        <v>1300</v>
      </c>
      <c r="H63" s="570"/>
      <c r="I63" s="571" t="s">
        <v>651</v>
      </c>
      <c r="J63" s="278"/>
    </row>
    <row r="64" spans="1:10" ht="22.5">
      <c r="A64" s="250" t="s">
        <v>549</v>
      </c>
      <c r="B64" s="514" t="s">
        <v>215</v>
      </c>
      <c r="C64" s="514" t="s">
        <v>726</v>
      </c>
      <c r="D64" s="514">
        <v>2010</v>
      </c>
      <c r="E64" s="514" t="s">
        <v>651</v>
      </c>
      <c r="F64" s="253" t="s">
        <v>285</v>
      </c>
      <c r="G64" s="570" t="s">
        <v>1300</v>
      </c>
      <c r="H64" s="570"/>
      <c r="I64" s="571" t="s">
        <v>651</v>
      </c>
      <c r="J64" s="278"/>
    </row>
    <row r="65" spans="1:10" ht="45">
      <c r="A65" s="250" t="s">
        <v>549</v>
      </c>
      <c r="B65" s="514" t="s">
        <v>215</v>
      </c>
      <c r="C65" s="514" t="s">
        <v>726</v>
      </c>
      <c r="D65" s="514">
        <v>2010</v>
      </c>
      <c r="E65" s="514" t="s">
        <v>703</v>
      </c>
      <c r="F65" s="514" t="s">
        <v>285</v>
      </c>
      <c r="G65" s="570" t="s">
        <v>742</v>
      </c>
      <c r="H65" s="570"/>
      <c r="I65" s="571" t="s">
        <v>703</v>
      </c>
      <c r="J65" s="278"/>
    </row>
    <row r="66" spans="1:10" ht="45">
      <c r="A66" s="250" t="s">
        <v>549</v>
      </c>
      <c r="B66" s="514" t="s">
        <v>215</v>
      </c>
      <c r="C66" s="514" t="s">
        <v>726</v>
      </c>
      <c r="D66" s="514">
        <v>2010</v>
      </c>
      <c r="E66" s="514" t="s">
        <v>684</v>
      </c>
      <c r="F66" s="514" t="s">
        <v>285</v>
      </c>
      <c r="G66" s="570" t="s">
        <v>742</v>
      </c>
      <c r="H66" s="570"/>
      <c r="I66" s="571" t="s">
        <v>703</v>
      </c>
      <c r="J66" s="278"/>
    </row>
    <row r="67" spans="1:10" ht="45">
      <c r="A67" s="250" t="s">
        <v>549</v>
      </c>
      <c r="B67" s="514" t="s">
        <v>215</v>
      </c>
      <c r="C67" s="514" t="s">
        <v>726</v>
      </c>
      <c r="D67" s="514">
        <v>2010</v>
      </c>
      <c r="E67" s="514" t="s">
        <v>668</v>
      </c>
      <c r="F67" s="514" t="s">
        <v>285</v>
      </c>
      <c r="G67" s="570" t="s">
        <v>742</v>
      </c>
      <c r="H67" s="570"/>
      <c r="I67" s="571" t="s">
        <v>703</v>
      </c>
      <c r="J67" s="278"/>
    </row>
    <row r="68" spans="1:10" ht="45">
      <c r="A68" s="250" t="s">
        <v>549</v>
      </c>
      <c r="B68" s="514" t="s">
        <v>215</v>
      </c>
      <c r="C68" s="514" t="s">
        <v>726</v>
      </c>
      <c r="D68" s="514">
        <v>2010</v>
      </c>
      <c r="E68" s="514" t="s">
        <v>687</v>
      </c>
      <c r="F68" s="514" t="s">
        <v>285</v>
      </c>
      <c r="G68" s="570" t="s">
        <v>742</v>
      </c>
      <c r="H68" s="570"/>
      <c r="I68" s="571" t="s">
        <v>703</v>
      </c>
      <c r="J68" s="278"/>
    </row>
    <row r="69" spans="1:10" ht="22.5">
      <c r="A69" s="250" t="s">
        <v>549</v>
      </c>
      <c r="B69" s="514" t="s">
        <v>215</v>
      </c>
      <c r="C69" s="514" t="s">
        <v>726</v>
      </c>
      <c r="D69" s="514">
        <v>2010</v>
      </c>
      <c r="E69" s="514" t="s">
        <v>667</v>
      </c>
      <c r="F69" s="514" t="s">
        <v>285</v>
      </c>
      <c r="G69" s="570" t="s">
        <v>1301</v>
      </c>
      <c r="H69" s="570"/>
      <c r="I69" s="571" t="s">
        <v>657</v>
      </c>
      <c r="J69" s="278"/>
    </row>
    <row r="70" spans="1:10" ht="22.5">
      <c r="A70" s="250" t="s">
        <v>549</v>
      </c>
      <c r="B70" s="514" t="s">
        <v>215</v>
      </c>
      <c r="C70" s="514" t="s">
        <v>726</v>
      </c>
      <c r="D70" s="514">
        <v>2010</v>
      </c>
      <c r="E70" s="514" t="s">
        <v>657</v>
      </c>
      <c r="F70" s="514" t="s">
        <v>285</v>
      </c>
      <c r="G70" s="570" t="s">
        <v>1301</v>
      </c>
      <c r="H70" s="570"/>
      <c r="I70" s="571" t="s">
        <v>657</v>
      </c>
      <c r="J70" s="278"/>
    </row>
    <row r="71" spans="1:10" ht="78.75">
      <c r="A71" s="250" t="s">
        <v>549</v>
      </c>
      <c r="B71" s="514" t="s">
        <v>215</v>
      </c>
      <c r="C71" s="514" t="s">
        <v>726</v>
      </c>
      <c r="D71" s="514">
        <v>2010</v>
      </c>
      <c r="E71" s="514" t="s">
        <v>714</v>
      </c>
      <c r="F71" s="514" t="s">
        <v>285</v>
      </c>
      <c r="G71" s="570" t="s">
        <v>1302</v>
      </c>
      <c r="H71" s="570"/>
      <c r="I71" s="571" t="s">
        <v>674</v>
      </c>
      <c r="J71" s="278"/>
    </row>
    <row r="72" spans="1:10" ht="78.75">
      <c r="A72" s="250" t="s">
        <v>549</v>
      </c>
      <c r="B72" s="514" t="s">
        <v>215</v>
      </c>
      <c r="C72" s="514" t="s">
        <v>726</v>
      </c>
      <c r="D72" s="514">
        <v>2010</v>
      </c>
      <c r="E72" s="514" t="s">
        <v>713</v>
      </c>
      <c r="F72" s="514" t="s">
        <v>285</v>
      </c>
      <c r="G72" s="570" t="s">
        <v>1302</v>
      </c>
      <c r="H72" s="570"/>
      <c r="I72" s="571" t="s">
        <v>674</v>
      </c>
      <c r="J72" s="278"/>
    </row>
    <row r="73" spans="1:10" ht="78.75">
      <c r="A73" s="250" t="s">
        <v>549</v>
      </c>
      <c r="B73" s="514" t="s">
        <v>215</v>
      </c>
      <c r="C73" s="514" t="s">
        <v>726</v>
      </c>
      <c r="D73" s="514">
        <v>2010</v>
      </c>
      <c r="E73" s="514" t="s">
        <v>710</v>
      </c>
      <c r="F73" s="514" t="s">
        <v>285</v>
      </c>
      <c r="G73" s="570" t="s">
        <v>0</v>
      </c>
      <c r="H73" s="570"/>
      <c r="I73" s="571" t="s">
        <v>674</v>
      </c>
      <c r="J73" s="278"/>
    </row>
    <row r="74" spans="1:10" ht="78.75">
      <c r="A74" s="250" t="s">
        <v>549</v>
      </c>
      <c r="B74" s="514" t="s">
        <v>215</v>
      </c>
      <c r="C74" s="514" t="s">
        <v>726</v>
      </c>
      <c r="D74" s="514">
        <v>2010</v>
      </c>
      <c r="E74" s="514" t="s">
        <v>711</v>
      </c>
      <c r="F74" s="514" t="s">
        <v>285</v>
      </c>
      <c r="G74" s="570" t="s">
        <v>1</v>
      </c>
      <c r="H74" s="570"/>
      <c r="I74" s="571" t="s">
        <v>674</v>
      </c>
      <c r="J74" s="278"/>
    </row>
    <row r="75" spans="1:10" ht="78.75">
      <c r="A75" s="250" t="s">
        <v>549</v>
      </c>
      <c r="B75" s="514" t="s">
        <v>215</v>
      </c>
      <c r="C75" s="514" t="s">
        <v>726</v>
      </c>
      <c r="D75" s="514">
        <v>2010</v>
      </c>
      <c r="E75" s="514" t="s">
        <v>712</v>
      </c>
      <c r="F75" s="514" t="s">
        <v>285</v>
      </c>
      <c r="G75" s="570" t="s">
        <v>2</v>
      </c>
      <c r="H75" s="570"/>
      <c r="I75" s="571" t="s">
        <v>674</v>
      </c>
      <c r="J75" s="278"/>
    </row>
    <row r="76" spans="1:10" ht="78.75">
      <c r="A76" s="250" t="s">
        <v>549</v>
      </c>
      <c r="B76" s="514" t="s">
        <v>215</v>
      </c>
      <c r="C76" s="514" t="s">
        <v>726</v>
      </c>
      <c r="D76" s="514">
        <v>2010</v>
      </c>
      <c r="E76" s="514" t="s">
        <v>674</v>
      </c>
      <c r="F76" s="514" t="s">
        <v>285</v>
      </c>
      <c r="G76" s="570" t="s">
        <v>3</v>
      </c>
      <c r="H76" s="570"/>
      <c r="I76" s="571" t="s">
        <v>674</v>
      </c>
      <c r="J76" s="278"/>
    </row>
    <row r="77" spans="1:10" ht="78.75">
      <c r="A77" s="250" t="s">
        <v>549</v>
      </c>
      <c r="B77" s="514" t="s">
        <v>215</v>
      </c>
      <c r="C77" s="514" t="s">
        <v>726</v>
      </c>
      <c r="D77" s="514">
        <v>2010</v>
      </c>
      <c r="E77" s="514" t="s">
        <v>715</v>
      </c>
      <c r="F77" s="514" t="s">
        <v>285</v>
      </c>
      <c r="G77" s="570" t="s">
        <v>4</v>
      </c>
      <c r="H77" s="570"/>
      <c r="I77" s="571" t="s">
        <v>674</v>
      </c>
      <c r="J77" s="278"/>
    </row>
    <row r="78" spans="1:10" ht="78.75">
      <c r="A78" s="250" t="s">
        <v>549</v>
      </c>
      <c r="B78" s="514" t="s">
        <v>215</v>
      </c>
      <c r="C78" s="514" t="s">
        <v>726</v>
      </c>
      <c r="D78" s="514">
        <v>2010</v>
      </c>
      <c r="E78" s="514" t="s">
        <v>682</v>
      </c>
      <c r="F78" s="514" t="s">
        <v>285</v>
      </c>
      <c r="G78" s="570" t="s">
        <v>5</v>
      </c>
      <c r="H78" s="570"/>
      <c r="I78" s="571" t="s">
        <v>674</v>
      </c>
      <c r="J78" s="278"/>
    </row>
    <row r="79" spans="1:10" ht="33.75">
      <c r="A79" s="578" t="s">
        <v>549</v>
      </c>
      <c r="B79" s="515" t="s">
        <v>217</v>
      </c>
      <c r="C79" s="515" t="s">
        <v>735</v>
      </c>
      <c r="D79" s="515">
        <v>2010</v>
      </c>
      <c r="E79" s="515" t="s">
        <v>684</v>
      </c>
      <c r="F79" s="412" t="s">
        <v>285</v>
      </c>
      <c r="G79" s="570" t="s">
        <v>6</v>
      </c>
      <c r="H79" s="570"/>
      <c r="I79" s="571" t="s">
        <v>703</v>
      </c>
      <c r="J79" s="278"/>
    </row>
    <row r="80" spans="1:10" ht="33.75">
      <c r="A80" s="578" t="s">
        <v>549</v>
      </c>
      <c r="B80" s="515" t="s">
        <v>217</v>
      </c>
      <c r="C80" s="515" t="s">
        <v>732</v>
      </c>
      <c r="D80" s="515">
        <v>2010</v>
      </c>
      <c r="E80" s="515" t="s">
        <v>684</v>
      </c>
      <c r="F80" s="412" t="s">
        <v>285</v>
      </c>
      <c r="G80" s="570" t="s">
        <v>6</v>
      </c>
      <c r="H80" s="570"/>
      <c r="I80" s="571" t="s">
        <v>703</v>
      </c>
      <c r="J80" s="278"/>
    </row>
    <row r="81" spans="1:10" ht="33.75">
      <c r="A81" s="578" t="s">
        <v>549</v>
      </c>
      <c r="B81" s="515" t="s">
        <v>217</v>
      </c>
      <c r="C81" s="515" t="s">
        <v>733</v>
      </c>
      <c r="D81" s="515">
        <v>2010</v>
      </c>
      <c r="E81" s="515" t="s">
        <v>684</v>
      </c>
      <c r="F81" s="412" t="s">
        <v>285</v>
      </c>
      <c r="G81" s="570" t="s">
        <v>6</v>
      </c>
      <c r="H81" s="570"/>
      <c r="I81" s="571" t="s">
        <v>703</v>
      </c>
      <c r="J81" s="278"/>
    </row>
    <row r="82" spans="1:10" ht="33.75">
      <c r="A82" s="578" t="s">
        <v>549</v>
      </c>
      <c r="B82" s="515" t="s">
        <v>217</v>
      </c>
      <c r="C82" s="515" t="s">
        <v>734</v>
      </c>
      <c r="D82" s="515">
        <v>2010</v>
      </c>
      <c r="E82" s="515" t="s">
        <v>684</v>
      </c>
      <c r="F82" s="412" t="s">
        <v>285</v>
      </c>
      <c r="G82" s="570" t="s">
        <v>6</v>
      </c>
      <c r="H82" s="570"/>
      <c r="I82" s="571" t="s">
        <v>703</v>
      </c>
      <c r="J82" s="278"/>
    </row>
    <row r="83" spans="1:10" ht="34.5" thickBot="1">
      <c r="A83" s="579" t="s">
        <v>549</v>
      </c>
      <c r="B83" s="580" t="s">
        <v>217</v>
      </c>
      <c r="C83" s="580" t="s">
        <v>736</v>
      </c>
      <c r="D83" s="580">
        <v>2010</v>
      </c>
      <c r="E83" s="580" t="s">
        <v>668</v>
      </c>
      <c r="F83" s="455" t="s">
        <v>285</v>
      </c>
      <c r="G83" s="581" t="s">
        <v>6</v>
      </c>
      <c r="H83" s="581"/>
      <c r="I83" s="582" t="s">
        <v>703</v>
      </c>
      <c r="J83" s="279"/>
    </row>
  </sheetData>
  <phoneticPr fontId="41" type="noConversion"/>
  <pageMargins left="0.70866141732283472" right="0.70866141732283472" top="0.78740157480314965" bottom="0.78740157480314965" header="0.51181102362204722" footer="0.51181102362204722"/>
  <pageSetup paperSize="8" firstPageNumber="0" fitToHeight="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8"/>
  <sheetViews>
    <sheetView zoomScaleNormal="100" zoomScaleSheetLayoutView="100" workbookViewId="0">
      <selection activeCell="Q25" sqref="Q25"/>
    </sheetView>
  </sheetViews>
  <sheetFormatPr defaultColWidth="11.5703125" defaultRowHeight="12.75"/>
  <cols>
    <col min="1" max="1" width="9" style="1" customWidth="1"/>
    <col min="2" max="2" width="17" style="1" customWidth="1"/>
    <col min="3" max="3" width="16.42578125" style="1" customWidth="1"/>
    <col min="4" max="4" width="25.85546875" style="1" customWidth="1"/>
    <col min="5" max="5" width="16.5703125" style="1" customWidth="1"/>
    <col min="6" max="6" width="28.42578125" style="1" customWidth="1"/>
    <col min="7" max="7" width="19.28515625" style="1" customWidth="1"/>
    <col min="8" max="8" width="23" style="1" customWidth="1"/>
    <col min="9" max="9" width="10.140625" style="1" customWidth="1"/>
    <col min="10" max="10" width="35.7109375" style="1" customWidth="1"/>
    <col min="11" max="11" width="10.42578125" style="1" customWidth="1"/>
    <col min="12" max="12" width="17.5703125" style="1" customWidth="1"/>
    <col min="13" max="13" width="14.7109375" style="263" customWidth="1"/>
    <col min="14" max="14" width="14.42578125" style="1" customWidth="1"/>
    <col min="15" max="15" width="13.42578125" style="1" customWidth="1"/>
    <col min="16" max="16" width="14.7109375" style="1" customWidth="1"/>
    <col min="17" max="18" width="10.7109375" style="1" customWidth="1"/>
    <col min="19" max="19" width="10.5703125" style="1" customWidth="1"/>
    <col min="20" max="20" width="13.85546875" style="1" customWidth="1"/>
    <col min="21" max="16384" width="11.5703125" style="1"/>
  </cols>
  <sheetData>
    <row r="1" spans="1:19" ht="28.9" customHeight="1" thickBot="1">
      <c r="A1" s="67" t="s">
        <v>302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260"/>
      <c r="N1" s="67"/>
      <c r="O1" s="67"/>
      <c r="P1"/>
      <c r="R1" s="70" t="s">
        <v>189</v>
      </c>
      <c r="S1" s="80">
        <v>2010</v>
      </c>
    </row>
    <row r="2" spans="1:19" ht="20.100000000000001" customHeight="1" thickBo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60"/>
      <c r="N2" s="67"/>
      <c r="O2" s="67"/>
      <c r="P2"/>
      <c r="R2" s="292" t="s">
        <v>230</v>
      </c>
      <c r="S2" s="293">
        <v>2010</v>
      </c>
    </row>
    <row r="3" spans="1:19" s="73" customFormat="1" ht="61.9" customHeight="1" thickBot="1">
      <c r="A3" s="584" t="s">
        <v>191</v>
      </c>
      <c r="B3" s="585" t="s">
        <v>303</v>
      </c>
      <c r="C3" s="585" t="s">
        <v>304</v>
      </c>
      <c r="D3" s="586" t="s">
        <v>204</v>
      </c>
      <c r="E3" s="585" t="s">
        <v>271</v>
      </c>
      <c r="F3" s="585" t="s">
        <v>272</v>
      </c>
      <c r="G3" s="585" t="s">
        <v>273</v>
      </c>
      <c r="H3" s="585" t="s">
        <v>274</v>
      </c>
      <c r="I3" s="585" t="s">
        <v>305</v>
      </c>
      <c r="J3" s="585" t="s">
        <v>306</v>
      </c>
      <c r="K3" s="585" t="s">
        <v>307</v>
      </c>
      <c r="L3" s="587" t="s">
        <v>308</v>
      </c>
      <c r="M3" s="588" t="s">
        <v>309</v>
      </c>
      <c r="N3" s="585" t="s">
        <v>310</v>
      </c>
      <c r="O3" s="585" t="s">
        <v>311</v>
      </c>
      <c r="P3" s="585" t="s">
        <v>312</v>
      </c>
      <c r="Q3" s="589" t="s">
        <v>313</v>
      </c>
      <c r="R3" s="589" t="s">
        <v>314</v>
      </c>
      <c r="S3" s="590" t="s">
        <v>315</v>
      </c>
    </row>
    <row r="4" spans="1:19" s="265" customFormat="1" ht="13.15" customHeight="1">
      <c r="A4" s="591" t="s">
        <v>549</v>
      </c>
      <c r="B4" s="240"/>
      <c r="C4" s="240">
        <v>2010</v>
      </c>
      <c r="D4" s="240" t="s">
        <v>213</v>
      </c>
      <c r="E4" s="240" t="s">
        <v>645</v>
      </c>
      <c r="F4" s="240" t="s">
        <v>677</v>
      </c>
      <c r="G4" s="240" t="s">
        <v>671</v>
      </c>
      <c r="H4" s="240" t="s">
        <v>1266</v>
      </c>
      <c r="I4" s="240"/>
      <c r="J4" s="600" t="s">
        <v>316</v>
      </c>
      <c r="K4" s="240">
        <v>3</v>
      </c>
      <c r="L4" s="601">
        <v>403</v>
      </c>
      <c r="M4" s="593">
        <v>860</v>
      </c>
      <c r="N4" s="240"/>
      <c r="O4" s="240">
        <v>5</v>
      </c>
      <c r="P4" s="594">
        <f t="shared" ref="P4:P14" si="0">N4+O4</f>
        <v>5</v>
      </c>
      <c r="Q4" s="641">
        <v>4</v>
      </c>
      <c r="R4" s="642"/>
      <c r="S4" s="643">
        <v>4</v>
      </c>
    </row>
    <row r="5" spans="1:19" s="265" customFormat="1" ht="13.15" customHeight="1">
      <c r="A5" s="602" t="s">
        <v>549</v>
      </c>
      <c r="B5" s="241"/>
      <c r="C5" s="241">
        <v>2010</v>
      </c>
      <c r="D5" s="241" t="s">
        <v>213</v>
      </c>
      <c r="E5" s="241" t="s">
        <v>645</v>
      </c>
      <c r="F5" s="514" t="s">
        <v>669</v>
      </c>
      <c r="G5" s="514" t="s">
        <v>284</v>
      </c>
      <c r="H5" s="241" t="s">
        <v>673</v>
      </c>
      <c r="I5" s="241"/>
      <c r="J5" s="252" t="s">
        <v>316</v>
      </c>
      <c r="K5" s="241">
        <v>3</v>
      </c>
      <c r="L5" s="598">
        <v>12492</v>
      </c>
      <c r="M5" s="261">
        <v>11486</v>
      </c>
      <c r="N5" s="241"/>
      <c r="O5" s="241">
        <v>12</v>
      </c>
      <c r="P5" s="273">
        <f t="shared" si="0"/>
        <v>12</v>
      </c>
      <c r="Q5" s="256">
        <v>31</v>
      </c>
      <c r="R5" s="271"/>
      <c r="S5" s="256">
        <v>31</v>
      </c>
    </row>
    <row r="6" spans="1:19" s="266" customFormat="1" ht="13.15" customHeight="1">
      <c r="A6" s="602" t="s">
        <v>549</v>
      </c>
      <c r="B6" s="241"/>
      <c r="C6" s="241">
        <v>2010</v>
      </c>
      <c r="D6" s="241" t="s">
        <v>213</v>
      </c>
      <c r="E6" s="241" t="s">
        <v>645</v>
      </c>
      <c r="F6" s="514" t="s">
        <v>648</v>
      </c>
      <c r="G6" s="514" t="s">
        <v>284</v>
      </c>
      <c r="H6" s="241" t="s">
        <v>297</v>
      </c>
      <c r="I6" s="241"/>
      <c r="J6" s="252" t="s">
        <v>317</v>
      </c>
      <c r="K6" s="241">
        <v>1</v>
      </c>
      <c r="L6" s="598">
        <v>6466</v>
      </c>
      <c r="M6" s="261">
        <v>5426</v>
      </c>
      <c r="N6" s="241">
        <v>50</v>
      </c>
      <c r="O6" s="241"/>
      <c r="P6" s="273">
        <f t="shared" si="0"/>
        <v>50</v>
      </c>
      <c r="Q6" s="255">
        <v>37</v>
      </c>
      <c r="R6" s="270">
        <v>37</v>
      </c>
      <c r="S6" s="270"/>
    </row>
    <row r="7" spans="1:19" s="266" customFormat="1" ht="13.15" customHeight="1">
      <c r="A7" s="602" t="s">
        <v>549</v>
      </c>
      <c r="B7" s="241"/>
      <c r="C7" s="241">
        <v>2010</v>
      </c>
      <c r="D7" s="241" t="s">
        <v>213</v>
      </c>
      <c r="E7" s="241" t="s">
        <v>645</v>
      </c>
      <c r="F7" s="514" t="s">
        <v>648</v>
      </c>
      <c r="G7" s="514" t="s">
        <v>284</v>
      </c>
      <c r="H7" s="241" t="s">
        <v>297</v>
      </c>
      <c r="I7" s="241"/>
      <c r="J7" s="252" t="s">
        <v>316</v>
      </c>
      <c r="K7" s="241">
        <v>3</v>
      </c>
      <c r="L7" s="598">
        <v>6466</v>
      </c>
      <c r="M7" s="261">
        <v>5426</v>
      </c>
      <c r="N7" s="241"/>
      <c r="O7" s="241">
        <v>16</v>
      </c>
      <c r="P7" s="273">
        <f t="shared" si="0"/>
        <v>16</v>
      </c>
      <c r="Q7" s="255">
        <v>49</v>
      </c>
      <c r="R7" s="270"/>
      <c r="S7" s="255">
        <v>49</v>
      </c>
    </row>
    <row r="8" spans="1:19" s="266" customFormat="1" ht="13.15" customHeight="1">
      <c r="A8" s="602" t="s">
        <v>549</v>
      </c>
      <c r="B8" s="241"/>
      <c r="C8" s="241">
        <v>2010</v>
      </c>
      <c r="D8" s="241" t="s">
        <v>213</v>
      </c>
      <c r="E8" s="241" t="s">
        <v>645</v>
      </c>
      <c r="F8" s="514" t="s">
        <v>654</v>
      </c>
      <c r="G8" s="514" t="s">
        <v>318</v>
      </c>
      <c r="H8" s="241" t="s">
        <v>656</v>
      </c>
      <c r="I8" s="241"/>
      <c r="J8" s="252" t="s">
        <v>316</v>
      </c>
      <c r="K8" s="241">
        <v>3</v>
      </c>
      <c r="L8" s="598">
        <v>271</v>
      </c>
      <c r="M8" s="261">
        <v>68</v>
      </c>
      <c r="N8" s="241"/>
      <c r="O8" s="241">
        <v>8</v>
      </c>
      <c r="P8" s="273">
        <f t="shared" si="0"/>
        <v>8</v>
      </c>
      <c r="Q8" s="256">
        <v>8</v>
      </c>
      <c r="R8" s="271"/>
      <c r="S8" s="256">
        <v>8</v>
      </c>
    </row>
    <row r="9" spans="1:19" s="267" customFormat="1">
      <c r="A9" s="602" t="s">
        <v>549</v>
      </c>
      <c r="B9" s="241"/>
      <c r="C9" s="241">
        <v>2010</v>
      </c>
      <c r="D9" s="241" t="s">
        <v>213</v>
      </c>
      <c r="E9" s="241" t="s">
        <v>645</v>
      </c>
      <c r="F9" s="514" t="s">
        <v>654</v>
      </c>
      <c r="G9" s="514" t="s">
        <v>318</v>
      </c>
      <c r="H9" s="241" t="s">
        <v>657</v>
      </c>
      <c r="I9" s="241"/>
      <c r="J9" s="252" t="s">
        <v>316</v>
      </c>
      <c r="K9" s="241">
        <v>3</v>
      </c>
      <c r="L9" s="598">
        <v>415</v>
      </c>
      <c r="M9" s="261">
        <v>402</v>
      </c>
      <c r="N9" s="241"/>
      <c r="O9" s="241">
        <v>20</v>
      </c>
      <c r="P9" s="273">
        <f t="shared" si="0"/>
        <v>20</v>
      </c>
      <c r="Q9" s="256">
        <v>27</v>
      </c>
      <c r="R9" s="271"/>
      <c r="S9" s="256">
        <v>27</v>
      </c>
    </row>
    <row r="10" spans="1:19" s="268" customFormat="1" ht="13.15" customHeight="1">
      <c r="A10" s="602" t="s">
        <v>549</v>
      </c>
      <c r="B10" s="241"/>
      <c r="C10" s="241">
        <v>2010</v>
      </c>
      <c r="D10" s="241" t="s">
        <v>213</v>
      </c>
      <c r="E10" s="241" t="s">
        <v>683</v>
      </c>
      <c r="F10" s="514" t="s">
        <v>669</v>
      </c>
      <c r="G10" s="514" t="s">
        <v>284</v>
      </c>
      <c r="H10" s="241" t="s">
        <v>673</v>
      </c>
      <c r="I10" s="241"/>
      <c r="J10" s="252" t="s">
        <v>316</v>
      </c>
      <c r="K10" s="241">
        <v>3</v>
      </c>
      <c r="L10" s="598">
        <v>2303</v>
      </c>
      <c r="M10" s="261">
        <v>1763</v>
      </c>
      <c r="N10" s="241"/>
      <c r="O10" s="241">
        <v>12</v>
      </c>
      <c r="P10" s="273">
        <f t="shared" si="0"/>
        <v>12</v>
      </c>
      <c r="Q10" s="255">
        <v>10</v>
      </c>
      <c r="R10" s="270"/>
      <c r="S10" s="644">
        <v>10</v>
      </c>
    </row>
    <row r="11" spans="1:19" s="268" customFormat="1" ht="13.15" customHeight="1">
      <c r="A11" s="602" t="s">
        <v>549</v>
      </c>
      <c r="B11" s="241"/>
      <c r="C11" s="241">
        <v>2010</v>
      </c>
      <c r="D11" s="241" t="s">
        <v>213</v>
      </c>
      <c r="E11" s="241" t="s">
        <v>683</v>
      </c>
      <c r="F11" s="537" t="s">
        <v>676</v>
      </c>
      <c r="G11" s="514" t="s">
        <v>284</v>
      </c>
      <c r="H11" s="241" t="s">
        <v>1265</v>
      </c>
      <c r="I11" s="241"/>
      <c r="J11" s="252" t="s">
        <v>316</v>
      </c>
      <c r="K11" s="241">
        <v>3</v>
      </c>
      <c r="L11" s="598">
        <v>150</v>
      </c>
      <c r="M11" s="261">
        <v>356</v>
      </c>
      <c r="N11" s="241"/>
      <c r="O11" s="241">
        <v>10</v>
      </c>
      <c r="P11" s="273">
        <f t="shared" si="0"/>
        <v>10</v>
      </c>
      <c r="Q11" s="256">
        <v>4</v>
      </c>
      <c r="R11" s="271"/>
      <c r="S11" s="256">
        <v>4</v>
      </c>
    </row>
    <row r="12" spans="1:19" s="266" customFormat="1">
      <c r="A12" s="602" t="s">
        <v>549</v>
      </c>
      <c r="B12" s="241"/>
      <c r="C12" s="241">
        <v>2010</v>
      </c>
      <c r="D12" s="241" t="s">
        <v>213</v>
      </c>
      <c r="E12" s="241" t="s">
        <v>683</v>
      </c>
      <c r="F12" s="514" t="s">
        <v>648</v>
      </c>
      <c r="G12" s="514" t="s">
        <v>284</v>
      </c>
      <c r="H12" s="241" t="s">
        <v>297</v>
      </c>
      <c r="I12" s="241"/>
      <c r="J12" s="252" t="s">
        <v>317</v>
      </c>
      <c r="K12" s="241">
        <v>1</v>
      </c>
      <c r="L12" s="598">
        <v>1913</v>
      </c>
      <c r="M12" s="261">
        <v>2260</v>
      </c>
      <c r="N12" s="241">
        <v>35</v>
      </c>
      <c r="O12" s="241"/>
      <c r="P12" s="273">
        <f t="shared" si="0"/>
        <v>35</v>
      </c>
      <c r="Q12" s="256">
        <v>31</v>
      </c>
      <c r="R12" s="271">
        <v>31</v>
      </c>
      <c r="S12" s="270"/>
    </row>
    <row r="13" spans="1:19" s="265" customFormat="1" ht="13.15" customHeight="1">
      <c r="A13" s="602" t="s">
        <v>549</v>
      </c>
      <c r="B13" s="241"/>
      <c r="C13" s="241">
        <v>2010</v>
      </c>
      <c r="D13" s="241" t="s">
        <v>213</v>
      </c>
      <c r="E13" s="241" t="s">
        <v>683</v>
      </c>
      <c r="F13" s="514" t="s">
        <v>648</v>
      </c>
      <c r="G13" s="514" t="s">
        <v>284</v>
      </c>
      <c r="H13" s="241" t="s">
        <v>297</v>
      </c>
      <c r="I13" s="241"/>
      <c r="J13" s="252" t="s">
        <v>316</v>
      </c>
      <c r="K13" s="241">
        <v>3</v>
      </c>
      <c r="L13" s="598">
        <v>1913</v>
      </c>
      <c r="M13" s="261">
        <v>2260</v>
      </c>
      <c r="N13" s="241"/>
      <c r="O13" s="241">
        <v>16</v>
      </c>
      <c r="P13" s="273">
        <f t="shared" si="0"/>
        <v>16</v>
      </c>
      <c r="Q13" s="256">
        <v>35</v>
      </c>
      <c r="R13" s="271"/>
      <c r="S13" s="256">
        <v>35</v>
      </c>
    </row>
    <row r="14" spans="1:19" s="259" customFormat="1" ht="13.15" customHeight="1">
      <c r="A14" s="602" t="s">
        <v>549</v>
      </c>
      <c r="B14" s="241"/>
      <c r="C14" s="241">
        <v>2010</v>
      </c>
      <c r="D14" s="241" t="s">
        <v>213</v>
      </c>
      <c r="E14" s="241" t="s">
        <v>683</v>
      </c>
      <c r="F14" s="514" t="s">
        <v>654</v>
      </c>
      <c r="G14" s="514" t="s">
        <v>318</v>
      </c>
      <c r="H14" s="241" t="s">
        <v>657</v>
      </c>
      <c r="I14" s="241"/>
      <c r="J14" s="252" t="s">
        <v>316</v>
      </c>
      <c r="K14" s="241">
        <v>3</v>
      </c>
      <c r="L14" s="598">
        <v>254</v>
      </c>
      <c r="M14" s="261">
        <v>348</v>
      </c>
      <c r="N14" s="241"/>
      <c r="O14" s="241">
        <v>100</v>
      </c>
      <c r="P14" s="273">
        <f t="shared" si="0"/>
        <v>100</v>
      </c>
      <c r="Q14" s="256">
        <v>92</v>
      </c>
      <c r="R14" s="271"/>
      <c r="S14" s="256">
        <v>92</v>
      </c>
    </row>
    <row r="15" spans="1:19" ht="13.15" customHeight="1">
      <c r="A15" s="250" t="s">
        <v>549</v>
      </c>
      <c r="B15" s="605"/>
      <c r="C15" s="514">
        <v>2010</v>
      </c>
      <c r="D15" s="583" t="s">
        <v>215</v>
      </c>
      <c r="E15" s="514" t="s">
        <v>685</v>
      </c>
      <c r="F15" s="514" t="s">
        <v>648</v>
      </c>
      <c r="G15" s="514" t="s">
        <v>318</v>
      </c>
      <c r="H15" s="583" t="s">
        <v>703</v>
      </c>
      <c r="I15" s="583"/>
      <c r="J15" s="252" t="s">
        <v>316</v>
      </c>
      <c r="K15" s="241">
        <v>3</v>
      </c>
      <c r="L15" s="583">
        <v>33</v>
      </c>
      <c r="M15" s="262">
        <v>34</v>
      </c>
      <c r="N15" s="514"/>
      <c r="O15" s="514">
        <v>8</v>
      </c>
      <c r="P15" s="273">
        <f>N15+O15</f>
        <v>8</v>
      </c>
      <c r="Q15" s="256">
        <v>22</v>
      </c>
      <c r="R15" s="271"/>
      <c r="S15" s="508">
        <v>22</v>
      </c>
    </row>
    <row r="16" spans="1:19" s="259" customFormat="1" ht="13.15" customHeight="1">
      <c r="A16" s="250" t="s">
        <v>549</v>
      </c>
      <c r="B16" s="605"/>
      <c r="C16" s="514">
        <v>2010</v>
      </c>
      <c r="D16" s="583" t="s">
        <v>215</v>
      </c>
      <c r="E16" s="514" t="s">
        <v>688</v>
      </c>
      <c r="F16" s="514" t="s">
        <v>669</v>
      </c>
      <c r="G16" s="514" t="s">
        <v>284</v>
      </c>
      <c r="H16" s="583" t="s">
        <v>674</v>
      </c>
      <c r="I16" s="583"/>
      <c r="J16" s="252" t="s">
        <v>317</v>
      </c>
      <c r="K16" s="241">
        <v>1</v>
      </c>
      <c r="L16" s="583">
        <v>3131</v>
      </c>
      <c r="M16" s="262">
        <v>2850</v>
      </c>
      <c r="N16" s="248">
        <v>20</v>
      </c>
      <c r="O16" s="248">
        <v>3</v>
      </c>
      <c r="P16" s="273">
        <f t="shared" ref="P16:P29" si="1">N16+O16</f>
        <v>23</v>
      </c>
      <c r="Q16" s="256">
        <v>46</v>
      </c>
      <c r="R16" s="271">
        <v>37</v>
      </c>
      <c r="S16" s="508">
        <v>9</v>
      </c>
    </row>
    <row r="17" spans="1:19" s="259" customFormat="1" ht="13.15" customHeight="1">
      <c r="A17" s="250" t="s">
        <v>549</v>
      </c>
      <c r="B17" s="605"/>
      <c r="C17" s="514">
        <v>2010</v>
      </c>
      <c r="D17" s="583" t="s">
        <v>215</v>
      </c>
      <c r="E17" s="514" t="s">
        <v>688</v>
      </c>
      <c r="F17" s="514" t="s">
        <v>648</v>
      </c>
      <c r="G17" s="514" t="s">
        <v>287</v>
      </c>
      <c r="H17" s="514" t="s">
        <v>696</v>
      </c>
      <c r="I17" s="514"/>
      <c r="J17" s="252" t="s">
        <v>317</v>
      </c>
      <c r="K17" s="241">
        <v>1</v>
      </c>
      <c r="L17" s="583">
        <v>515</v>
      </c>
      <c r="M17" s="262">
        <v>652</v>
      </c>
      <c r="N17" s="514">
        <v>4</v>
      </c>
      <c r="O17" s="514"/>
      <c r="P17" s="273">
        <f t="shared" si="1"/>
        <v>4</v>
      </c>
      <c r="Q17" s="256">
        <v>4</v>
      </c>
      <c r="R17" s="271">
        <v>4</v>
      </c>
      <c r="S17" s="508"/>
    </row>
    <row r="18" spans="1:19" s="259" customFormat="1" ht="13.15" customHeight="1">
      <c r="A18" s="250" t="s">
        <v>549</v>
      </c>
      <c r="B18" s="605"/>
      <c r="C18" s="514">
        <v>2010</v>
      </c>
      <c r="D18" s="583" t="s">
        <v>215</v>
      </c>
      <c r="E18" s="514" t="s">
        <v>688</v>
      </c>
      <c r="F18" s="514" t="s">
        <v>648</v>
      </c>
      <c r="G18" s="514" t="s">
        <v>287</v>
      </c>
      <c r="H18" s="514" t="s">
        <v>649</v>
      </c>
      <c r="I18" s="514"/>
      <c r="J18" s="252" t="s">
        <v>317</v>
      </c>
      <c r="K18" s="241">
        <v>1</v>
      </c>
      <c r="L18" s="514">
        <v>3634</v>
      </c>
      <c r="M18" s="262">
        <v>3803</v>
      </c>
      <c r="N18" s="514">
        <v>15</v>
      </c>
      <c r="O18" s="514"/>
      <c r="P18" s="273">
        <f t="shared" si="1"/>
        <v>15</v>
      </c>
      <c r="Q18" s="256">
        <v>16</v>
      </c>
      <c r="R18" s="271">
        <v>16</v>
      </c>
      <c r="S18" s="508"/>
    </row>
    <row r="19" spans="1:19" s="259" customFormat="1" ht="13.15" customHeight="1">
      <c r="A19" s="250" t="s">
        <v>549</v>
      </c>
      <c r="B19" s="605"/>
      <c r="C19" s="514">
        <v>2010</v>
      </c>
      <c r="D19" s="583" t="s">
        <v>215</v>
      </c>
      <c r="E19" s="514" t="s">
        <v>688</v>
      </c>
      <c r="F19" s="514" t="s">
        <v>648</v>
      </c>
      <c r="G19" s="514" t="s">
        <v>287</v>
      </c>
      <c r="H19" s="514" t="s">
        <v>649</v>
      </c>
      <c r="I19" s="514"/>
      <c r="J19" s="252" t="s">
        <v>316</v>
      </c>
      <c r="K19" s="241">
        <v>3</v>
      </c>
      <c r="L19" s="514">
        <v>3634</v>
      </c>
      <c r="M19" s="262">
        <v>3803</v>
      </c>
      <c r="N19" s="514"/>
      <c r="O19" s="514">
        <v>8</v>
      </c>
      <c r="P19" s="273">
        <f t="shared" si="1"/>
        <v>8</v>
      </c>
      <c r="Q19" s="256">
        <v>16</v>
      </c>
      <c r="R19" s="271"/>
      <c r="S19" s="508">
        <v>16</v>
      </c>
    </row>
    <row r="20" spans="1:19" s="259" customFormat="1" ht="13.15" customHeight="1">
      <c r="A20" s="250" t="s">
        <v>549</v>
      </c>
      <c r="B20" s="605"/>
      <c r="C20" s="514">
        <v>2010</v>
      </c>
      <c r="D20" s="583" t="s">
        <v>215</v>
      </c>
      <c r="E20" s="514" t="s">
        <v>688</v>
      </c>
      <c r="F20" s="514" t="s">
        <v>648</v>
      </c>
      <c r="G20" s="537" t="s">
        <v>284</v>
      </c>
      <c r="H20" s="514" t="s">
        <v>1271</v>
      </c>
      <c r="I20" s="514"/>
      <c r="J20" s="252" t="s">
        <v>316</v>
      </c>
      <c r="K20" s="241">
        <v>3</v>
      </c>
      <c r="L20" s="514">
        <v>301</v>
      </c>
      <c r="M20" s="262">
        <v>271</v>
      </c>
      <c r="N20" s="514"/>
      <c r="O20" s="514">
        <v>20</v>
      </c>
      <c r="P20" s="273">
        <f t="shared" si="1"/>
        <v>20</v>
      </c>
      <c r="Q20" s="256">
        <v>186</v>
      </c>
      <c r="R20" s="271"/>
      <c r="S20" s="508">
        <v>186</v>
      </c>
    </row>
    <row r="21" spans="1:19" s="259" customFormat="1" ht="13.15" customHeight="1">
      <c r="A21" s="250" t="s">
        <v>549</v>
      </c>
      <c r="B21" s="605"/>
      <c r="C21" s="514">
        <v>2010</v>
      </c>
      <c r="D21" s="583" t="s">
        <v>215</v>
      </c>
      <c r="E21" s="514" t="s">
        <v>688</v>
      </c>
      <c r="F21" s="514" t="s">
        <v>648</v>
      </c>
      <c r="G21" s="514" t="s">
        <v>284</v>
      </c>
      <c r="H21" s="583" t="s">
        <v>651</v>
      </c>
      <c r="I21" s="583"/>
      <c r="J21" s="252" t="s">
        <v>317</v>
      </c>
      <c r="K21" s="241">
        <v>1</v>
      </c>
      <c r="L21" s="514">
        <v>4713</v>
      </c>
      <c r="M21" s="262">
        <v>5770</v>
      </c>
      <c r="N21" s="514">
        <v>14</v>
      </c>
      <c r="O21" s="514"/>
      <c r="P21" s="273">
        <f t="shared" si="1"/>
        <v>14</v>
      </c>
      <c r="Q21" s="256">
        <v>15</v>
      </c>
      <c r="R21" s="271">
        <v>15</v>
      </c>
      <c r="S21" s="508"/>
    </row>
    <row r="22" spans="1:19" s="259" customFormat="1" ht="13.15" customHeight="1">
      <c r="A22" s="250" t="s">
        <v>549</v>
      </c>
      <c r="B22" s="605"/>
      <c r="C22" s="514">
        <v>2010</v>
      </c>
      <c r="D22" s="583" t="s">
        <v>215</v>
      </c>
      <c r="E22" s="514" t="s">
        <v>688</v>
      </c>
      <c r="F22" s="514" t="s">
        <v>648</v>
      </c>
      <c r="G22" s="514" t="s">
        <v>284</v>
      </c>
      <c r="H22" s="583" t="s">
        <v>651</v>
      </c>
      <c r="I22" s="583"/>
      <c r="J22" s="252" t="s">
        <v>316</v>
      </c>
      <c r="K22" s="241">
        <v>3</v>
      </c>
      <c r="L22" s="514">
        <v>4713</v>
      </c>
      <c r="M22" s="262">
        <v>5770</v>
      </c>
      <c r="N22" s="248"/>
      <c r="O22" s="248">
        <v>8</v>
      </c>
      <c r="P22" s="273">
        <f t="shared" si="1"/>
        <v>8</v>
      </c>
      <c r="Q22" s="256">
        <v>66</v>
      </c>
      <c r="R22" s="271"/>
      <c r="S22" s="508">
        <v>66</v>
      </c>
    </row>
    <row r="23" spans="1:19" s="259" customFormat="1" ht="13.15" customHeight="1">
      <c r="A23" s="250" t="s">
        <v>549</v>
      </c>
      <c r="B23" s="605"/>
      <c r="C23" s="514">
        <v>2010</v>
      </c>
      <c r="D23" s="583" t="s">
        <v>215</v>
      </c>
      <c r="E23" s="514" t="s">
        <v>688</v>
      </c>
      <c r="F23" s="514" t="s">
        <v>648</v>
      </c>
      <c r="G23" s="514" t="s">
        <v>318</v>
      </c>
      <c r="H23" s="583" t="s">
        <v>703</v>
      </c>
      <c r="I23" s="583"/>
      <c r="J23" s="252" t="s">
        <v>316</v>
      </c>
      <c r="K23" s="241">
        <v>3</v>
      </c>
      <c r="L23" s="583">
        <v>58</v>
      </c>
      <c r="M23" s="262">
        <v>69</v>
      </c>
      <c r="N23" s="248"/>
      <c r="O23" s="248">
        <v>10</v>
      </c>
      <c r="P23" s="273">
        <f t="shared" si="1"/>
        <v>10</v>
      </c>
      <c r="Q23" s="256">
        <v>36</v>
      </c>
      <c r="R23" s="271"/>
      <c r="S23" s="508">
        <v>36</v>
      </c>
    </row>
    <row r="24" spans="1:19" s="259" customFormat="1">
      <c r="A24" s="250" t="s">
        <v>549</v>
      </c>
      <c r="B24" s="605"/>
      <c r="C24" s="514">
        <v>2010</v>
      </c>
      <c r="D24" s="583" t="s">
        <v>215</v>
      </c>
      <c r="E24" s="514" t="s">
        <v>719</v>
      </c>
      <c r="F24" s="514" t="s">
        <v>669</v>
      </c>
      <c r="G24" s="514" t="s">
        <v>284</v>
      </c>
      <c r="H24" s="583" t="s">
        <v>674</v>
      </c>
      <c r="I24" s="583"/>
      <c r="J24" s="252" t="s">
        <v>317</v>
      </c>
      <c r="K24" s="241">
        <v>1</v>
      </c>
      <c r="L24" s="583">
        <v>945</v>
      </c>
      <c r="M24" s="261">
        <v>971</v>
      </c>
      <c r="N24" s="248">
        <v>6</v>
      </c>
      <c r="O24" s="248"/>
      <c r="P24" s="273">
        <f t="shared" si="1"/>
        <v>6</v>
      </c>
      <c r="Q24" s="254">
        <v>4</v>
      </c>
      <c r="R24" s="272">
        <v>4</v>
      </c>
      <c r="S24" s="508"/>
    </row>
    <row r="25" spans="1:19" s="259" customFormat="1">
      <c r="A25" s="250" t="s">
        <v>549</v>
      </c>
      <c r="B25" s="605"/>
      <c r="C25" s="514">
        <v>2010</v>
      </c>
      <c r="D25" s="583" t="s">
        <v>215</v>
      </c>
      <c r="E25" s="514" t="s">
        <v>719</v>
      </c>
      <c r="F25" s="514" t="s">
        <v>669</v>
      </c>
      <c r="G25" s="514" t="s">
        <v>284</v>
      </c>
      <c r="H25" s="583" t="s">
        <v>674</v>
      </c>
      <c r="I25" s="583"/>
      <c r="J25" s="252" t="s">
        <v>316</v>
      </c>
      <c r="K25" s="241">
        <v>3</v>
      </c>
      <c r="L25" s="583">
        <v>945</v>
      </c>
      <c r="M25" s="261">
        <v>971</v>
      </c>
      <c r="N25" s="248"/>
      <c r="O25" s="248">
        <v>4</v>
      </c>
      <c r="P25" s="273">
        <f t="shared" si="1"/>
        <v>4</v>
      </c>
      <c r="Q25" s="254">
        <v>3</v>
      </c>
      <c r="R25" s="272"/>
      <c r="S25" s="508">
        <v>3</v>
      </c>
    </row>
    <row r="26" spans="1:19" s="259" customFormat="1">
      <c r="A26" s="250" t="s">
        <v>549</v>
      </c>
      <c r="B26" s="605"/>
      <c r="C26" s="514">
        <v>2010</v>
      </c>
      <c r="D26" s="583" t="s">
        <v>215</v>
      </c>
      <c r="E26" s="514" t="s">
        <v>719</v>
      </c>
      <c r="F26" s="514" t="s">
        <v>648</v>
      </c>
      <c r="G26" s="514" t="s">
        <v>287</v>
      </c>
      <c r="H26" s="514" t="s">
        <v>649</v>
      </c>
      <c r="I26" s="514"/>
      <c r="J26" s="252" t="s">
        <v>317</v>
      </c>
      <c r="K26" s="241">
        <v>1</v>
      </c>
      <c r="L26" s="583">
        <v>5046</v>
      </c>
      <c r="M26" s="261">
        <v>6316</v>
      </c>
      <c r="N26" s="248">
        <v>25</v>
      </c>
      <c r="O26" s="248"/>
      <c r="P26" s="273">
        <f t="shared" si="1"/>
        <v>25</v>
      </c>
      <c r="Q26" s="254">
        <v>20</v>
      </c>
      <c r="R26" s="272">
        <v>20</v>
      </c>
      <c r="S26" s="508"/>
    </row>
    <row r="27" spans="1:19" s="259" customFormat="1">
      <c r="A27" s="250" t="s">
        <v>549</v>
      </c>
      <c r="B27" s="605"/>
      <c r="C27" s="514">
        <v>2010</v>
      </c>
      <c r="D27" s="583" t="s">
        <v>215</v>
      </c>
      <c r="E27" s="514" t="s">
        <v>719</v>
      </c>
      <c r="F27" s="514" t="s">
        <v>648</v>
      </c>
      <c r="G27" s="514" t="s">
        <v>284</v>
      </c>
      <c r="H27" s="583" t="s">
        <v>651</v>
      </c>
      <c r="I27" s="583"/>
      <c r="J27" s="252" t="s">
        <v>317</v>
      </c>
      <c r="K27" s="241">
        <v>1</v>
      </c>
      <c r="L27" s="583">
        <v>1529</v>
      </c>
      <c r="M27" s="261">
        <f>698+112</f>
        <v>810</v>
      </c>
      <c r="N27" s="248">
        <v>4</v>
      </c>
      <c r="O27" s="248"/>
      <c r="P27" s="273">
        <f t="shared" si="1"/>
        <v>4</v>
      </c>
      <c r="Q27" s="254">
        <v>40</v>
      </c>
      <c r="R27" s="272">
        <v>2</v>
      </c>
      <c r="S27" s="508">
        <v>38</v>
      </c>
    </row>
    <row r="28" spans="1:19" s="259" customFormat="1">
      <c r="A28" s="250" t="s">
        <v>549</v>
      </c>
      <c r="B28" s="605"/>
      <c r="C28" s="514">
        <v>2010</v>
      </c>
      <c r="D28" s="583" t="s">
        <v>215</v>
      </c>
      <c r="E28" s="514" t="s">
        <v>719</v>
      </c>
      <c r="F28" s="514" t="s">
        <v>648</v>
      </c>
      <c r="G28" s="514" t="s">
        <v>318</v>
      </c>
      <c r="H28" s="583" t="s">
        <v>653</v>
      </c>
      <c r="I28" s="583"/>
      <c r="J28" s="252" t="s">
        <v>316</v>
      </c>
      <c r="K28" s="241">
        <v>3</v>
      </c>
      <c r="L28" s="583">
        <v>467</v>
      </c>
      <c r="M28" s="261">
        <v>310</v>
      </c>
      <c r="N28" s="248"/>
      <c r="O28" s="248">
        <v>20</v>
      </c>
      <c r="P28" s="273">
        <f t="shared" si="1"/>
        <v>20</v>
      </c>
      <c r="Q28" s="254">
        <v>22</v>
      </c>
      <c r="R28" s="272"/>
      <c r="S28" s="508">
        <v>22</v>
      </c>
    </row>
    <row r="29" spans="1:19" s="259" customFormat="1">
      <c r="A29" s="250" t="s">
        <v>549</v>
      </c>
      <c r="B29" s="605"/>
      <c r="C29" s="514">
        <v>2010</v>
      </c>
      <c r="D29" s="583" t="s">
        <v>215</v>
      </c>
      <c r="E29" s="514" t="s">
        <v>719</v>
      </c>
      <c r="F29" s="514" t="s">
        <v>648</v>
      </c>
      <c r="G29" s="514" t="s">
        <v>318</v>
      </c>
      <c r="H29" s="583" t="s">
        <v>703</v>
      </c>
      <c r="I29" s="583"/>
      <c r="J29" s="252" t="s">
        <v>316</v>
      </c>
      <c r="K29" s="241">
        <v>3</v>
      </c>
      <c r="L29" s="583">
        <v>177</v>
      </c>
      <c r="M29" s="261">
        <v>73</v>
      </c>
      <c r="N29" s="248"/>
      <c r="O29" s="248">
        <v>10</v>
      </c>
      <c r="P29" s="273">
        <f t="shared" si="1"/>
        <v>10</v>
      </c>
      <c r="Q29" s="254">
        <v>9</v>
      </c>
      <c r="R29" s="272"/>
      <c r="S29" s="508">
        <v>9</v>
      </c>
    </row>
    <row r="30" spans="1:19" s="259" customFormat="1">
      <c r="A30" s="250" t="s">
        <v>549</v>
      </c>
      <c r="B30" s="605"/>
      <c r="C30" s="514">
        <v>2010</v>
      </c>
      <c r="D30" s="583" t="s">
        <v>215</v>
      </c>
      <c r="E30" s="514" t="s">
        <v>726</v>
      </c>
      <c r="F30" s="514" t="s">
        <v>669</v>
      </c>
      <c r="G30" s="514" t="s">
        <v>284</v>
      </c>
      <c r="H30" s="583" t="s">
        <v>674</v>
      </c>
      <c r="I30" s="583"/>
      <c r="J30" s="252" t="s">
        <v>316</v>
      </c>
      <c r="K30" s="241">
        <v>1</v>
      </c>
      <c r="L30" s="583">
        <v>4980</v>
      </c>
      <c r="M30" s="261">
        <v>3534</v>
      </c>
      <c r="N30" s="248">
        <v>8</v>
      </c>
      <c r="O30" s="514">
        <v>8</v>
      </c>
      <c r="P30" s="273">
        <v>16</v>
      </c>
      <c r="Q30" s="254">
        <v>16</v>
      </c>
      <c r="R30" s="272">
        <v>2</v>
      </c>
      <c r="S30" s="509">
        <v>14</v>
      </c>
    </row>
    <row r="31" spans="1:19" s="259" customFormat="1">
      <c r="A31" s="250" t="s">
        <v>549</v>
      </c>
      <c r="B31" s="605"/>
      <c r="C31" s="514">
        <v>2010</v>
      </c>
      <c r="D31" s="583" t="s">
        <v>215</v>
      </c>
      <c r="E31" s="514" t="s">
        <v>726</v>
      </c>
      <c r="F31" s="514" t="s">
        <v>648</v>
      </c>
      <c r="G31" s="514" t="s">
        <v>287</v>
      </c>
      <c r="H31" s="514" t="s">
        <v>697</v>
      </c>
      <c r="I31" s="514"/>
      <c r="J31" s="252" t="s">
        <v>317</v>
      </c>
      <c r="K31" s="241">
        <v>1</v>
      </c>
      <c r="L31" s="514">
        <v>91</v>
      </c>
      <c r="M31" s="261">
        <v>117</v>
      </c>
      <c r="N31" s="248">
        <v>2</v>
      </c>
      <c r="O31" s="248"/>
      <c r="P31" s="273">
        <f t="shared" ref="P31:P43" si="2">N31+O31</f>
        <v>2</v>
      </c>
      <c r="Q31" s="254">
        <v>1</v>
      </c>
      <c r="R31" s="272">
        <v>1</v>
      </c>
      <c r="S31" s="508"/>
    </row>
    <row r="32" spans="1:19" s="259" customFormat="1">
      <c r="A32" s="250" t="s">
        <v>549</v>
      </c>
      <c r="B32" s="605"/>
      <c r="C32" s="514">
        <v>2010</v>
      </c>
      <c r="D32" s="583" t="s">
        <v>215</v>
      </c>
      <c r="E32" s="514" t="s">
        <v>726</v>
      </c>
      <c r="F32" s="514" t="s">
        <v>648</v>
      </c>
      <c r="G32" s="514" t="s">
        <v>287</v>
      </c>
      <c r="H32" s="583" t="s">
        <v>649</v>
      </c>
      <c r="I32" s="583"/>
      <c r="J32" s="252" t="s">
        <v>317</v>
      </c>
      <c r="K32" s="241">
        <v>1</v>
      </c>
      <c r="L32" s="514">
        <v>332</v>
      </c>
      <c r="M32" s="261">
        <v>11</v>
      </c>
      <c r="N32" s="248">
        <v>3</v>
      </c>
      <c r="O32" s="248"/>
      <c r="P32" s="273">
        <f t="shared" si="2"/>
        <v>3</v>
      </c>
      <c r="Q32" s="254">
        <v>3</v>
      </c>
      <c r="R32" s="272">
        <v>3</v>
      </c>
      <c r="S32" s="508"/>
    </row>
    <row r="33" spans="1:19" s="259" customFormat="1">
      <c r="A33" s="250" t="s">
        <v>549</v>
      </c>
      <c r="B33" s="605"/>
      <c r="C33" s="514">
        <v>2010</v>
      </c>
      <c r="D33" s="583" t="s">
        <v>215</v>
      </c>
      <c r="E33" s="514" t="s">
        <v>726</v>
      </c>
      <c r="F33" s="514" t="s">
        <v>648</v>
      </c>
      <c r="G33" s="514" t="s">
        <v>287</v>
      </c>
      <c r="H33" s="583" t="s">
        <v>649</v>
      </c>
      <c r="I33" s="583"/>
      <c r="J33" s="252" t="s">
        <v>316</v>
      </c>
      <c r="K33" s="241">
        <v>3</v>
      </c>
      <c r="L33" s="514">
        <v>332</v>
      </c>
      <c r="M33" s="261">
        <v>11</v>
      </c>
      <c r="N33" s="248"/>
      <c r="O33" s="248">
        <v>4</v>
      </c>
      <c r="P33" s="273">
        <f t="shared" si="2"/>
        <v>4</v>
      </c>
      <c r="Q33" s="254">
        <v>3</v>
      </c>
      <c r="R33" s="272"/>
      <c r="S33" s="508">
        <v>3</v>
      </c>
    </row>
    <row r="34" spans="1:19" s="259" customFormat="1">
      <c r="A34" s="250" t="s">
        <v>549</v>
      </c>
      <c r="B34" s="605"/>
      <c r="C34" s="514">
        <v>2010</v>
      </c>
      <c r="D34" s="583" t="s">
        <v>215</v>
      </c>
      <c r="E34" s="514" t="s">
        <v>726</v>
      </c>
      <c r="F34" s="514" t="s">
        <v>648</v>
      </c>
      <c r="G34" s="514" t="s">
        <v>284</v>
      </c>
      <c r="H34" s="514" t="s">
        <v>1271</v>
      </c>
      <c r="I34" s="514"/>
      <c r="J34" s="252" t="s">
        <v>316</v>
      </c>
      <c r="K34" s="241">
        <v>3</v>
      </c>
      <c r="L34" s="514">
        <v>477</v>
      </c>
      <c r="M34" s="261">
        <v>973</v>
      </c>
      <c r="N34" s="248"/>
      <c r="O34" s="248">
        <v>200</v>
      </c>
      <c r="P34" s="273">
        <f t="shared" si="2"/>
        <v>200</v>
      </c>
      <c r="Q34" s="254">
        <v>242</v>
      </c>
      <c r="R34" s="272"/>
      <c r="S34" s="508">
        <v>242</v>
      </c>
    </row>
    <row r="35" spans="1:19" s="259" customFormat="1">
      <c r="A35" s="250" t="s">
        <v>549</v>
      </c>
      <c r="B35" s="605"/>
      <c r="C35" s="514">
        <v>2010</v>
      </c>
      <c r="D35" s="583" t="s">
        <v>215</v>
      </c>
      <c r="E35" s="514" t="s">
        <v>726</v>
      </c>
      <c r="F35" s="514" t="s">
        <v>648</v>
      </c>
      <c r="G35" s="514" t="s">
        <v>284</v>
      </c>
      <c r="H35" s="514" t="s">
        <v>698</v>
      </c>
      <c r="I35" s="514"/>
      <c r="J35" s="252" t="s">
        <v>316</v>
      </c>
      <c r="K35" s="241">
        <v>3</v>
      </c>
      <c r="L35" s="583">
        <v>39</v>
      </c>
      <c r="M35" s="261">
        <v>92</v>
      </c>
      <c r="N35" s="248"/>
      <c r="O35" s="248">
        <v>20</v>
      </c>
      <c r="P35" s="273">
        <f t="shared" si="2"/>
        <v>20</v>
      </c>
      <c r="Q35" s="254">
        <v>60</v>
      </c>
      <c r="R35" s="272"/>
      <c r="S35" s="508">
        <v>60</v>
      </c>
    </row>
    <row r="36" spans="1:19" s="259" customFormat="1">
      <c r="A36" s="250" t="s">
        <v>549</v>
      </c>
      <c r="B36" s="605"/>
      <c r="C36" s="514">
        <v>2010</v>
      </c>
      <c r="D36" s="583" t="s">
        <v>215</v>
      </c>
      <c r="E36" s="514" t="s">
        <v>726</v>
      </c>
      <c r="F36" s="514" t="s">
        <v>648</v>
      </c>
      <c r="G36" s="514" t="s">
        <v>284</v>
      </c>
      <c r="H36" s="583" t="s">
        <v>651</v>
      </c>
      <c r="I36" s="583"/>
      <c r="J36" s="252" t="s">
        <v>317</v>
      </c>
      <c r="K36" s="241">
        <v>1</v>
      </c>
      <c r="L36" s="583">
        <v>1767</v>
      </c>
      <c r="M36" s="261">
        <v>1675</v>
      </c>
      <c r="N36" s="248">
        <v>8</v>
      </c>
      <c r="O36" s="248"/>
      <c r="P36" s="273">
        <f t="shared" si="2"/>
        <v>8</v>
      </c>
      <c r="Q36" s="254">
        <v>8</v>
      </c>
      <c r="R36" s="272">
        <v>8</v>
      </c>
      <c r="S36" s="508"/>
    </row>
    <row r="37" spans="1:19" s="259" customFormat="1">
      <c r="A37" s="250" t="s">
        <v>549</v>
      </c>
      <c r="B37" s="605"/>
      <c r="C37" s="514">
        <v>2010</v>
      </c>
      <c r="D37" s="583" t="s">
        <v>215</v>
      </c>
      <c r="E37" s="514" t="s">
        <v>726</v>
      </c>
      <c r="F37" s="514" t="s">
        <v>648</v>
      </c>
      <c r="G37" s="514" t="s">
        <v>284</v>
      </c>
      <c r="H37" s="583" t="s">
        <v>651</v>
      </c>
      <c r="I37" s="583"/>
      <c r="J37" s="252" t="s">
        <v>316</v>
      </c>
      <c r="K37" s="241">
        <v>3</v>
      </c>
      <c r="L37" s="583">
        <v>1767</v>
      </c>
      <c r="M37" s="261">
        <v>1675</v>
      </c>
      <c r="N37" s="248"/>
      <c r="O37" s="248">
        <v>12</v>
      </c>
      <c r="P37" s="273">
        <f t="shared" si="2"/>
        <v>12</v>
      </c>
      <c r="Q37" s="254">
        <v>46</v>
      </c>
      <c r="R37" s="272"/>
      <c r="S37" s="508">
        <v>46</v>
      </c>
    </row>
    <row r="38" spans="1:19" s="259" customFormat="1">
      <c r="A38" s="250" t="s">
        <v>549</v>
      </c>
      <c r="B38" s="605"/>
      <c r="C38" s="514">
        <v>2010</v>
      </c>
      <c r="D38" s="583" t="s">
        <v>215</v>
      </c>
      <c r="E38" s="514" t="s">
        <v>726</v>
      </c>
      <c r="F38" s="514" t="s">
        <v>648</v>
      </c>
      <c r="G38" s="514" t="s">
        <v>318</v>
      </c>
      <c r="H38" s="583" t="s">
        <v>703</v>
      </c>
      <c r="I38" s="583"/>
      <c r="J38" s="252" t="s">
        <v>316</v>
      </c>
      <c r="K38" s="241">
        <v>3</v>
      </c>
      <c r="L38" s="583">
        <v>198</v>
      </c>
      <c r="M38" s="262">
        <v>137</v>
      </c>
      <c r="N38" s="248"/>
      <c r="O38" s="248">
        <v>25</v>
      </c>
      <c r="P38" s="273">
        <f t="shared" si="2"/>
        <v>25</v>
      </c>
      <c r="Q38" s="254">
        <v>43</v>
      </c>
      <c r="R38" s="272"/>
      <c r="S38" s="508">
        <v>43</v>
      </c>
    </row>
    <row r="39" spans="1:19" s="259" customFormat="1">
      <c r="A39" s="250" t="s">
        <v>549</v>
      </c>
      <c r="B39" s="605"/>
      <c r="C39" s="514">
        <v>2010</v>
      </c>
      <c r="D39" s="583" t="s">
        <v>215</v>
      </c>
      <c r="E39" s="514" t="s">
        <v>726</v>
      </c>
      <c r="F39" s="514" t="s">
        <v>654</v>
      </c>
      <c r="G39" s="514" t="s">
        <v>318</v>
      </c>
      <c r="H39" s="583" t="s">
        <v>657</v>
      </c>
      <c r="I39" s="583"/>
      <c r="J39" s="252" t="s">
        <v>316</v>
      </c>
      <c r="K39" s="241">
        <v>3</v>
      </c>
      <c r="L39" s="514">
        <v>381</v>
      </c>
      <c r="M39" s="261">
        <v>512</v>
      </c>
      <c r="N39" s="248"/>
      <c r="O39" s="248">
        <v>65</v>
      </c>
      <c r="P39" s="273">
        <f t="shared" si="2"/>
        <v>65</v>
      </c>
      <c r="Q39" s="254">
        <v>49</v>
      </c>
      <c r="R39" s="272"/>
      <c r="S39" s="509">
        <v>49</v>
      </c>
    </row>
    <row r="40" spans="1:19" s="259" customFormat="1">
      <c r="A40" s="250" t="s">
        <v>549</v>
      </c>
      <c r="B40" s="605"/>
      <c r="C40" s="514">
        <v>2010</v>
      </c>
      <c r="D40" s="583" t="s">
        <v>215</v>
      </c>
      <c r="E40" s="514" t="s">
        <v>726</v>
      </c>
      <c r="F40" s="514" t="s">
        <v>648</v>
      </c>
      <c r="G40" s="514" t="s">
        <v>284</v>
      </c>
      <c r="H40" s="583" t="s">
        <v>689</v>
      </c>
      <c r="I40" s="583"/>
      <c r="J40" s="252" t="s">
        <v>317</v>
      </c>
      <c r="K40" s="241">
        <v>1</v>
      </c>
      <c r="L40" s="583">
        <v>359</v>
      </c>
      <c r="M40" s="261">
        <v>347</v>
      </c>
      <c r="N40" s="248">
        <v>4</v>
      </c>
      <c r="O40" s="248"/>
      <c r="P40" s="273">
        <f t="shared" si="2"/>
        <v>4</v>
      </c>
      <c r="Q40" s="254">
        <v>2</v>
      </c>
      <c r="R40" s="272">
        <v>2</v>
      </c>
      <c r="S40" s="508"/>
    </row>
    <row r="41" spans="1:19" s="259" customFormat="1">
      <c r="A41" s="250" t="s">
        <v>549</v>
      </c>
      <c r="B41" s="605"/>
      <c r="C41" s="514">
        <v>2010</v>
      </c>
      <c r="D41" s="583" t="s">
        <v>215</v>
      </c>
      <c r="E41" s="514" t="s">
        <v>726</v>
      </c>
      <c r="F41" s="514" t="s">
        <v>648</v>
      </c>
      <c r="G41" s="514" t="s">
        <v>284</v>
      </c>
      <c r="H41" s="583" t="s">
        <v>689</v>
      </c>
      <c r="I41" s="583"/>
      <c r="J41" s="252" t="s">
        <v>316</v>
      </c>
      <c r="K41" s="241">
        <v>1</v>
      </c>
      <c r="L41" s="583">
        <v>359</v>
      </c>
      <c r="M41" s="261">
        <v>347</v>
      </c>
      <c r="N41" s="248"/>
      <c r="O41" s="248">
        <v>6</v>
      </c>
      <c r="P41" s="273">
        <f t="shared" si="2"/>
        <v>6</v>
      </c>
      <c r="Q41" s="254">
        <v>11</v>
      </c>
      <c r="R41" s="272"/>
      <c r="S41" s="508">
        <v>11</v>
      </c>
    </row>
    <row r="42" spans="1:19" s="259" customFormat="1">
      <c r="A42" s="250" t="s">
        <v>549</v>
      </c>
      <c r="B42" s="605"/>
      <c r="C42" s="514">
        <v>2010</v>
      </c>
      <c r="D42" s="583" t="s">
        <v>215</v>
      </c>
      <c r="E42" s="514" t="s">
        <v>726</v>
      </c>
      <c r="F42" s="514" t="s">
        <v>648</v>
      </c>
      <c r="G42" s="514" t="s">
        <v>287</v>
      </c>
      <c r="H42" s="514" t="s">
        <v>727</v>
      </c>
      <c r="I42" s="514"/>
      <c r="J42" s="252" t="s">
        <v>317</v>
      </c>
      <c r="K42" s="241">
        <v>3</v>
      </c>
      <c r="L42" s="583">
        <v>1741</v>
      </c>
      <c r="M42" s="261">
        <v>1790</v>
      </c>
      <c r="N42" s="248">
        <v>4</v>
      </c>
      <c r="O42" s="248"/>
      <c r="P42" s="273">
        <f t="shared" si="2"/>
        <v>4</v>
      </c>
      <c r="Q42" s="254">
        <v>3</v>
      </c>
      <c r="R42" s="272">
        <v>3</v>
      </c>
      <c r="S42" s="508"/>
    </row>
    <row r="43" spans="1:19" s="259" customFormat="1">
      <c r="A43" s="250" t="s">
        <v>549</v>
      </c>
      <c r="B43" s="605"/>
      <c r="C43" s="514">
        <v>2010</v>
      </c>
      <c r="D43" s="583" t="s">
        <v>215</v>
      </c>
      <c r="E43" s="514" t="s">
        <v>726</v>
      </c>
      <c r="F43" s="514" t="s">
        <v>648</v>
      </c>
      <c r="G43" s="514" t="s">
        <v>287</v>
      </c>
      <c r="H43" s="514" t="s">
        <v>727</v>
      </c>
      <c r="I43" s="514"/>
      <c r="J43" s="252" t="s">
        <v>316</v>
      </c>
      <c r="K43" s="241">
        <v>3</v>
      </c>
      <c r="L43" s="583">
        <v>1741</v>
      </c>
      <c r="M43" s="261">
        <v>1790</v>
      </c>
      <c r="N43" s="248"/>
      <c r="O43" s="248">
        <v>2</v>
      </c>
      <c r="P43" s="273">
        <f t="shared" si="2"/>
        <v>2</v>
      </c>
      <c r="Q43" s="254">
        <v>3</v>
      </c>
      <c r="R43" s="272"/>
      <c r="S43" s="508">
        <v>3</v>
      </c>
    </row>
    <row r="44" spans="1:19" s="259" customFormat="1">
      <c r="A44" s="602" t="s">
        <v>549</v>
      </c>
      <c r="B44" s="599"/>
      <c r="C44" s="241">
        <v>2010</v>
      </c>
      <c r="D44" s="529" t="s">
        <v>217</v>
      </c>
      <c r="E44" s="529" t="s">
        <v>732</v>
      </c>
      <c r="F44" s="529" t="s">
        <v>662</v>
      </c>
      <c r="G44" s="529" t="s">
        <v>318</v>
      </c>
      <c r="H44" s="529" t="s">
        <v>684</v>
      </c>
      <c r="I44" s="529"/>
      <c r="J44" s="241" t="s">
        <v>316</v>
      </c>
      <c r="K44" s="241">
        <v>1</v>
      </c>
      <c r="L44" s="241">
        <v>2</v>
      </c>
      <c r="M44" s="261">
        <v>0</v>
      </c>
      <c r="N44" s="241">
        <v>0</v>
      </c>
      <c r="O44" s="241"/>
      <c r="P44" s="273">
        <f>N44+O44</f>
        <v>0</v>
      </c>
      <c r="Q44" s="254">
        <v>0</v>
      </c>
      <c r="R44" s="272"/>
      <c r="S44" s="509"/>
    </row>
    <row r="45" spans="1:19" s="259" customFormat="1">
      <c r="A45" s="602" t="s">
        <v>549</v>
      </c>
      <c r="B45" s="599"/>
      <c r="C45" s="241">
        <v>2010</v>
      </c>
      <c r="D45" s="529" t="s">
        <v>217</v>
      </c>
      <c r="E45" s="529" t="s">
        <v>733</v>
      </c>
      <c r="F45" s="529" t="s">
        <v>662</v>
      </c>
      <c r="G45" s="529" t="s">
        <v>318</v>
      </c>
      <c r="H45" s="529" t="s">
        <v>684</v>
      </c>
      <c r="I45" s="529"/>
      <c r="J45" s="241" t="s">
        <v>316</v>
      </c>
      <c r="K45" s="241">
        <v>1</v>
      </c>
      <c r="L45" s="241">
        <v>2</v>
      </c>
      <c r="M45" s="261">
        <v>0</v>
      </c>
      <c r="N45" s="241">
        <v>0</v>
      </c>
      <c r="O45" s="241"/>
      <c r="P45" s="273">
        <f>N45+O45</f>
        <v>0</v>
      </c>
      <c r="Q45" s="254">
        <v>0</v>
      </c>
      <c r="R45" s="272"/>
      <c r="S45" s="509"/>
    </row>
    <row r="46" spans="1:19" s="259" customFormat="1">
      <c r="A46" s="602" t="s">
        <v>549</v>
      </c>
      <c r="B46" s="599"/>
      <c r="C46" s="241">
        <v>2010</v>
      </c>
      <c r="D46" s="529" t="s">
        <v>217</v>
      </c>
      <c r="E46" s="529" t="s">
        <v>734</v>
      </c>
      <c r="F46" s="529" t="s">
        <v>662</v>
      </c>
      <c r="G46" s="529" t="s">
        <v>318</v>
      </c>
      <c r="H46" s="529" t="s">
        <v>684</v>
      </c>
      <c r="I46" s="529"/>
      <c r="J46" s="241" t="s">
        <v>316</v>
      </c>
      <c r="K46" s="241">
        <v>1</v>
      </c>
      <c r="L46" s="241">
        <v>16</v>
      </c>
      <c r="M46" s="261">
        <v>0</v>
      </c>
      <c r="N46" s="241">
        <v>0</v>
      </c>
      <c r="O46" s="241">
        <v>4</v>
      </c>
      <c r="P46" s="273">
        <f>N46+O46</f>
        <v>4</v>
      </c>
      <c r="Q46" s="254">
        <v>0</v>
      </c>
      <c r="R46" s="272"/>
      <c r="S46" s="509">
        <v>0</v>
      </c>
    </row>
    <row r="47" spans="1:19" s="259" customFormat="1">
      <c r="A47" s="602" t="s">
        <v>549</v>
      </c>
      <c r="B47" s="599"/>
      <c r="C47" s="241">
        <v>2010</v>
      </c>
      <c r="D47" s="529" t="s">
        <v>217</v>
      </c>
      <c r="E47" s="529" t="s">
        <v>735</v>
      </c>
      <c r="F47" s="529" t="s">
        <v>662</v>
      </c>
      <c r="G47" s="529" t="s">
        <v>318</v>
      </c>
      <c r="H47" s="529" t="s">
        <v>684</v>
      </c>
      <c r="I47" s="529"/>
      <c r="J47" s="241" t="s">
        <v>316</v>
      </c>
      <c r="K47" s="241">
        <v>1</v>
      </c>
      <c r="L47" s="241">
        <v>3</v>
      </c>
      <c r="M47" s="261">
        <v>4</v>
      </c>
      <c r="N47" s="241">
        <v>0</v>
      </c>
      <c r="O47" s="241"/>
      <c r="P47" s="273">
        <f>N47+O47</f>
        <v>0</v>
      </c>
      <c r="Q47" s="254">
        <v>0</v>
      </c>
      <c r="R47" s="272"/>
      <c r="S47" s="509"/>
    </row>
    <row r="48" spans="1:19" s="259" customFormat="1" ht="13.5" thickBot="1">
      <c r="A48" s="640" t="s">
        <v>549</v>
      </c>
      <c r="B48" s="603"/>
      <c r="C48" s="604">
        <v>2010</v>
      </c>
      <c r="D48" s="530" t="s">
        <v>217</v>
      </c>
      <c r="E48" s="530" t="s">
        <v>736</v>
      </c>
      <c r="F48" s="530" t="s">
        <v>662</v>
      </c>
      <c r="G48" s="530" t="s">
        <v>318</v>
      </c>
      <c r="H48" s="530" t="s">
        <v>684</v>
      </c>
      <c r="I48" s="530"/>
      <c r="J48" s="604" t="s">
        <v>316</v>
      </c>
      <c r="K48" s="604">
        <v>1</v>
      </c>
      <c r="L48" s="604">
        <v>3</v>
      </c>
      <c r="M48" s="359">
        <v>48</v>
      </c>
      <c r="N48" s="604">
        <v>0</v>
      </c>
      <c r="O48" s="604"/>
      <c r="P48" s="597">
        <f>N48+O48</f>
        <v>0</v>
      </c>
      <c r="Q48" s="281">
        <v>40</v>
      </c>
      <c r="R48" s="282"/>
      <c r="S48" s="510">
        <v>40</v>
      </c>
    </row>
  </sheetData>
  <autoFilter ref="A3:S48">
    <sortState ref="A10:S14">
      <sortCondition ref="H3:H48"/>
    </sortState>
  </autoFilter>
  <phoneticPr fontId="41" type="noConversion"/>
  <pageMargins left="0.78740157480314965" right="0.78740157480314965" top="1.0629921259842521" bottom="1.0629921259842521" header="0.51181102362204722" footer="0.51181102362204722"/>
  <pageSetup paperSize="9" scale="41" firstPageNumber="0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8"/>
  <sheetViews>
    <sheetView topLeftCell="A28" zoomScaleNormal="100" zoomScaleSheetLayoutView="100" workbookViewId="0">
      <selection activeCell="I61" sqref="I61"/>
    </sheetView>
  </sheetViews>
  <sheetFormatPr defaultColWidth="11.5703125" defaultRowHeight="12.75"/>
  <cols>
    <col min="1" max="1" width="11.5703125" customWidth="1"/>
    <col min="2" max="2" width="12.85546875" customWidth="1"/>
    <col min="3" max="3" width="11.5703125" customWidth="1"/>
    <col min="4" max="4" width="25.5703125" customWidth="1"/>
    <col min="5" max="5" width="15.28515625" customWidth="1"/>
    <col min="6" max="6" width="23.42578125" customWidth="1"/>
    <col min="7" max="8" width="19.140625" customWidth="1"/>
    <col min="9" max="9" width="34.5703125" customWidth="1"/>
    <col min="10" max="10" width="19.85546875" customWidth="1"/>
    <col min="11" max="16" width="11.5703125" customWidth="1"/>
    <col min="17" max="17" width="13.28515625" customWidth="1"/>
    <col min="22" max="22" width="11.85546875" bestFit="1" customWidth="1"/>
    <col min="24" max="24" width="11.5703125" style="648"/>
  </cols>
  <sheetData>
    <row r="1" spans="1:24" ht="18.75" thickBot="1">
      <c r="A1" s="67" t="s">
        <v>319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S1" s="1"/>
      <c r="T1" s="1"/>
      <c r="U1" s="290" t="s">
        <v>189</v>
      </c>
      <c r="V1" s="834">
        <v>2010</v>
      </c>
      <c r="W1" s="835"/>
    </row>
    <row r="2" spans="1:24" ht="16.5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S2" s="1"/>
      <c r="T2" s="1"/>
      <c r="U2" s="291" t="s">
        <v>230</v>
      </c>
      <c r="V2" s="836">
        <v>2010</v>
      </c>
      <c r="W2" s="837"/>
    </row>
    <row r="3" spans="1:24" ht="64.5" thickBot="1">
      <c r="A3" s="264" t="s">
        <v>191</v>
      </c>
      <c r="B3" s="244" t="s">
        <v>303</v>
      </c>
      <c r="C3" s="244" t="s">
        <v>289</v>
      </c>
      <c r="D3" s="264" t="s">
        <v>204</v>
      </c>
      <c r="E3" s="244" t="s">
        <v>320</v>
      </c>
      <c r="F3" s="244" t="s">
        <v>321</v>
      </c>
      <c r="G3" s="244" t="s">
        <v>322</v>
      </c>
      <c r="H3" s="244" t="s">
        <v>323</v>
      </c>
      <c r="I3" s="244" t="s">
        <v>306</v>
      </c>
      <c r="J3" s="244" t="s">
        <v>307</v>
      </c>
      <c r="K3" s="285" t="s">
        <v>238</v>
      </c>
      <c r="L3" s="286" t="s">
        <v>308</v>
      </c>
      <c r="M3" s="318" t="s">
        <v>309</v>
      </c>
      <c r="N3" s="244" t="s">
        <v>324</v>
      </c>
      <c r="O3" s="244" t="s">
        <v>325</v>
      </c>
      <c r="P3" s="244" t="s">
        <v>326</v>
      </c>
      <c r="Q3" s="244" t="s">
        <v>327</v>
      </c>
      <c r="R3" s="318" t="s">
        <v>313</v>
      </c>
      <c r="S3" s="318" t="s">
        <v>314</v>
      </c>
      <c r="T3" s="318" t="s">
        <v>315</v>
      </c>
      <c r="U3" s="269" t="s">
        <v>328</v>
      </c>
      <c r="V3" s="269" t="s">
        <v>329</v>
      </c>
      <c r="W3" s="661" t="s">
        <v>330</v>
      </c>
    </row>
    <row r="4" spans="1:24" s="645" customFormat="1" ht="11.25">
      <c r="A4" s="348" t="s">
        <v>549</v>
      </c>
      <c r="B4" s="592"/>
      <c r="C4" s="592">
        <v>2010</v>
      </c>
      <c r="D4" s="574" t="s">
        <v>213</v>
      </c>
      <c r="E4" s="573"/>
      <c r="F4" s="655" t="s">
        <v>1266</v>
      </c>
      <c r="G4" s="573" t="s">
        <v>645</v>
      </c>
      <c r="H4" s="573"/>
      <c r="I4" s="592" t="s">
        <v>316</v>
      </c>
      <c r="J4" s="592">
        <v>3</v>
      </c>
      <c r="K4" s="573"/>
      <c r="L4" s="656">
        <v>403</v>
      </c>
      <c r="M4" s="657">
        <v>860</v>
      </c>
      <c r="N4" s="592">
        <v>0</v>
      </c>
      <c r="O4" s="592">
        <v>5</v>
      </c>
      <c r="P4" s="646">
        <v>5</v>
      </c>
      <c r="Q4" s="646"/>
      <c r="R4" s="646">
        <v>4</v>
      </c>
      <c r="S4" s="595">
        <v>0</v>
      </c>
      <c r="T4" s="596">
        <v>4</v>
      </c>
      <c r="U4" s="658">
        <f>R4/P4</f>
        <v>0.8</v>
      </c>
      <c r="V4" s="658"/>
      <c r="W4" s="659">
        <f>T4/O4</f>
        <v>0.8</v>
      </c>
      <c r="X4" s="653"/>
    </row>
    <row r="5" spans="1:24" s="645" customFormat="1" ht="11.25">
      <c r="A5" s="250" t="s">
        <v>549</v>
      </c>
      <c r="B5" s="514"/>
      <c r="C5" s="514">
        <v>2010</v>
      </c>
      <c r="D5" s="245" t="s">
        <v>213</v>
      </c>
      <c r="E5" s="515"/>
      <c r="F5" s="378" t="s">
        <v>673</v>
      </c>
      <c r="G5" s="515" t="s">
        <v>645</v>
      </c>
      <c r="H5" s="515"/>
      <c r="I5" s="514" t="s">
        <v>316</v>
      </c>
      <c r="J5" s="514">
        <v>3</v>
      </c>
      <c r="K5" s="515"/>
      <c r="L5" s="647">
        <v>12492</v>
      </c>
      <c r="M5" s="262">
        <v>11486</v>
      </c>
      <c r="N5" s="514">
        <v>0</v>
      </c>
      <c r="O5" s="514">
        <v>12</v>
      </c>
      <c r="P5" s="283">
        <v>12</v>
      </c>
      <c r="Q5" s="283"/>
      <c r="R5" s="283">
        <v>31</v>
      </c>
      <c r="S5" s="255">
        <v>0</v>
      </c>
      <c r="T5" s="270">
        <v>31</v>
      </c>
      <c r="U5" s="288">
        <f t="shared" ref="U5:U46" si="0">R5/P5</f>
        <v>2.5833333333333335</v>
      </c>
      <c r="V5" s="288"/>
      <c r="W5" s="289">
        <f t="shared" ref="W5:W46" si="1">T5/O5</f>
        <v>2.5833333333333335</v>
      </c>
      <c r="X5" s="653"/>
    </row>
    <row r="6" spans="1:24" s="645" customFormat="1" ht="11.25">
      <c r="A6" s="250" t="s">
        <v>549</v>
      </c>
      <c r="B6" s="514"/>
      <c r="C6" s="514">
        <v>2010</v>
      </c>
      <c r="D6" s="245" t="s">
        <v>213</v>
      </c>
      <c r="E6" s="515"/>
      <c r="F6" s="378" t="s">
        <v>297</v>
      </c>
      <c r="G6" s="515" t="s">
        <v>645</v>
      </c>
      <c r="H6" s="515"/>
      <c r="I6" s="514" t="s">
        <v>317</v>
      </c>
      <c r="J6" s="514">
        <v>1</v>
      </c>
      <c r="K6" s="515"/>
      <c r="L6" s="647">
        <v>6466</v>
      </c>
      <c r="M6" s="262">
        <v>5426</v>
      </c>
      <c r="N6" s="514">
        <v>50</v>
      </c>
      <c r="O6" s="514">
        <v>0</v>
      </c>
      <c r="P6" s="283">
        <v>50</v>
      </c>
      <c r="Q6" s="283"/>
      <c r="R6" s="283">
        <v>37</v>
      </c>
      <c r="S6" s="255">
        <v>37</v>
      </c>
      <c r="T6" s="270">
        <v>0</v>
      </c>
      <c r="U6" s="288">
        <f t="shared" si="0"/>
        <v>0.74</v>
      </c>
      <c r="V6" s="288">
        <f>S6/N6</f>
        <v>0.74</v>
      </c>
      <c r="W6" s="289"/>
      <c r="X6" s="653"/>
    </row>
    <row r="7" spans="1:24" s="645" customFormat="1" ht="11.25">
      <c r="A7" s="250" t="s">
        <v>549</v>
      </c>
      <c r="B7" s="514"/>
      <c r="C7" s="514">
        <v>2010</v>
      </c>
      <c r="D7" s="245" t="s">
        <v>213</v>
      </c>
      <c r="E7" s="515"/>
      <c r="F7" s="378" t="s">
        <v>297</v>
      </c>
      <c r="G7" s="515" t="s">
        <v>645</v>
      </c>
      <c r="H7" s="515"/>
      <c r="I7" s="514" t="s">
        <v>316</v>
      </c>
      <c r="J7" s="514">
        <v>3</v>
      </c>
      <c r="K7" s="515"/>
      <c r="L7" s="647">
        <v>6466</v>
      </c>
      <c r="M7" s="262">
        <v>5426</v>
      </c>
      <c r="N7" s="514">
        <v>0</v>
      </c>
      <c r="O7" s="514">
        <v>16</v>
      </c>
      <c r="P7" s="283">
        <v>16</v>
      </c>
      <c r="Q7" s="283"/>
      <c r="R7" s="283">
        <v>49</v>
      </c>
      <c r="S7" s="255">
        <v>0</v>
      </c>
      <c r="T7" s="270">
        <v>49</v>
      </c>
      <c r="U7" s="288">
        <f t="shared" si="0"/>
        <v>3.0625</v>
      </c>
      <c r="V7" s="288"/>
      <c r="W7" s="289">
        <f t="shared" si="1"/>
        <v>3.0625</v>
      </c>
      <c r="X7" s="653"/>
    </row>
    <row r="8" spans="1:24" s="645" customFormat="1" ht="11.25">
      <c r="A8" s="250" t="s">
        <v>549</v>
      </c>
      <c r="B8" s="514"/>
      <c r="C8" s="514">
        <v>2010</v>
      </c>
      <c r="D8" s="245" t="s">
        <v>213</v>
      </c>
      <c r="E8" s="515"/>
      <c r="F8" s="378" t="s">
        <v>656</v>
      </c>
      <c r="G8" s="515" t="s">
        <v>645</v>
      </c>
      <c r="H8" s="515"/>
      <c r="I8" s="514" t="s">
        <v>316</v>
      </c>
      <c r="J8" s="514">
        <v>3</v>
      </c>
      <c r="K8" s="515"/>
      <c r="L8" s="647">
        <v>271</v>
      </c>
      <c r="M8" s="262">
        <v>68</v>
      </c>
      <c r="N8" s="514">
        <v>0</v>
      </c>
      <c r="O8" s="514">
        <v>8</v>
      </c>
      <c r="P8" s="283">
        <v>8</v>
      </c>
      <c r="Q8" s="283"/>
      <c r="R8" s="283">
        <v>8</v>
      </c>
      <c r="S8" s="255">
        <v>0</v>
      </c>
      <c r="T8" s="270">
        <v>8</v>
      </c>
      <c r="U8" s="288">
        <f t="shared" si="0"/>
        <v>1</v>
      </c>
      <c r="V8" s="288"/>
      <c r="W8" s="289">
        <f t="shared" si="1"/>
        <v>1</v>
      </c>
      <c r="X8" s="653"/>
    </row>
    <row r="9" spans="1:24" s="645" customFormat="1" ht="11.25">
      <c r="A9" s="250" t="s">
        <v>549</v>
      </c>
      <c r="B9" s="514"/>
      <c r="C9" s="514">
        <v>2010</v>
      </c>
      <c r="D9" s="245" t="s">
        <v>213</v>
      </c>
      <c r="E9" s="515"/>
      <c r="F9" s="378" t="s">
        <v>657</v>
      </c>
      <c r="G9" s="515" t="s">
        <v>645</v>
      </c>
      <c r="H9" s="515"/>
      <c r="I9" s="514" t="s">
        <v>316</v>
      </c>
      <c r="J9" s="514">
        <v>3</v>
      </c>
      <c r="K9" s="515"/>
      <c r="L9" s="647">
        <v>415</v>
      </c>
      <c r="M9" s="262">
        <v>402</v>
      </c>
      <c r="N9" s="514">
        <v>0</v>
      </c>
      <c r="O9" s="514">
        <v>20</v>
      </c>
      <c r="P9" s="283">
        <v>20</v>
      </c>
      <c r="Q9" s="283"/>
      <c r="R9" s="283">
        <v>27</v>
      </c>
      <c r="S9" s="255">
        <v>0</v>
      </c>
      <c r="T9" s="270">
        <v>27</v>
      </c>
      <c r="U9" s="288">
        <f t="shared" si="0"/>
        <v>1.35</v>
      </c>
      <c r="V9" s="288"/>
      <c r="W9" s="289">
        <f t="shared" si="1"/>
        <v>1.35</v>
      </c>
      <c r="X9" s="653"/>
    </row>
    <row r="10" spans="1:24" s="645" customFormat="1" ht="11.25">
      <c r="A10" s="250" t="s">
        <v>549</v>
      </c>
      <c r="B10" s="514"/>
      <c r="C10" s="514">
        <v>2010</v>
      </c>
      <c r="D10" s="245" t="s">
        <v>213</v>
      </c>
      <c r="E10" s="515"/>
      <c r="F10" s="378" t="s">
        <v>673</v>
      </c>
      <c r="G10" s="515" t="s">
        <v>683</v>
      </c>
      <c r="H10" s="515"/>
      <c r="I10" s="514" t="s">
        <v>316</v>
      </c>
      <c r="J10" s="514">
        <v>3</v>
      </c>
      <c r="K10" s="515"/>
      <c r="L10" s="647">
        <v>2303</v>
      </c>
      <c r="M10" s="262">
        <v>1763</v>
      </c>
      <c r="N10" s="514">
        <v>0</v>
      </c>
      <c r="O10" s="514">
        <v>12</v>
      </c>
      <c r="P10" s="283">
        <v>12</v>
      </c>
      <c r="Q10" s="283"/>
      <c r="R10" s="283">
        <v>10</v>
      </c>
      <c r="S10" s="255">
        <v>0</v>
      </c>
      <c r="T10" s="270">
        <v>10</v>
      </c>
      <c r="U10" s="288">
        <f t="shared" si="0"/>
        <v>0.83333333333333337</v>
      </c>
      <c r="V10" s="288"/>
      <c r="W10" s="289">
        <f t="shared" si="1"/>
        <v>0.83333333333333337</v>
      </c>
      <c r="X10" s="653"/>
    </row>
    <row r="11" spans="1:24" s="645" customFormat="1" ht="11.25">
      <c r="A11" s="250" t="s">
        <v>549</v>
      </c>
      <c r="B11" s="514"/>
      <c r="C11" s="514">
        <v>2010</v>
      </c>
      <c r="D11" s="245" t="s">
        <v>213</v>
      </c>
      <c r="E11" s="515"/>
      <c r="F11" s="378" t="s">
        <v>1265</v>
      </c>
      <c r="G11" s="515" t="s">
        <v>683</v>
      </c>
      <c r="H11" s="515"/>
      <c r="I11" s="514" t="s">
        <v>316</v>
      </c>
      <c r="J11" s="514">
        <v>3</v>
      </c>
      <c r="K11" s="515"/>
      <c r="L11" s="647">
        <v>150</v>
      </c>
      <c r="M11" s="262">
        <v>356</v>
      </c>
      <c r="N11" s="514">
        <v>0</v>
      </c>
      <c r="O11" s="514">
        <v>10</v>
      </c>
      <c r="P11" s="283">
        <v>10</v>
      </c>
      <c r="Q11" s="283"/>
      <c r="R11" s="283">
        <v>4</v>
      </c>
      <c r="S11" s="255">
        <v>0</v>
      </c>
      <c r="T11" s="270">
        <v>4</v>
      </c>
      <c r="U11" s="288">
        <f t="shared" si="0"/>
        <v>0.4</v>
      </c>
      <c r="V11" s="288"/>
      <c r="W11" s="289">
        <f t="shared" si="1"/>
        <v>0.4</v>
      </c>
      <c r="X11" s="653"/>
    </row>
    <row r="12" spans="1:24" s="645" customFormat="1" ht="11.25">
      <c r="A12" s="250" t="s">
        <v>549</v>
      </c>
      <c r="B12" s="514"/>
      <c r="C12" s="514">
        <v>2010</v>
      </c>
      <c r="D12" s="245" t="s">
        <v>213</v>
      </c>
      <c r="E12" s="515"/>
      <c r="F12" s="378" t="s">
        <v>297</v>
      </c>
      <c r="G12" s="515" t="s">
        <v>683</v>
      </c>
      <c r="H12" s="515"/>
      <c r="I12" s="514" t="s">
        <v>317</v>
      </c>
      <c r="J12" s="514">
        <v>1</v>
      </c>
      <c r="K12" s="515"/>
      <c r="L12" s="647">
        <v>1913</v>
      </c>
      <c r="M12" s="262">
        <v>2260</v>
      </c>
      <c r="N12" s="514">
        <v>35</v>
      </c>
      <c r="O12" s="514">
        <v>0</v>
      </c>
      <c r="P12" s="283">
        <v>35</v>
      </c>
      <c r="Q12" s="283"/>
      <c r="R12" s="283">
        <v>31</v>
      </c>
      <c r="S12" s="255">
        <v>31</v>
      </c>
      <c r="T12" s="270">
        <v>0</v>
      </c>
      <c r="U12" s="288">
        <f t="shared" si="0"/>
        <v>0.88571428571428568</v>
      </c>
      <c r="V12" s="288">
        <f>S12/N12</f>
        <v>0.88571428571428568</v>
      </c>
      <c r="W12" s="289"/>
      <c r="X12" s="653"/>
    </row>
    <row r="13" spans="1:24" s="645" customFormat="1" ht="11.25">
      <c r="A13" s="250" t="s">
        <v>549</v>
      </c>
      <c r="B13" s="514"/>
      <c r="C13" s="514">
        <v>2010</v>
      </c>
      <c r="D13" s="245" t="s">
        <v>213</v>
      </c>
      <c r="E13" s="515"/>
      <c r="F13" s="378" t="s">
        <v>297</v>
      </c>
      <c r="G13" s="515" t="s">
        <v>683</v>
      </c>
      <c r="H13" s="515"/>
      <c r="I13" s="514" t="s">
        <v>316</v>
      </c>
      <c r="J13" s="514">
        <v>3</v>
      </c>
      <c r="K13" s="515"/>
      <c r="L13" s="647">
        <v>1913</v>
      </c>
      <c r="M13" s="262">
        <v>2260</v>
      </c>
      <c r="N13" s="514">
        <v>0</v>
      </c>
      <c r="O13" s="514">
        <v>16</v>
      </c>
      <c r="P13" s="283">
        <v>16</v>
      </c>
      <c r="Q13" s="283"/>
      <c r="R13" s="283">
        <v>35</v>
      </c>
      <c r="S13" s="255">
        <v>0</v>
      </c>
      <c r="T13" s="270">
        <v>35</v>
      </c>
      <c r="U13" s="288">
        <f t="shared" si="0"/>
        <v>2.1875</v>
      </c>
      <c r="V13" s="288"/>
      <c r="W13" s="289">
        <f t="shared" si="1"/>
        <v>2.1875</v>
      </c>
      <c r="X13" s="653"/>
    </row>
    <row r="14" spans="1:24" s="645" customFormat="1" ht="11.25">
      <c r="A14" s="250" t="s">
        <v>549</v>
      </c>
      <c r="B14" s="514"/>
      <c r="C14" s="514">
        <v>2010</v>
      </c>
      <c r="D14" s="245" t="s">
        <v>213</v>
      </c>
      <c r="E14" s="515"/>
      <c r="F14" s="378" t="s">
        <v>657</v>
      </c>
      <c r="G14" s="515" t="s">
        <v>683</v>
      </c>
      <c r="H14" s="515"/>
      <c r="I14" s="514" t="s">
        <v>316</v>
      </c>
      <c r="J14" s="514">
        <v>3</v>
      </c>
      <c r="K14" s="515"/>
      <c r="L14" s="647">
        <v>254</v>
      </c>
      <c r="M14" s="262">
        <v>348</v>
      </c>
      <c r="N14" s="514">
        <v>0</v>
      </c>
      <c r="O14" s="514">
        <v>100</v>
      </c>
      <c r="P14" s="283">
        <v>100</v>
      </c>
      <c r="Q14" s="283"/>
      <c r="R14" s="283">
        <v>92</v>
      </c>
      <c r="S14" s="255">
        <v>0</v>
      </c>
      <c r="T14" s="270">
        <v>92</v>
      </c>
      <c r="U14" s="288">
        <f t="shared" si="0"/>
        <v>0.92</v>
      </c>
      <c r="V14" s="288"/>
      <c r="W14" s="289">
        <f t="shared" si="1"/>
        <v>0.92</v>
      </c>
      <c r="X14" s="653"/>
    </row>
    <row r="15" spans="1:24" s="645" customFormat="1" ht="11.25">
      <c r="A15" s="250" t="s">
        <v>549</v>
      </c>
      <c r="B15" s="514"/>
      <c r="C15" s="514">
        <v>2010</v>
      </c>
      <c r="D15" s="583" t="s">
        <v>215</v>
      </c>
      <c r="E15" s="515"/>
      <c r="F15" s="583" t="s">
        <v>703</v>
      </c>
      <c r="G15" s="515" t="s">
        <v>685</v>
      </c>
      <c r="H15" s="515"/>
      <c r="I15" s="514" t="s">
        <v>316</v>
      </c>
      <c r="J15" s="514">
        <v>3</v>
      </c>
      <c r="K15" s="515"/>
      <c r="L15" s="241">
        <v>33</v>
      </c>
      <c r="M15" s="262">
        <v>34</v>
      </c>
      <c r="N15" s="514">
        <v>0</v>
      </c>
      <c r="O15" s="514">
        <v>8</v>
      </c>
      <c r="P15" s="283">
        <v>8</v>
      </c>
      <c r="Q15" s="283"/>
      <c r="R15" s="283">
        <v>22</v>
      </c>
      <c r="S15" s="255">
        <v>0</v>
      </c>
      <c r="T15" s="270">
        <v>22</v>
      </c>
      <c r="U15" s="288">
        <f t="shared" si="0"/>
        <v>2.75</v>
      </c>
      <c r="V15" s="288"/>
      <c r="W15" s="289">
        <f t="shared" si="1"/>
        <v>2.75</v>
      </c>
      <c r="X15" s="653"/>
    </row>
    <row r="16" spans="1:24" s="645" customFormat="1" ht="11.25">
      <c r="A16" s="250" t="s">
        <v>549</v>
      </c>
      <c r="B16" s="514"/>
      <c r="C16" s="514">
        <v>2010</v>
      </c>
      <c r="D16" s="583" t="s">
        <v>215</v>
      </c>
      <c r="E16" s="515"/>
      <c r="F16" s="583" t="s">
        <v>674</v>
      </c>
      <c r="G16" s="515" t="s">
        <v>688</v>
      </c>
      <c r="H16" s="515"/>
      <c r="I16" s="514" t="s">
        <v>317</v>
      </c>
      <c r="J16" s="514">
        <v>1</v>
      </c>
      <c r="K16" s="515"/>
      <c r="L16" s="241">
        <v>3131</v>
      </c>
      <c r="M16" s="262">
        <v>2850</v>
      </c>
      <c r="N16" s="514">
        <v>20</v>
      </c>
      <c r="O16" s="514">
        <v>3</v>
      </c>
      <c r="P16" s="283">
        <v>23</v>
      </c>
      <c r="Q16" s="283"/>
      <c r="R16" s="283">
        <v>46</v>
      </c>
      <c r="S16" s="255">
        <v>37</v>
      </c>
      <c r="T16" s="270">
        <v>9</v>
      </c>
      <c r="U16" s="288">
        <f>R16/P16</f>
        <v>2</v>
      </c>
      <c r="V16" s="288">
        <f>S16/N16</f>
        <v>1.85</v>
      </c>
      <c r="W16" s="289">
        <f t="shared" si="1"/>
        <v>3</v>
      </c>
      <c r="X16" s="653"/>
    </row>
    <row r="17" spans="1:24" s="645" customFormat="1" ht="11.25">
      <c r="A17" s="250" t="s">
        <v>549</v>
      </c>
      <c r="B17" s="514"/>
      <c r="C17" s="514">
        <v>2010</v>
      </c>
      <c r="D17" s="583" t="s">
        <v>215</v>
      </c>
      <c r="E17" s="515"/>
      <c r="F17" s="583" t="s">
        <v>696</v>
      </c>
      <c r="G17" s="515" t="s">
        <v>688</v>
      </c>
      <c r="H17" s="515"/>
      <c r="I17" s="514" t="s">
        <v>317</v>
      </c>
      <c r="J17" s="514">
        <v>1</v>
      </c>
      <c r="K17" s="515"/>
      <c r="L17" s="241">
        <v>515</v>
      </c>
      <c r="M17" s="262">
        <v>652</v>
      </c>
      <c r="N17" s="514">
        <v>4</v>
      </c>
      <c r="O17" s="514">
        <v>0</v>
      </c>
      <c r="P17" s="283">
        <v>4</v>
      </c>
      <c r="Q17" s="283"/>
      <c r="R17" s="283">
        <v>4</v>
      </c>
      <c r="S17" s="255">
        <v>4</v>
      </c>
      <c r="T17" s="270">
        <v>0</v>
      </c>
      <c r="U17" s="288">
        <f t="shared" si="0"/>
        <v>1</v>
      </c>
      <c r="V17" s="288">
        <f>S17/N17</f>
        <v>1</v>
      </c>
      <c r="W17" s="289"/>
      <c r="X17" s="653"/>
    </row>
    <row r="18" spans="1:24" s="645" customFormat="1" ht="11.25">
      <c r="A18" s="250" t="s">
        <v>549</v>
      </c>
      <c r="B18" s="514"/>
      <c r="C18" s="514">
        <v>2010</v>
      </c>
      <c r="D18" s="583" t="s">
        <v>215</v>
      </c>
      <c r="E18" s="515"/>
      <c r="F18" s="583" t="s">
        <v>649</v>
      </c>
      <c r="G18" s="515" t="s">
        <v>688</v>
      </c>
      <c r="H18" s="515"/>
      <c r="I18" s="514" t="s">
        <v>317</v>
      </c>
      <c r="J18" s="514">
        <v>1</v>
      </c>
      <c r="K18" s="515"/>
      <c r="L18" s="241">
        <v>3634</v>
      </c>
      <c r="M18" s="262">
        <v>3803</v>
      </c>
      <c r="N18" s="514">
        <v>15</v>
      </c>
      <c r="O18" s="514">
        <v>0</v>
      </c>
      <c r="P18" s="283">
        <v>15</v>
      </c>
      <c r="Q18" s="283"/>
      <c r="R18" s="283">
        <v>16</v>
      </c>
      <c r="S18" s="255">
        <v>16</v>
      </c>
      <c r="T18" s="270">
        <v>0</v>
      </c>
      <c r="U18" s="288">
        <f t="shared" si="0"/>
        <v>1.0666666666666667</v>
      </c>
      <c r="V18" s="288">
        <f>S18/N18</f>
        <v>1.0666666666666667</v>
      </c>
      <c r="W18" s="289"/>
      <c r="X18" s="653"/>
    </row>
    <row r="19" spans="1:24" s="645" customFormat="1" ht="11.25">
      <c r="A19" s="250" t="s">
        <v>549</v>
      </c>
      <c r="B19" s="514"/>
      <c r="C19" s="514">
        <v>2010</v>
      </c>
      <c r="D19" s="583" t="s">
        <v>215</v>
      </c>
      <c r="E19" s="515"/>
      <c r="F19" s="583" t="s">
        <v>649</v>
      </c>
      <c r="G19" s="515" t="s">
        <v>688</v>
      </c>
      <c r="H19" s="515"/>
      <c r="I19" s="514" t="s">
        <v>316</v>
      </c>
      <c r="J19" s="514">
        <v>3</v>
      </c>
      <c r="K19" s="515"/>
      <c r="L19" s="514">
        <v>3634</v>
      </c>
      <c r="M19" s="262">
        <v>3803</v>
      </c>
      <c r="N19" s="514">
        <v>0</v>
      </c>
      <c r="O19" s="514">
        <v>8</v>
      </c>
      <c r="P19" s="283">
        <v>8</v>
      </c>
      <c r="Q19" s="283"/>
      <c r="R19" s="283">
        <v>16</v>
      </c>
      <c r="S19" s="255">
        <v>0</v>
      </c>
      <c r="T19" s="270">
        <v>16</v>
      </c>
      <c r="U19" s="288">
        <f t="shared" si="0"/>
        <v>2</v>
      </c>
      <c r="V19" s="288"/>
      <c r="W19" s="289">
        <f t="shared" si="1"/>
        <v>2</v>
      </c>
      <c r="X19" s="653"/>
    </row>
    <row r="20" spans="1:24" s="645" customFormat="1" ht="11.25">
      <c r="A20" s="250" t="s">
        <v>549</v>
      </c>
      <c r="B20" s="514"/>
      <c r="C20" s="514">
        <v>2010</v>
      </c>
      <c r="D20" s="583" t="s">
        <v>215</v>
      </c>
      <c r="E20" s="515"/>
      <c r="F20" s="583" t="s">
        <v>1271</v>
      </c>
      <c r="G20" s="515" t="s">
        <v>688</v>
      </c>
      <c r="H20" s="515"/>
      <c r="I20" s="514" t="s">
        <v>316</v>
      </c>
      <c r="J20" s="514">
        <v>3</v>
      </c>
      <c r="K20" s="515"/>
      <c r="L20" s="514">
        <v>301</v>
      </c>
      <c r="M20" s="262">
        <v>271</v>
      </c>
      <c r="N20" s="514">
        <v>0</v>
      </c>
      <c r="O20" s="514">
        <v>20</v>
      </c>
      <c r="P20" s="283">
        <v>20</v>
      </c>
      <c r="Q20" s="283"/>
      <c r="R20" s="283">
        <v>186</v>
      </c>
      <c r="S20" s="255">
        <v>0</v>
      </c>
      <c r="T20" s="270">
        <v>186</v>
      </c>
      <c r="U20" s="288">
        <f t="shared" si="0"/>
        <v>9.3000000000000007</v>
      </c>
      <c r="V20" s="288"/>
      <c r="W20" s="289">
        <f t="shared" si="1"/>
        <v>9.3000000000000007</v>
      </c>
      <c r="X20" s="653"/>
    </row>
    <row r="21" spans="1:24" s="645" customFormat="1" ht="11.25">
      <c r="A21" s="250" t="s">
        <v>549</v>
      </c>
      <c r="B21" s="514"/>
      <c r="C21" s="514">
        <v>2010</v>
      </c>
      <c r="D21" s="583" t="s">
        <v>215</v>
      </c>
      <c r="E21" s="515"/>
      <c r="F21" s="583" t="s">
        <v>651</v>
      </c>
      <c r="G21" s="515" t="s">
        <v>688</v>
      </c>
      <c r="H21" s="515"/>
      <c r="I21" s="514" t="s">
        <v>317</v>
      </c>
      <c r="J21" s="514">
        <v>1</v>
      </c>
      <c r="K21" s="515"/>
      <c r="L21" s="514">
        <v>4713</v>
      </c>
      <c r="M21" s="262">
        <v>5770</v>
      </c>
      <c r="N21" s="514">
        <v>14</v>
      </c>
      <c r="O21" s="514">
        <v>0</v>
      </c>
      <c r="P21" s="283">
        <v>14</v>
      </c>
      <c r="Q21" s="283"/>
      <c r="R21" s="283">
        <v>15</v>
      </c>
      <c r="S21" s="255">
        <v>15</v>
      </c>
      <c r="T21" s="270">
        <v>0</v>
      </c>
      <c r="U21" s="288">
        <f t="shared" si="0"/>
        <v>1.0714285714285714</v>
      </c>
      <c r="V21" s="288">
        <f>S21/N21</f>
        <v>1.0714285714285714</v>
      </c>
      <c r="W21" s="289"/>
      <c r="X21" s="653"/>
    </row>
    <row r="22" spans="1:24" s="645" customFormat="1" ht="11.25">
      <c r="A22" s="250" t="s">
        <v>549</v>
      </c>
      <c r="B22" s="514"/>
      <c r="C22" s="514">
        <v>2010</v>
      </c>
      <c r="D22" s="583" t="s">
        <v>215</v>
      </c>
      <c r="E22" s="515"/>
      <c r="F22" s="583" t="s">
        <v>651</v>
      </c>
      <c r="G22" s="515" t="s">
        <v>688</v>
      </c>
      <c r="H22" s="515"/>
      <c r="I22" s="514" t="s">
        <v>316</v>
      </c>
      <c r="J22" s="514">
        <v>3</v>
      </c>
      <c r="K22" s="515"/>
      <c r="L22" s="514">
        <v>4713</v>
      </c>
      <c r="M22" s="262">
        <v>5770</v>
      </c>
      <c r="N22" s="514">
        <v>0</v>
      </c>
      <c r="O22" s="514">
        <v>8</v>
      </c>
      <c r="P22" s="283">
        <v>8</v>
      </c>
      <c r="Q22" s="283"/>
      <c r="R22" s="283">
        <v>66</v>
      </c>
      <c r="S22" s="255">
        <v>0</v>
      </c>
      <c r="T22" s="270">
        <v>66</v>
      </c>
      <c r="U22" s="288">
        <f t="shared" si="0"/>
        <v>8.25</v>
      </c>
      <c r="V22" s="288"/>
      <c r="W22" s="289">
        <f t="shared" si="1"/>
        <v>8.25</v>
      </c>
      <c r="X22" s="653"/>
    </row>
    <row r="23" spans="1:24" s="645" customFormat="1" ht="11.25">
      <c r="A23" s="250" t="s">
        <v>549</v>
      </c>
      <c r="B23" s="514"/>
      <c r="C23" s="514">
        <v>2010</v>
      </c>
      <c r="D23" s="583" t="s">
        <v>215</v>
      </c>
      <c r="E23" s="515"/>
      <c r="F23" s="583" t="s">
        <v>703</v>
      </c>
      <c r="G23" s="515" t="s">
        <v>688</v>
      </c>
      <c r="H23" s="515"/>
      <c r="I23" s="514" t="s">
        <v>316</v>
      </c>
      <c r="J23" s="514">
        <v>3</v>
      </c>
      <c r="K23" s="515"/>
      <c r="L23" s="514">
        <v>58</v>
      </c>
      <c r="M23" s="262">
        <v>69</v>
      </c>
      <c r="N23" s="514">
        <v>0</v>
      </c>
      <c r="O23" s="514">
        <v>10</v>
      </c>
      <c r="P23" s="283">
        <v>10</v>
      </c>
      <c r="Q23" s="283"/>
      <c r="R23" s="283">
        <v>36</v>
      </c>
      <c r="S23" s="255">
        <v>0</v>
      </c>
      <c r="T23" s="270">
        <v>36</v>
      </c>
      <c r="U23" s="288">
        <f t="shared" si="0"/>
        <v>3.6</v>
      </c>
      <c r="V23" s="288"/>
      <c r="W23" s="289">
        <f t="shared" si="1"/>
        <v>3.6</v>
      </c>
      <c r="X23" s="653"/>
    </row>
    <row r="24" spans="1:24" s="645" customFormat="1" ht="11.25">
      <c r="A24" s="250" t="s">
        <v>549</v>
      </c>
      <c r="B24" s="514"/>
      <c r="C24" s="514">
        <v>2010</v>
      </c>
      <c r="D24" s="583" t="s">
        <v>215</v>
      </c>
      <c r="E24" s="515"/>
      <c r="F24" s="583" t="s">
        <v>674</v>
      </c>
      <c r="G24" s="515" t="s">
        <v>719</v>
      </c>
      <c r="H24" s="515"/>
      <c r="I24" s="514" t="s">
        <v>317</v>
      </c>
      <c r="J24" s="514">
        <v>1</v>
      </c>
      <c r="K24" s="515"/>
      <c r="L24" s="514">
        <v>945</v>
      </c>
      <c r="M24" s="262">
        <v>971</v>
      </c>
      <c r="N24" s="514">
        <v>6</v>
      </c>
      <c r="O24" s="514">
        <v>0</v>
      </c>
      <c r="P24" s="283">
        <v>6</v>
      </c>
      <c r="Q24" s="283"/>
      <c r="R24" s="283">
        <v>4</v>
      </c>
      <c r="S24" s="316">
        <v>4</v>
      </c>
      <c r="T24" s="622">
        <v>0</v>
      </c>
      <c r="U24" s="288">
        <f t="shared" si="0"/>
        <v>0.66666666666666663</v>
      </c>
      <c r="V24" s="288">
        <f>S24/N24</f>
        <v>0.66666666666666663</v>
      </c>
      <c r="W24" s="289"/>
      <c r="X24" s="653"/>
    </row>
    <row r="25" spans="1:24" s="645" customFormat="1" ht="11.25">
      <c r="A25" s="250" t="s">
        <v>549</v>
      </c>
      <c r="B25" s="514"/>
      <c r="C25" s="514">
        <v>2010</v>
      </c>
      <c r="D25" s="583" t="s">
        <v>215</v>
      </c>
      <c r="E25" s="515"/>
      <c r="F25" s="583" t="s">
        <v>674</v>
      </c>
      <c r="G25" s="515" t="s">
        <v>719</v>
      </c>
      <c r="H25" s="515"/>
      <c r="I25" s="514" t="s">
        <v>316</v>
      </c>
      <c r="J25" s="514">
        <v>3</v>
      </c>
      <c r="K25" s="515"/>
      <c r="L25" s="514">
        <v>945</v>
      </c>
      <c r="M25" s="262">
        <v>971</v>
      </c>
      <c r="N25" s="514">
        <v>0</v>
      </c>
      <c r="O25" s="514">
        <v>4</v>
      </c>
      <c r="P25" s="283">
        <v>4</v>
      </c>
      <c r="Q25" s="283"/>
      <c r="R25" s="283">
        <v>3</v>
      </c>
      <c r="S25" s="316">
        <v>0</v>
      </c>
      <c r="T25" s="622">
        <v>3</v>
      </c>
      <c r="U25" s="288">
        <f t="shared" si="0"/>
        <v>0.75</v>
      </c>
      <c r="V25" s="288"/>
      <c r="W25" s="289">
        <f t="shared" si="1"/>
        <v>0.75</v>
      </c>
      <c r="X25" s="653"/>
    </row>
    <row r="26" spans="1:24" s="645" customFormat="1" ht="11.25">
      <c r="A26" s="250" t="s">
        <v>549</v>
      </c>
      <c r="B26" s="514"/>
      <c r="C26" s="514">
        <v>2010</v>
      </c>
      <c r="D26" s="583" t="s">
        <v>215</v>
      </c>
      <c r="E26" s="515"/>
      <c r="F26" s="583" t="s">
        <v>649</v>
      </c>
      <c r="G26" s="515" t="s">
        <v>719</v>
      </c>
      <c r="H26" s="515"/>
      <c r="I26" s="514" t="s">
        <v>317</v>
      </c>
      <c r="J26" s="514">
        <v>1</v>
      </c>
      <c r="K26" s="515"/>
      <c r="L26" s="514">
        <v>5046</v>
      </c>
      <c r="M26" s="262">
        <v>6316</v>
      </c>
      <c r="N26" s="514">
        <v>25</v>
      </c>
      <c r="O26" s="514">
        <v>0</v>
      </c>
      <c r="P26" s="283">
        <v>25</v>
      </c>
      <c r="Q26" s="283"/>
      <c r="R26" s="283">
        <v>20</v>
      </c>
      <c r="S26" s="316">
        <v>20</v>
      </c>
      <c r="T26" s="622">
        <v>0</v>
      </c>
      <c r="U26" s="288">
        <f t="shared" si="0"/>
        <v>0.8</v>
      </c>
      <c r="V26" s="288">
        <f>S26/N26</f>
        <v>0.8</v>
      </c>
      <c r="W26" s="289"/>
      <c r="X26" s="653"/>
    </row>
    <row r="27" spans="1:24" s="645" customFormat="1" ht="11.25">
      <c r="A27" s="250" t="s">
        <v>549</v>
      </c>
      <c r="B27" s="514"/>
      <c r="C27" s="514">
        <v>2010</v>
      </c>
      <c r="D27" s="583" t="s">
        <v>215</v>
      </c>
      <c r="E27" s="515"/>
      <c r="F27" s="583" t="s">
        <v>651</v>
      </c>
      <c r="G27" s="515" t="s">
        <v>719</v>
      </c>
      <c r="H27" s="515"/>
      <c r="I27" s="514" t="s">
        <v>317</v>
      </c>
      <c r="J27" s="514">
        <v>1</v>
      </c>
      <c r="K27" s="515"/>
      <c r="L27" s="514">
        <v>1529</v>
      </c>
      <c r="M27" s="262">
        <v>810</v>
      </c>
      <c r="N27" s="514">
        <v>4</v>
      </c>
      <c r="O27" s="514">
        <v>0</v>
      </c>
      <c r="P27" s="283">
        <v>4</v>
      </c>
      <c r="Q27" s="283"/>
      <c r="R27" s="283">
        <v>40</v>
      </c>
      <c r="S27" s="316">
        <v>2</v>
      </c>
      <c r="T27" s="622">
        <v>38</v>
      </c>
      <c r="U27" s="288">
        <f t="shared" si="0"/>
        <v>10</v>
      </c>
      <c r="V27" s="288">
        <f>S27/N27</f>
        <v>0.5</v>
      </c>
      <c r="W27" s="289"/>
      <c r="X27" s="653"/>
    </row>
    <row r="28" spans="1:24" s="645" customFormat="1" ht="11.25">
      <c r="A28" s="250" t="s">
        <v>549</v>
      </c>
      <c r="B28" s="514"/>
      <c r="C28" s="514">
        <v>2010</v>
      </c>
      <c r="D28" s="583" t="s">
        <v>215</v>
      </c>
      <c r="E28" s="515"/>
      <c r="F28" s="583" t="s">
        <v>653</v>
      </c>
      <c r="G28" s="515" t="s">
        <v>719</v>
      </c>
      <c r="H28" s="515"/>
      <c r="I28" s="514" t="s">
        <v>316</v>
      </c>
      <c r="J28" s="514">
        <v>3</v>
      </c>
      <c r="K28" s="515"/>
      <c r="L28" s="514">
        <v>467</v>
      </c>
      <c r="M28" s="262">
        <v>310</v>
      </c>
      <c r="N28" s="514">
        <v>0</v>
      </c>
      <c r="O28" s="514">
        <v>20</v>
      </c>
      <c r="P28" s="283">
        <v>20</v>
      </c>
      <c r="Q28" s="283"/>
      <c r="R28" s="283">
        <v>22</v>
      </c>
      <c r="S28" s="316">
        <v>0</v>
      </c>
      <c r="T28" s="622">
        <v>22</v>
      </c>
      <c r="U28" s="288">
        <f t="shared" si="0"/>
        <v>1.1000000000000001</v>
      </c>
      <c r="V28" s="288"/>
      <c r="W28" s="289">
        <f t="shared" si="1"/>
        <v>1.1000000000000001</v>
      </c>
      <c r="X28" s="653"/>
    </row>
    <row r="29" spans="1:24" s="645" customFormat="1" ht="11.25">
      <c r="A29" s="250" t="s">
        <v>549</v>
      </c>
      <c r="B29" s="514"/>
      <c r="C29" s="514">
        <v>2010</v>
      </c>
      <c r="D29" s="583" t="s">
        <v>215</v>
      </c>
      <c r="E29" s="515"/>
      <c r="F29" s="583" t="s">
        <v>703</v>
      </c>
      <c r="G29" s="515" t="s">
        <v>719</v>
      </c>
      <c r="H29" s="515"/>
      <c r="I29" s="514" t="s">
        <v>316</v>
      </c>
      <c r="J29" s="514">
        <v>3</v>
      </c>
      <c r="K29" s="515"/>
      <c r="L29" s="514">
        <v>177</v>
      </c>
      <c r="M29" s="262">
        <v>73</v>
      </c>
      <c r="N29" s="514">
        <v>0</v>
      </c>
      <c r="O29" s="514">
        <v>10</v>
      </c>
      <c r="P29" s="283">
        <v>10</v>
      </c>
      <c r="Q29" s="283"/>
      <c r="R29" s="283">
        <v>9</v>
      </c>
      <c r="S29" s="316">
        <v>0</v>
      </c>
      <c r="T29" s="622">
        <v>9</v>
      </c>
      <c r="U29" s="288">
        <f t="shared" si="0"/>
        <v>0.9</v>
      </c>
      <c r="V29" s="288"/>
      <c r="W29" s="289">
        <f t="shared" si="1"/>
        <v>0.9</v>
      </c>
      <c r="X29" s="653"/>
    </row>
    <row r="30" spans="1:24" s="645" customFormat="1" ht="11.25">
      <c r="A30" s="250" t="s">
        <v>549</v>
      </c>
      <c r="B30" s="514"/>
      <c r="C30" s="514">
        <v>2010</v>
      </c>
      <c r="D30" s="583" t="s">
        <v>215</v>
      </c>
      <c r="E30" s="515"/>
      <c r="F30" s="583" t="s">
        <v>674</v>
      </c>
      <c r="G30" s="515" t="s">
        <v>726</v>
      </c>
      <c r="H30" s="515"/>
      <c r="I30" s="514" t="s">
        <v>316</v>
      </c>
      <c r="J30" s="514">
        <v>1</v>
      </c>
      <c r="K30" s="515"/>
      <c r="L30" s="514">
        <v>4980</v>
      </c>
      <c r="M30" s="262">
        <v>3534</v>
      </c>
      <c r="N30" s="514">
        <v>8</v>
      </c>
      <c r="O30" s="514">
        <v>8</v>
      </c>
      <c r="P30" s="283">
        <v>16</v>
      </c>
      <c r="Q30" s="283"/>
      <c r="R30" s="283">
        <v>16</v>
      </c>
      <c r="S30" s="316">
        <v>2</v>
      </c>
      <c r="T30" s="622">
        <v>14</v>
      </c>
      <c r="U30" s="288">
        <f t="shared" si="0"/>
        <v>1</v>
      </c>
      <c r="V30" s="288">
        <f>S30/N30</f>
        <v>0.25</v>
      </c>
      <c r="W30" s="289">
        <f t="shared" si="1"/>
        <v>1.75</v>
      </c>
      <c r="X30" s="653"/>
    </row>
    <row r="31" spans="1:24" s="645" customFormat="1" ht="11.25">
      <c r="A31" s="250" t="s">
        <v>549</v>
      </c>
      <c r="B31" s="514"/>
      <c r="C31" s="514">
        <v>2010</v>
      </c>
      <c r="D31" s="583" t="s">
        <v>215</v>
      </c>
      <c r="E31" s="515"/>
      <c r="F31" s="583" t="s">
        <v>697</v>
      </c>
      <c r="G31" s="515" t="s">
        <v>726</v>
      </c>
      <c r="H31" s="515"/>
      <c r="I31" s="514" t="s">
        <v>317</v>
      </c>
      <c r="J31" s="514">
        <v>1</v>
      </c>
      <c r="K31" s="515"/>
      <c r="L31" s="514">
        <v>91</v>
      </c>
      <c r="M31" s="262">
        <v>117</v>
      </c>
      <c r="N31" s="514">
        <v>2</v>
      </c>
      <c r="O31" s="514">
        <v>0</v>
      </c>
      <c r="P31" s="283">
        <v>2</v>
      </c>
      <c r="Q31" s="283"/>
      <c r="R31" s="283">
        <v>1</v>
      </c>
      <c r="S31" s="316">
        <v>1</v>
      </c>
      <c r="T31" s="622">
        <v>0</v>
      </c>
      <c r="U31" s="288">
        <f t="shared" si="0"/>
        <v>0.5</v>
      </c>
      <c r="V31" s="288">
        <f>S31/N31</f>
        <v>0.5</v>
      </c>
      <c r="W31" s="289"/>
      <c r="X31" s="653"/>
    </row>
    <row r="32" spans="1:24" s="645" customFormat="1" ht="11.25">
      <c r="A32" s="250" t="s">
        <v>549</v>
      </c>
      <c r="B32" s="514"/>
      <c r="C32" s="514">
        <v>2010</v>
      </c>
      <c r="D32" s="583" t="s">
        <v>215</v>
      </c>
      <c r="E32" s="515"/>
      <c r="F32" s="583" t="s">
        <v>649</v>
      </c>
      <c r="G32" s="515" t="s">
        <v>726</v>
      </c>
      <c r="H32" s="515"/>
      <c r="I32" s="514" t="s">
        <v>317</v>
      </c>
      <c r="J32" s="514">
        <v>1</v>
      </c>
      <c r="K32" s="515"/>
      <c r="L32" s="514">
        <v>332</v>
      </c>
      <c r="M32" s="262">
        <v>11</v>
      </c>
      <c r="N32" s="514">
        <v>3</v>
      </c>
      <c r="O32" s="514">
        <v>0</v>
      </c>
      <c r="P32" s="283">
        <v>3</v>
      </c>
      <c r="Q32" s="283"/>
      <c r="R32" s="283">
        <v>3</v>
      </c>
      <c r="S32" s="316">
        <v>3</v>
      </c>
      <c r="T32" s="622">
        <v>0</v>
      </c>
      <c r="U32" s="288">
        <f t="shared" si="0"/>
        <v>1</v>
      </c>
      <c r="V32" s="288">
        <f>S32/N32</f>
        <v>1</v>
      </c>
      <c r="W32" s="289"/>
      <c r="X32" s="653"/>
    </row>
    <row r="33" spans="1:24" s="645" customFormat="1" ht="11.25">
      <c r="A33" s="250" t="s">
        <v>549</v>
      </c>
      <c r="B33" s="514"/>
      <c r="C33" s="514">
        <v>2010</v>
      </c>
      <c r="D33" s="583" t="s">
        <v>215</v>
      </c>
      <c r="E33" s="515"/>
      <c r="F33" s="583" t="s">
        <v>649</v>
      </c>
      <c r="G33" s="515" t="s">
        <v>726</v>
      </c>
      <c r="H33" s="515"/>
      <c r="I33" s="514" t="s">
        <v>316</v>
      </c>
      <c r="J33" s="514">
        <v>3</v>
      </c>
      <c r="K33" s="515"/>
      <c r="L33" s="514">
        <v>332</v>
      </c>
      <c r="M33" s="262">
        <v>11</v>
      </c>
      <c r="N33" s="514">
        <v>0</v>
      </c>
      <c r="O33" s="514">
        <v>4</v>
      </c>
      <c r="P33" s="283">
        <v>4</v>
      </c>
      <c r="Q33" s="283"/>
      <c r="R33" s="283">
        <v>3</v>
      </c>
      <c r="S33" s="316">
        <v>0</v>
      </c>
      <c r="T33" s="622">
        <v>3</v>
      </c>
      <c r="U33" s="288">
        <f t="shared" si="0"/>
        <v>0.75</v>
      </c>
      <c r="V33" s="288"/>
      <c r="W33" s="289">
        <f t="shared" si="1"/>
        <v>0.75</v>
      </c>
      <c r="X33" s="653"/>
    </row>
    <row r="34" spans="1:24" s="645" customFormat="1" ht="11.25">
      <c r="A34" s="250" t="s">
        <v>549</v>
      </c>
      <c r="B34" s="514"/>
      <c r="C34" s="514">
        <v>2010</v>
      </c>
      <c r="D34" s="583" t="s">
        <v>215</v>
      </c>
      <c r="E34" s="515"/>
      <c r="F34" s="583" t="s">
        <v>1271</v>
      </c>
      <c r="G34" s="515" t="s">
        <v>726</v>
      </c>
      <c r="H34" s="515"/>
      <c r="I34" s="514" t="s">
        <v>316</v>
      </c>
      <c r="J34" s="514">
        <v>3</v>
      </c>
      <c r="K34" s="515"/>
      <c r="L34" s="514">
        <v>477</v>
      </c>
      <c r="M34" s="262">
        <v>973</v>
      </c>
      <c r="N34" s="514">
        <v>0</v>
      </c>
      <c r="O34" s="514">
        <v>200</v>
      </c>
      <c r="P34" s="283">
        <v>200</v>
      </c>
      <c r="Q34" s="283"/>
      <c r="R34" s="283">
        <v>242</v>
      </c>
      <c r="S34" s="316">
        <v>0</v>
      </c>
      <c r="T34" s="622">
        <v>242</v>
      </c>
      <c r="U34" s="288">
        <f t="shared" si="0"/>
        <v>1.21</v>
      </c>
      <c r="V34" s="288"/>
      <c r="W34" s="289">
        <f t="shared" si="1"/>
        <v>1.21</v>
      </c>
      <c r="X34" s="653"/>
    </row>
    <row r="35" spans="1:24" s="645" customFormat="1" ht="11.25">
      <c r="A35" s="250" t="s">
        <v>549</v>
      </c>
      <c r="B35" s="514"/>
      <c r="C35" s="514">
        <v>2010</v>
      </c>
      <c r="D35" s="583" t="s">
        <v>215</v>
      </c>
      <c r="E35" s="515"/>
      <c r="F35" s="583" t="s">
        <v>698</v>
      </c>
      <c r="G35" s="515" t="s">
        <v>726</v>
      </c>
      <c r="H35" s="515"/>
      <c r="I35" s="514" t="s">
        <v>316</v>
      </c>
      <c r="J35" s="514">
        <v>3</v>
      </c>
      <c r="K35" s="515"/>
      <c r="L35" s="514">
        <v>39</v>
      </c>
      <c r="M35" s="262">
        <v>92</v>
      </c>
      <c r="N35" s="514">
        <v>0</v>
      </c>
      <c r="O35" s="514">
        <v>20</v>
      </c>
      <c r="P35" s="283">
        <v>20</v>
      </c>
      <c r="Q35" s="283"/>
      <c r="R35" s="283">
        <v>60</v>
      </c>
      <c r="S35" s="316">
        <v>0</v>
      </c>
      <c r="T35" s="622">
        <v>60</v>
      </c>
      <c r="U35" s="288">
        <f t="shared" si="0"/>
        <v>3</v>
      </c>
      <c r="V35" s="288"/>
      <c r="W35" s="289">
        <f t="shared" si="1"/>
        <v>3</v>
      </c>
      <c r="X35" s="653"/>
    </row>
    <row r="36" spans="1:24" s="645" customFormat="1" ht="11.25">
      <c r="A36" s="250" t="s">
        <v>549</v>
      </c>
      <c r="B36" s="514"/>
      <c r="C36" s="514">
        <v>2010</v>
      </c>
      <c r="D36" s="583" t="s">
        <v>215</v>
      </c>
      <c r="E36" s="515"/>
      <c r="F36" s="583" t="s">
        <v>651</v>
      </c>
      <c r="G36" s="515" t="s">
        <v>726</v>
      </c>
      <c r="H36" s="515"/>
      <c r="I36" s="514" t="s">
        <v>317</v>
      </c>
      <c r="J36" s="514">
        <v>1</v>
      </c>
      <c r="K36" s="515"/>
      <c r="L36" s="514">
        <v>1767</v>
      </c>
      <c r="M36" s="262">
        <v>1675</v>
      </c>
      <c r="N36" s="514">
        <v>8</v>
      </c>
      <c r="O36" s="514">
        <v>0</v>
      </c>
      <c r="P36" s="283">
        <v>8</v>
      </c>
      <c r="Q36" s="283"/>
      <c r="R36" s="283">
        <v>8</v>
      </c>
      <c r="S36" s="316">
        <v>8</v>
      </c>
      <c r="T36" s="622">
        <v>0</v>
      </c>
      <c r="U36" s="288">
        <f t="shared" si="0"/>
        <v>1</v>
      </c>
      <c r="V36" s="288">
        <f>S36/N36</f>
        <v>1</v>
      </c>
      <c r="W36" s="289"/>
      <c r="X36" s="653"/>
    </row>
    <row r="37" spans="1:24" s="645" customFormat="1" ht="11.25">
      <c r="A37" s="250" t="s">
        <v>549</v>
      </c>
      <c r="B37" s="514"/>
      <c r="C37" s="514">
        <v>2010</v>
      </c>
      <c r="D37" s="583" t="s">
        <v>215</v>
      </c>
      <c r="E37" s="515"/>
      <c r="F37" s="583" t="s">
        <v>651</v>
      </c>
      <c r="G37" s="515" t="s">
        <v>726</v>
      </c>
      <c r="H37" s="515"/>
      <c r="I37" s="514" t="s">
        <v>316</v>
      </c>
      <c r="J37" s="514">
        <v>3</v>
      </c>
      <c r="K37" s="515"/>
      <c r="L37" s="514">
        <v>1767</v>
      </c>
      <c r="M37" s="262">
        <v>1675</v>
      </c>
      <c r="N37" s="514">
        <v>0</v>
      </c>
      <c r="O37" s="514">
        <v>12</v>
      </c>
      <c r="P37" s="283">
        <v>12</v>
      </c>
      <c r="Q37" s="283"/>
      <c r="R37" s="283">
        <v>46</v>
      </c>
      <c r="S37" s="316">
        <v>0</v>
      </c>
      <c r="T37" s="622">
        <v>46</v>
      </c>
      <c r="U37" s="288">
        <f t="shared" si="0"/>
        <v>3.8333333333333335</v>
      </c>
      <c r="V37" s="288"/>
      <c r="W37" s="289">
        <f t="shared" si="1"/>
        <v>3.8333333333333335</v>
      </c>
      <c r="X37" s="653"/>
    </row>
    <row r="38" spans="1:24" s="645" customFormat="1" ht="11.25">
      <c r="A38" s="250" t="s">
        <v>549</v>
      </c>
      <c r="B38" s="514"/>
      <c r="C38" s="514">
        <v>2010</v>
      </c>
      <c r="D38" s="583" t="s">
        <v>215</v>
      </c>
      <c r="E38" s="515"/>
      <c r="F38" s="583" t="s">
        <v>703</v>
      </c>
      <c r="G38" s="515" t="s">
        <v>726</v>
      </c>
      <c r="H38" s="515"/>
      <c r="I38" s="514" t="s">
        <v>316</v>
      </c>
      <c r="J38" s="514">
        <v>3</v>
      </c>
      <c r="K38" s="515"/>
      <c r="L38" s="514">
        <v>198</v>
      </c>
      <c r="M38" s="262">
        <v>137</v>
      </c>
      <c r="N38" s="514">
        <v>0</v>
      </c>
      <c r="O38" s="514">
        <v>25</v>
      </c>
      <c r="P38" s="283">
        <v>25</v>
      </c>
      <c r="Q38" s="283"/>
      <c r="R38" s="283">
        <v>43</v>
      </c>
      <c r="S38" s="316">
        <v>0</v>
      </c>
      <c r="T38" s="622">
        <v>43</v>
      </c>
      <c r="U38" s="288">
        <f t="shared" si="0"/>
        <v>1.72</v>
      </c>
      <c r="V38" s="288"/>
      <c r="W38" s="289">
        <f t="shared" si="1"/>
        <v>1.72</v>
      </c>
      <c r="X38" s="653"/>
    </row>
    <row r="39" spans="1:24" s="645" customFormat="1" ht="11.25">
      <c r="A39" s="250" t="s">
        <v>549</v>
      </c>
      <c r="B39" s="514"/>
      <c r="C39" s="514">
        <v>2010</v>
      </c>
      <c r="D39" s="583" t="s">
        <v>215</v>
      </c>
      <c r="E39" s="515"/>
      <c r="F39" s="583" t="s">
        <v>657</v>
      </c>
      <c r="G39" s="515" t="s">
        <v>726</v>
      </c>
      <c r="H39" s="515"/>
      <c r="I39" s="514" t="s">
        <v>316</v>
      </c>
      <c r="J39" s="514">
        <v>3</v>
      </c>
      <c r="K39" s="515"/>
      <c r="L39" s="514">
        <v>381</v>
      </c>
      <c r="M39" s="262">
        <v>512</v>
      </c>
      <c r="N39" s="514">
        <v>0</v>
      </c>
      <c r="O39" s="514">
        <v>65</v>
      </c>
      <c r="P39" s="283">
        <v>65</v>
      </c>
      <c r="Q39" s="283"/>
      <c r="R39" s="283">
        <v>49</v>
      </c>
      <c r="S39" s="316">
        <v>0</v>
      </c>
      <c r="T39" s="622">
        <v>49</v>
      </c>
      <c r="U39" s="288">
        <f t="shared" si="0"/>
        <v>0.75384615384615383</v>
      </c>
      <c r="V39" s="288"/>
      <c r="W39" s="289">
        <f t="shared" si="1"/>
        <v>0.75384615384615383</v>
      </c>
      <c r="X39" s="653"/>
    </row>
    <row r="40" spans="1:24" s="645" customFormat="1" ht="11.25">
      <c r="A40" s="250" t="s">
        <v>549</v>
      </c>
      <c r="B40" s="514"/>
      <c r="C40" s="514">
        <v>2010</v>
      </c>
      <c r="D40" s="583" t="s">
        <v>215</v>
      </c>
      <c r="E40" s="515"/>
      <c r="F40" s="583" t="s">
        <v>689</v>
      </c>
      <c r="G40" s="515" t="s">
        <v>726</v>
      </c>
      <c r="H40" s="515"/>
      <c r="I40" s="514" t="s">
        <v>317</v>
      </c>
      <c r="J40" s="514">
        <v>1</v>
      </c>
      <c r="K40" s="515"/>
      <c r="L40" s="514">
        <v>359</v>
      </c>
      <c r="M40" s="262">
        <v>347</v>
      </c>
      <c r="N40" s="514">
        <v>4</v>
      </c>
      <c r="O40" s="514">
        <v>0</v>
      </c>
      <c r="P40" s="283">
        <v>4</v>
      </c>
      <c r="Q40" s="283"/>
      <c r="R40" s="283">
        <v>2</v>
      </c>
      <c r="S40" s="316">
        <v>2</v>
      </c>
      <c r="T40" s="622">
        <v>0</v>
      </c>
      <c r="U40" s="288">
        <f t="shared" si="0"/>
        <v>0.5</v>
      </c>
      <c r="V40" s="288">
        <f>S40/N40</f>
        <v>0.5</v>
      </c>
      <c r="W40" s="289"/>
      <c r="X40" s="653"/>
    </row>
    <row r="41" spans="1:24" s="645" customFormat="1" ht="11.25">
      <c r="A41" s="250" t="s">
        <v>549</v>
      </c>
      <c r="B41" s="514"/>
      <c r="C41" s="514">
        <v>2010</v>
      </c>
      <c r="D41" s="583" t="s">
        <v>215</v>
      </c>
      <c r="E41" s="515"/>
      <c r="F41" s="583" t="s">
        <v>689</v>
      </c>
      <c r="G41" s="515" t="s">
        <v>726</v>
      </c>
      <c r="H41" s="515"/>
      <c r="I41" s="514" t="s">
        <v>316</v>
      </c>
      <c r="J41" s="514">
        <v>1</v>
      </c>
      <c r="K41" s="515"/>
      <c r="L41" s="514">
        <v>359</v>
      </c>
      <c r="M41" s="262">
        <v>347</v>
      </c>
      <c r="N41" s="514">
        <v>0</v>
      </c>
      <c r="O41" s="514">
        <v>6</v>
      </c>
      <c r="P41" s="283">
        <v>6</v>
      </c>
      <c r="Q41" s="283"/>
      <c r="R41" s="283">
        <v>11</v>
      </c>
      <c r="S41" s="316">
        <v>0</v>
      </c>
      <c r="T41" s="622">
        <v>11</v>
      </c>
      <c r="U41" s="288">
        <f t="shared" si="0"/>
        <v>1.8333333333333333</v>
      </c>
      <c r="V41" s="288"/>
      <c r="W41" s="289">
        <f t="shared" si="1"/>
        <v>1.8333333333333333</v>
      </c>
      <c r="X41" s="653"/>
    </row>
    <row r="42" spans="1:24" s="645" customFormat="1" ht="11.25">
      <c r="A42" s="250" t="s">
        <v>549</v>
      </c>
      <c r="B42" s="514"/>
      <c r="C42" s="514">
        <v>2010</v>
      </c>
      <c r="D42" s="583" t="s">
        <v>215</v>
      </c>
      <c r="E42" s="515"/>
      <c r="F42" s="583" t="s">
        <v>727</v>
      </c>
      <c r="G42" s="515" t="s">
        <v>726</v>
      </c>
      <c r="H42" s="515"/>
      <c r="I42" s="514" t="s">
        <v>317</v>
      </c>
      <c r="J42" s="514">
        <v>3</v>
      </c>
      <c r="K42" s="515"/>
      <c r="L42" s="514">
        <v>1741</v>
      </c>
      <c r="M42" s="262">
        <v>1790</v>
      </c>
      <c r="N42" s="514">
        <v>4</v>
      </c>
      <c r="O42" s="514">
        <v>0</v>
      </c>
      <c r="P42" s="283">
        <v>4</v>
      </c>
      <c r="Q42" s="283"/>
      <c r="R42" s="283">
        <v>3</v>
      </c>
      <c r="S42" s="316">
        <v>3</v>
      </c>
      <c r="T42" s="622">
        <v>0</v>
      </c>
      <c r="U42" s="288">
        <f t="shared" si="0"/>
        <v>0.75</v>
      </c>
      <c r="V42" s="288">
        <f>S42/N42</f>
        <v>0.75</v>
      </c>
      <c r="W42" s="289"/>
      <c r="X42" s="653"/>
    </row>
    <row r="43" spans="1:24" s="645" customFormat="1" ht="11.25">
      <c r="A43" s="250" t="s">
        <v>549</v>
      </c>
      <c r="B43" s="514"/>
      <c r="C43" s="514">
        <v>2010</v>
      </c>
      <c r="D43" s="583" t="s">
        <v>215</v>
      </c>
      <c r="E43" s="515"/>
      <c r="F43" s="583" t="s">
        <v>727</v>
      </c>
      <c r="G43" s="515" t="s">
        <v>726</v>
      </c>
      <c r="H43" s="515"/>
      <c r="I43" s="514" t="s">
        <v>316</v>
      </c>
      <c r="J43" s="514">
        <v>3</v>
      </c>
      <c r="K43" s="515"/>
      <c r="L43" s="514">
        <v>1741</v>
      </c>
      <c r="M43" s="262">
        <v>1790</v>
      </c>
      <c r="N43" s="514">
        <v>0</v>
      </c>
      <c r="O43" s="514">
        <v>2</v>
      </c>
      <c r="P43" s="283">
        <v>2</v>
      </c>
      <c r="Q43" s="283"/>
      <c r="R43" s="283">
        <v>3</v>
      </c>
      <c r="S43" s="316">
        <v>0</v>
      </c>
      <c r="T43" s="622">
        <v>3</v>
      </c>
      <c r="U43" s="288">
        <f t="shared" si="0"/>
        <v>1.5</v>
      </c>
      <c r="V43" s="288"/>
      <c r="W43" s="289">
        <f t="shared" si="1"/>
        <v>1.5</v>
      </c>
      <c r="X43" s="653"/>
    </row>
    <row r="44" spans="1:24" s="645" customFormat="1" ht="11.25">
      <c r="A44" s="250" t="s">
        <v>549</v>
      </c>
      <c r="B44" s="514"/>
      <c r="C44" s="514">
        <v>2010</v>
      </c>
      <c r="D44" s="583" t="s">
        <v>217</v>
      </c>
      <c r="E44" s="515"/>
      <c r="F44" s="583" t="s">
        <v>684</v>
      </c>
      <c r="G44" s="515" t="s">
        <v>732</v>
      </c>
      <c r="H44" s="515"/>
      <c r="I44" s="514" t="s">
        <v>316</v>
      </c>
      <c r="J44" s="514">
        <v>1</v>
      </c>
      <c r="K44" s="515"/>
      <c r="L44" s="514">
        <v>2</v>
      </c>
      <c r="M44" s="262">
        <v>0</v>
      </c>
      <c r="N44" s="514">
        <v>0</v>
      </c>
      <c r="O44" s="514">
        <v>0</v>
      </c>
      <c r="P44" s="283">
        <v>0</v>
      </c>
      <c r="Q44" s="283"/>
      <c r="R44" s="283">
        <v>0</v>
      </c>
      <c r="S44" s="316">
        <v>0</v>
      </c>
      <c r="T44" s="622">
        <v>0</v>
      </c>
      <c r="U44" s="288"/>
      <c r="V44" s="288"/>
      <c r="W44" s="289"/>
      <c r="X44" s="653"/>
    </row>
    <row r="45" spans="1:24" s="645" customFormat="1" ht="11.25">
      <c r="A45" s="250" t="s">
        <v>549</v>
      </c>
      <c r="B45" s="514"/>
      <c r="C45" s="514">
        <v>2010</v>
      </c>
      <c r="D45" s="583" t="s">
        <v>217</v>
      </c>
      <c r="E45" s="515"/>
      <c r="F45" s="583" t="s">
        <v>684</v>
      </c>
      <c r="G45" s="515" t="s">
        <v>733</v>
      </c>
      <c r="H45" s="515"/>
      <c r="I45" s="514" t="s">
        <v>316</v>
      </c>
      <c r="J45" s="514">
        <v>1</v>
      </c>
      <c r="K45" s="515"/>
      <c r="L45" s="514">
        <v>2</v>
      </c>
      <c r="M45" s="262">
        <v>0</v>
      </c>
      <c r="N45" s="514">
        <v>0</v>
      </c>
      <c r="O45" s="514">
        <v>0</v>
      </c>
      <c r="P45" s="283">
        <v>0</v>
      </c>
      <c r="Q45" s="283"/>
      <c r="R45" s="283">
        <v>0</v>
      </c>
      <c r="S45" s="316">
        <v>0</v>
      </c>
      <c r="T45" s="622">
        <v>0</v>
      </c>
      <c r="U45" s="288"/>
      <c r="V45" s="288"/>
      <c r="W45" s="289"/>
      <c r="X45" s="653"/>
    </row>
    <row r="46" spans="1:24" s="645" customFormat="1" ht="11.25">
      <c r="A46" s="250" t="s">
        <v>549</v>
      </c>
      <c r="B46" s="514"/>
      <c r="C46" s="514">
        <v>2010</v>
      </c>
      <c r="D46" s="583" t="s">
        <v>217</v>
      </c>
      <c r="E46" s="515"/>
      <c r="F46" s="583" t="s">
        <v>684</v>
      </c>
      <c r="G46" s="515" t="s">
        <v>734</v>
      </c>
      <c r="H46" s="515"/>
      <c r="I46" s="514" t="s">
        <v>316</v>
      </c>
      <c r="J46" s="514">
        <v>1</v>
      </c>
      <c r="K46" s="515"/>
      <c r="L46" s="514">
        <v>16</v>
      </c>
      <c r="M46" s="262">
        <v>0</v>
      </c>
      <c r="N46" s="514">
        <v>0</v>
      </c>
      <c r="O46" s="514">
        <v>4</v>
      </c>
      <c r="P46" s="283">
        <v>4</v>
      </c>
      <c r="Q46" s="283"/>
      <c r="R46" s="283">
        <v>0</v>
      </c>
      <c r="S46" s="316">
        <v>0</v>
      </c>
      <c r="T46" s="622">
        <v>0</v>
      </c>
      <c r="U46" s="288">
        <f t="shared" si="0"/>
        <v>0</v>
      </c>
      <c r="V46" s="288"/>
      <c r="W46" s="289">
        <f t="shared" si="1"/>
        <v>0</v>
      </c>
      <c r="X46" s="653"/>
    </row>
    <row r="47" spans="1:24" s="645" customFormat="1" ht="11.25">
      <c r="A47" s="250" t="s">
        <v>549</v>
      </c>
      <c r="B47" s="514"/>
      <c r="C47" s="514">
        <v>2010</v>
      </c>
      <c r="D47" s="583" t="s">
        <v>217</v>
      </c>
      <c r="E47" s="515"/>
      <c r="F47" s="583" t="s">
        <v>684</v>
      </c>
      <c r="G47" s="515" t="s">
        <v>735</v>
      </c>
      <c r="H47" s="515"/>
      <c r="I47" s="514" t="s">
        <v>316</v>
      </c>
      <c r="J47" s="514">
        <v>1</v>
      </c>
      <c r="K47" s="515"/>
      <c r="L47" s="514">
        <v>3</v>
      </c>
      <c r="M47" s="262">
        <v>4</v>
      </c>
      <c r="N47" s="514">
        <v>0</v>
      </c>
      <c r="O47" s="514">
        <v>0</v>
      </c>
      <c r="P47" s="283">
        <v>0</v>
      </c>
      <c r="Q47" s="283"/>
      <c r="R47" s="283">
        <v>0</v>
      </c>
      <c r="S47" s="316">
        <v>0</v>
      </c>
      <c r="T47" s="622">
        <v>0</v>
      </c>
      <c r="U47" s="288"/>
      <c r="V47" s="288"/>
      <c r="W47" s="289"/>
      <c r="X47" s="653"/>
    </row>
    <row r="48" spans="1:24" s="645" customFormat="1" ht="12" thickBot="1">
      <c r="A48" s="287" t="s">
        <v>549</v>
      </c>
      <c r="B48" s="608"/>
      <c r="C48" s="608">
        <v>2010</v>
      </c>
      <c r="D48" s="660" t="s">
        <v>217</v>
      </c>
      <c r="E48" s="580"/>
      <c r="F48" s="660" t="s">
        <v>684</v>
      </c>
      <c r="G48" s="580" t="s">
        <v>736</v>
      </c>
      <c r="H48" s="580"/>
      <c r="I48" s="608" t="s">
        <v>316</v>
      </c>
      <c r="J48" s="608">
        <v>1</v>
      </c>
      <c r="K48" s="580"/>
      <c r="L48" s="608">
        <v>3</v>
      </c>
      <c r="M48" s="280">
        <v>48</v>
      </c>
      <c r="N48" s="608">
        <v>0</v>
      </c>
      <c r="O48" s="608">
        <v>0</v>
      </c>
      <c r="P48" s="284">
        <v>0</v>
      </c>
      <c r="Q48" s="284"/>
      <c r="R48" s="284">
        <v>40</v>
      </c>
      <c r="S48" s="306">
        <v>0</v>
      </c>
      <c r="T48" s="634">
        <v>40</v>
      </c>
      <c r="U48" s="288"/>
      <c r="V48" s="288"/>
      <c r="W48" s="289"/>
      <c r="X48" s="653"/>
    </row>
    <row r="49" spans="1:24">
      <c r="A49" s="379"/>
      <c r="B49" s="379"/>
      <c r="C49" s="379"/>
      <c r="D49" s="538"/>
      <c r="E49" s="648"/>
      <c r="F49" s="538"/>
      <c r="G49" s="538"/>
      <c r="H49" s="538"/>
      <c r="I49" s="379"/>
      <c r="J49" s="649"/>
      <c r="K49" s="649"/>
      <c r="L49" s="649"/>
      <c r="M49" s="650"/>
      <c r="N49" s="649"/>
      <c r="O49" s="649"/>
      <c r="P49" s="651"/>
      <c r="Q49" s="651"/>
      <c r="R49" s="651"/>
      <c r="S49" s="649"/>
      <c r="T49" s="652"/>
      <c r="U49" s="652"/>
      <c r="V49" s="653"/>
      <c r="W49" s="653"/>
      <c r="X49" s="653"/>
    </row>
    <row r="50" spans="1:24">
      <c r="A50" s="379"/>
      <c r="B50" s="379"/>
      <c r="C50" s="379"/>
      <c r="D50" s="538"/>
      <c r="E50" s="648"/>
      <c r="F50" s="538"/>
      <c r="G50" s="538"/>
      <c r="H50" s="538"/>
      <c r="I50" s="379"/>
      <c r="J50" s="379"/>
      <c r="K50" s="379"/>
      <c r="L50" s="649"/>
      <c r="M50" s="650"/>
      <c r="N50" s="649"/>
      <c r="O50" s="649"/>
      <c r="P50" s="651"/>
      <c r="Q50" s="651"/>
      <c r="R50" s="651"/>
      <c r="S50" s="649"/>
      <c r="T50" s="652"/>
      <c r="U50" s="652"/>
      <c r="V50" s="653"/>
      <c r="W50" s="653"/>
      <c r="X50" s="653"/>
    </row>
    <row r="51" spans="1:24">
      <c r="A51" s="379"/>
      <c r="B51" s="379"/>
      <c r="C51" s="379"/>
      <c r="D51" s="538"/>
      <c r="E51" s="648"/>
      <c r="F51" s="538"/>
      <c r="G51" s="538"/>
      <c r="H51" s="538"/>
      <c r="I51" s="379"/>
      <c r="J51" s="649"/>
      <c r="K51" s="649"/>
      <c r="L51" s="649"/>
      <c r="M51" s="650"/>
      <c r="N51" s="649"/>
      <c r="O51" s="649"/>
      <c r="P51" s="651"/>
      <c r="Q51" s="651"/>
      <c r="R51" s="651"/>
      <c r="S51" s="649"/>
      <c r="T51" s="652"/>
      <c r="U51" s="652"/>
      <c r="V51" s="653"/>
      <c r="W51" s="653"/>
      <c r="X51" s="653"/>
    </row>
    <row r="52" spans="1:24">
      <c r="A52" s="379"/>
      <c r="B52" s="379"/>
      <c r="C52" s="379"/>
      <c r="D52" s="538"/>
      <c r="E52" s="648"/>
      <c r="F52" s="538"/>
      <c r="G52" s="538"/>
      <c r="H52" s="538"/>
      <c r="I52" s="379"/>
      <c r="J52" s="649"/>
      <c r="K52" s="649"/>
      <c r="L52" s="649"/>
      <c r="M52" s="650"/>
      <c r="N52" s="649"/>
      <c r="O52" s="649"/>
      <c r="P52" s="651"/>
      <c r="Q52" s="651"/>
      <c r="R52" s="651"/>
      <c r="S52" s="649"/>
      <c r="T52" s="652"/>
      <c r="U52" s="652"/>
      <c r="V52" s="653"/>
      <c r="W52" s="653"/>
      <c r="X52" s="653"/>
    </row>
    <row r="53" spans="1:24">
      <c r="A53" s="379"/>
      <c r="B53" s="379"/>
      <c r="C53" s="379"/>
      <c r="D53" s="538"/>
      <c r="E53" s="648"/>
      <c r="F53" s="538"/>
      <c r="G53" s="538"/>
      <c r="H53" s="538"/>
      <c r="I53" s="379"/>
      <c r="J53" s="379"/>
      <c r="K53" s="379"/>
      <c r="L53" s="649"/>
      <c r="M53" s="650"/>
      <c r="N53" s="649"/>
      <c r="O53" s="649"/>
      <c r="P53" s="651"/>
      <c r="Q53" s="651"/>
      <c r="R53" s="649"/>
      <c r="S53" s="652"/>
      <c r="T53" s="652"/>
      <c r="U53" s="653"/>
      <c r="V53" s="653"/>
      <c r="W53" s="653"/>
    </row>
    <row r="54" spans="1:24">
      <c r="A54" s="379"/>
      <c r="B54" s="379"/>
      <c r="C54" s="379"/>
      <c r="D54" s="542"/>
      <c r="E54" s="648"/>
      <c r="F54" s="542"/>
      <c r="G54" s="542"/>
      <c r="H54" s="542"/>
      <c r="I54" s="379"/>
      <c r="J54" s="379"/>
      <c r="K54" s="379"/>
      <c r="L54" s="379"/>
      <c r="M54" s="654"/>
      <c r="N54" s="379"/>
      <c r="O54" s="379"/>
      <c r="P54" s="651"/>
      <c r="Q54" s="651"/>
      <c r="R54" s="649"/>
      <c r="S54" s="652"/>
      <c r="T54" s="652"/>
      <c r="U54" s="653"/>
      <c r="V54" s="653"/>
      <c r="W54" s="653"/>
    </row>
    <row r="55" spans="1:24">
      <c r="A55" s="379"/>
      <c r="B55" s="379"/>
      <c r="C55" s="379"/>
      <c r="D55" s="542"/>
      <c r="E55" s="648"/>
      <c r="F55" s="542"/>
      <c r="G55" s="542"/>
      <c r="H55" s="542"/>
      <c r="I55" s="379"/>
      <c r="J55" s="379"/>
      <c r="K55" s="379"/>
      <c r="L55" s="379"/>
      <c r="M55" s="654"/>
      <c r="N55" s="379"/>
      <c r="O55" s="379"/>
      <c r="P55" s="651"/>
      <c r="Q55" s="651"/>
      <c r="R55" s="649"/>
      <c r="S55" s="652"/>
      <c r="T55" s="652"/>
      <c r="U55" s="653"/>
      <c r="V55" s="653"/>
      <c r="W55" s="653"/>
    </row>
    <row r="56" spans="1:24">
      <c r="A56" s="379"/>
      <c r="B56" s="379"/>
      <c r="C56" s="379"/>
      <c r="D56" s="542"/>
      <c r="E56" s="648"/>
      <c r="F56" s="542"/>
      <c r="G56" s="542"/>
      <c r="H56" s="542"/>
      <c r="I56" s="379"/>
      <c r="J56" s="379"/>
      <c r="K56" s="379"/>
      <c r="L56" s="379"/>
      <c r="M56" s="654"/>
      <c r="N56" s="379"/>
      <c r="O56" s="379"/>
      <c r="P56" s="651"/>
      <c r="Q56" s="651"/>
      <c r="R56" s="649"/>
      <c r="S56" s="652"/>
      <c r="T56" s="652"/>
      <c r="U56" s="653"/>
      <c r="V56" s="653"/>
      <c r="W56" s="653"/>
    </row>
    <row r="57" spans="1:24">
      <c r="A57" s="379"/>
      <c r="B57" s="379"/>
      <c r="C57" s="379"/>
      <c r="D57" s="542"/>
      <c r="E57" s="648"/>
      <c r="F57" s="542"/>
      <c r="G57" s="542"/>
      <c r="H57" s="542"/>
      <c r="I57" s="379"/>
      <c r="J57" s="379"/>
      <c r="K57" s="379"/>
      <c r="L57" s="379"/>
      <c r="M57" s="654"/>
      <c r="N57" s="379"/>
      <c r="O57" s="379"/>
      <c r="P57" s="651"/>
      <c r="Q57" s="651"/>
      <c r="R57" s="649"/>
      <c r="S57" s="652"/>
      <c r="T57" s="652"/>
      <c r="U57" s="653"/>
      <c r="V57" s="653"/>
      <c r="W57" s="653"/>
    </row>
    <row r="58" spans="1:24">
      <c r="A58" s="379"/>
      <c r="B58" s="379"/>
      <c r="C58" s="379"/>
      <c r="D58" s="542"/>
      <c r="E58" s="648"/>
      <c r="F58" s="542"/>
      <c r="G58" s="542"/>
      <c r="H58" s="542"/>
      <c r="I58" s="379"/>
      <c r="J58" s="379"/>
      <c r="K58" s="379"/>
      <c r="L58" s="379"/>
      <c r="M58" s="654"/>
      <c r="N58" s="379"/>
      <c r="O58" s="379"/>
      <c r="P58" s="651"/>
      <c r="Q58" s="651"/>
      <c r="R58" s="649"/>
      <c r="S58" s="652"/>
      <c r="T58" s="652"/>
      <c r="U58" s="653"/>
      <c r="V58" s="653"/>
      <c r="W58" s="653"/>
    </row>
  </sheetData>
  <autoFilter ref="A3:W48"/>
  <mergeCells count="2">
    <mergeCell ref="V1:W1"/>
    <mergeCell ref="V2:W2"/>
  </mergeCells>
  <phoneticPr fontId="41" type="noConversion"/>
  <printOptions horizontalCentered="1"/>
  <pageMargins left="0.78740157480314965" right="0.78740157480314965" top="1.0629921259842521" bottom="1.0629921259842521" header="0.78740157480314965" footer="0.78740157480314965"/>
  <pageSetup paperSize="8" scale="54" firstPageNumber="0" orientation="landscape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37</vt:i4>
      </vt:variant>
    </vt:vector>
  </HeadingPairs>
  <TitlesOfParts>
    <vt:vector size="61" baseType="lpstr">
      <vt:lpstr>II_B_1</vt:lpstr>
      <vt:lpstr>III_A_1</vt:lpstr>
      <vt:lpstr>III_B_1</vt:lpstr>
      <vt:lpstr>III_B_2</vt:lpstr>
      <vt:lpstr>III_B_3</vt:lpstr>
      <vt:lpstr>III_C_1</vt:lpstr>
      <vt:lpstr>III_C_2</vt:lpstr>
      <vt:lpstr>III_C_3</vt:lpstr>
      <vt:lpstr>III_C_4</vt:lpstr>
      <vt:lpstr>III_C_5</vt:lpstr>
      <vt:lpstr>III_C_6</vt:lpstr>
      <vt:lpstr>III_E_1</vt:lpstr>
      <vt:lpstr>III_E_2</vt:lpstr>
      <vt:lpstr>III_E_3</vt:lpstr>
      <vt:lpstr>III_F_1</vt:lpstr>
      <vt:lpstr>III_F_2</vt:lpstr>
      <vt:lpstr>III_G_1</vt:lpstr>
      <vt:lpstr>IV_A_1</vt:lpstr>
      <vt:lpstr>IV_A_2</vt:lpstr>
      <vt:lpstr>IV_A_3</vt:lpstr>
      <vt:lpstr>IV_B_1</vt:lpstr>
      <vt:lpstr>IV_B_2</vt:lpstr>
      <vt:lpstr>V_1</vt:lpstr>
      <vt:lpstr>VI_1</vt:lpstr>
      <vt:lpstr>Excel_BuiltIn_Print_Area_1_1</vt:lpstr>
      <vt:lpstr>Excel_BuiltIn_Print_Area_1_1_1</vt:lpstr>
      <vt:lpstr>Excel_BuiltIn_Print_Area_10_1</vt:lpstr>
      <vt:lpstr>Excel_BuiltIn_Print_Area_11_1</vt:lpstr>
      <vt:lpstr>Excel_BuiltIn_Print_Area_12_1</vt:lpstr>
      <vt:lpstr>Excel_BuiltIn_Print_Area_12_1_1</vt:lpstr>
      <vt:lpstr>Excel_BuiltIn_Print_Area_14_1</vt:lpstr>
      <vt:lpstr>Excel_BuiltIn_Print_Area_15_1</vt:lpstr>
      <vt:lpstr>Excel_BuiltIn_Print_Area_4_1</vt:lpstr>
      <vt:lpstr>Excel_BuiltIn_Print_Area_5_1</vt:lpstr>
      <vt:lpstr>Excel_BuiltIn_Print_Area_7_1</vt:lpstr>
      <vt:lpstr>Excel_BuiltIn_Print_Area_8_1</vt:lpstr>
      <vt:lpstr>Excel_BuiltIn_Print_Area_9_1</vt:lpstr>
      <vt:lpstr>II_B_1!Udskriftsområde</vt:lpstr>
      <vt:lpstr>III_A_1!Udskriftsområde</vt:lpstr>
      <vt:lpstr>III_B_1!Udskriftsområde</vt:lpstr>
      <vt:lpstr>III_B_2!Udskriftsområde</vt:lpstr>
      <vt:lpstr>III_B_3!Udskriftsområde</vt:lpstr>
      <vt:lpstr>III_C_1!Udskriftsområde</vt:lpstr>
      <vt:lpstr>III_C_2!Udskriftsområde</vt:lpstr>
      <vt:lpstr>III_C_3!Udskriftsområde</vt:lpstr>
      <vt:lpstr>III_C_4!Udskriftsområde</vt:lpstr>
      <vt:lpstr>III_C_5!Udskriftsområde</vt:lpstr>
      <vt:lpstr>III_C_6!Udskriftsområde</vt:lpstr>
      <vt:lpstr>III_E_1!Udskriftsområde</vt:lpstr>
      <vt:lpstr>III_E_2!Udskriftsområde</vt:lpstr>
      <vt:lpstr>III_E_3!Udskriftsområde</vt:lpstr>
      <vt:lpstr>III_F_1!Udskriftsområde</vt:lpstr>
      <vt:lpstr>III_F_2!Udskriftsområde</vt:lpstr>
      <vt:lpstr>III_G_1!Udskriftsområde</vt:lpstr>
      <vt:lpstr>IV_A_1!Udskriftsområde</vt:lpstr>
      <vt:lpstr>IV_A_2!Udskriftsområde</vt:lpstr>
      <vt:lpstr>IV_A_3!Udskriftsområde</vt:lpstr>
      <vt:lpstr>IV_B_1!Udskriftsområde</vt:lpstr>
      <vt:lpstr>IV_B_2!Udskriftsområde</vt:lpstr>
      <vt:lpstr>V_1!Udskriftsområde</vt:lpstr>
      <vt:lpstr>VI_1!Udskriftsområde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Report on the Danish National Data Collection Programmes for 2010: Tables</dc:title>
  <dc:creator>Kirsten Birch Håkansson</dc:creator>
  <cp:lastModifiedBy>Karin Stubgaard</cp:lastModifiedBy>
  <cp:lastPrinted>2011-05-31T09:02:00Z</cp:lastPrinted>
  <dcterms:created xsi:type="dcterms:W3CDTF">2010-05-17T09:18:30Z</dcterms:created>
  <dcterms:modified xsi:type="dcterms:W3CDTF">2015-02-17T15:43:12Z</dcterms:modified>
</cp:coreProperties>
</file>